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G:\CR 826444-2015 - Policlínica (Centro de Imagens)\2026\"/>
    </mc:Choice>
  </mc:AlternateContent>
  <xr:revisionPtr revIDLastSave="0" documentId="13_ncr:1_{B71894FF-65B1-48C1-B784-ACEE09B4870F}" xr6:coauthVersionLast="47" xr6:coauthVersionMax="47" xr10:uidLastSave="{00000000-0000-0000-0000-000000000000}"/>
  <bookViews>
    <workbookView xWindow="-120" yWindow="-120" windowWidth="29040" windowHeight="15720" tabRatio="642" activeTab="4" xr2:uid="{00000000-000D-0000-FFFF-FFFF00000000}"/>
  </bookViews>
  <sheets>
    <sheet name="Orçamento Sintético" sheetId="25" r:id="rId1"/>
    <sheet name="Memória de Cálculo" sheetId="18" r:id="rId2"/>
    <sheet name="CPU's" sheetId="16" r:id="rId3"/>
    <sheet name="BDI" sheetId="23" r:id="rId4"/>
    <sheet name="CFF" sheetId="8" r:id="rId5"/>
    <sheet name="Orçamento Sintético - OBSOLETO" sheetId="7" state="hidden"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s>
  <definedNames>
    <definedName name="_17__123Graph_BCHART_1" hidden="1">#REF!</definedName>
    <definedName name="_25__123Graph_CCHART_1" hidden="1">#REF!</definedName>
    <definedName name="_33__123Graph_DCHART_1" hidden="1">#REF!</definedName>
    <definedName name="_41__123Graph_ECHART_1" hidden="1">#REF!</definedName>
    <definedName name="_44__REAL._ACUM.">OFFSET(#REF!,,,1,MATCH(#REF!,#REF!,1))</definedName>
    <definedName name="_49__123Graph_FCHART_1" hidden="1">#REF!</definedName>
    <definedName name="_57__123Graph_XCHART_3" hidden="1">#REF!</definedName>
    <definedName name="_8__123Graph_ACHART_1" hidden="1">#REF!</definedName>
    <definedName name="_9__123Graph_ACHART_3" hidden="1">#REF!</definedName>
    <definedName name="_ago1" hidden="1">{"'gráf jan00'!$A$1:$AK$41"}</definedName>
    <definedName name="_ago10" hidden="1">{"'gráf jan00'!$A$1:$AK$41"}</definedName>
    <definedName name="_ago2" hidden="1">{"'gráf jan00'!$A$1:$AK$41"}</definedName>
    <definedName name="_ago3" hidden="1">{"'gráf jan00'!$A$1:$AK$41"}</definedName>
    <definedName name="_ago4" hidden="1">{"'gráf jan00'!$A$1:$AK$41"}</definedName>
    <definedName name="_ago5" hidden="1">{"'gráf jan00'!$A$1:$AK$41"}</definedName>
    <definedName name="_ago6" hidden="1">{"'gráf jan00'!$A$1:$AK$41"}</definedName>
    <definedName name="_ago7" hidden="1">{"'gráf jan00'!$A$1:$AK$41"}</definedName>
    <definedName name="_ago8" hidden="1">{"'gráf jan00'!$A$1:$AK$41"}</definedName>
    <definedName name="_ago9" hidden="1">{"'gráf jan00'!$A$1:$AK$41"}</definedName>
    <definedName name="_Ano1">#REF!</definedName>
    <definedName name="_Ano2">#REF!</definedName>
    <definedName name="_arq1" hidden="1">{"'REL CUSTODIF'!$B$1:$H$72"}</definedName>
    <definedName name="_bbb1" localSheetId="5">[1]!Macro1</definedName>
    <definedName name="_bbb1">[1]!Macro1</definedName>
    <definedName name="_bbb3" localSheetId="5">[1]!Macro3</definedName>
    <definedName name="_bbb3">[1]!Macro3</definedName>
    <definedName name="_BBB4">#REF!</definedName>
    <definedName name="_BBB5">#REF!</definedName>
    <definedName name="_BBB6">'[1]#REF'!$A$1:$U$38</definedName>
    <definedName name="_Fill" hidden="1">#REF!</definedName>
    <definedName name="_xlnm._FilterDatabase" localSheetId="1" hidden="1">'Memória de Cálculo'!$A$10:$E$329</definedName>
    <definedName name="_xlnm._FilterDatabase" localSheetId="5" hidden="1">'Orçamento Sintético - OBSOLETO'!$A$11:$J$537</definedName>
    <definedName name="_gdp85">#REF!</definedName>
    <definedName name="_gdp86">#REF!</definedName>
    <definedName name="_gdp87">#REF!</definedName>
    <definedName name="_gdp88">#REF!</definedName>
    <definedName name="_gdp89">#REF!</definedName>
    <definedName name="_gdp90">#REF!</definedName>
    <definedName name="_gdp91">#REF!</definedName>
    <definedName name="_gdp92">#REF!</definedName>
    <definedName name="_gdp93">#REF!</definedName>
    <definedName name="_gdp94">#REF!</definedName>
    <definedName name="_gdp95">#REF!</definedName>
    <definedName name="_gdp96">#REF!</definedName>
    <definedName name="_gdp97">#REF!</definedName>
    <definedName name="_gdp98">[2]GDP!$Q$32</definedName>
    <definedName name="_gdp99">[2]GDP!$R$32</definedName>
    <definedName name="_GRP1">#REF!</definedName>
    <definedName name="_GRP2">#REF!</definedName>
    <definedName name="_GRP3">#REF!</definedName>
    <definedName name="_n2" hidden="1">{#N/A,#N/A,FALSE,"PCOL"}</definedName>
    <definedName name="_ORC98">#REF!</definedName>
    <definedName name="_Order1" hidden="1">255</definedName>
    <definedName name="_Order2" hidden="1">255</definedName>
    <definedName name="_pA5" localSheetId="5">[3]!_xlbgnm.pA5</definedName>
    <definedName name="_pA5">[3]!_xlbgnm.pA5</definedName>
    <definedName name="_pA6" localSheetId="5">[3]!_xlbgnm.pA6</definedName>
    <definedName name="_pA6">[3]!_xlbgnm.pA6</definedName>
    <definedName name="_pC5" localSheetId="5">[3]!_xlbgnm.pC5</definedName>
    <definedName name="_pC5">[3]!_xlbgnm.pC5</definedName>
    <definedName name="_r" hidden="1">{"'REL CUSTODIF'!$B$1:$H$72"}</definedName>
    <definedName name="_R3G_Investimento">[4]!_R3G_Investimento</definedName>
    <definedName name="_TVP1">#REF!</definedName>
    <definedName name="_TVP2">#REF!</definedName>
    <definedName name="_v1" hidden="1">{"'REL CUSTODIF'!$B$1:$H$72"}</definedName>
    <definedName name="_Ver1">#REF!</definedName>
    <definedName name="_Ver2">#REF!</definedName>
    <definedName name="_x1" hidden="1">{"'REL CUSTODIF'!$B$1:$H$72"}</definedName>
    <definedName name="_x10" hidden="1">{"'REL CUSTODIF'!$B$1:$H$72"}</definedName>
    <definedName name="_x11" hidden="1">{"'REL CUSTODIF'!$B$1:$H$72"}</definedName>
    <definedName name="_x12" hidden="1">{#N/A,#N/A,FALSE,"Suprimentos";#N/A,#N/A,FALSE,"Medicina e Segurança";#N/A,#N/A,FALSE,"Administração";#N/A,#N/A,FALSE,"Meio Ambiente";#N/A,#N/A,FALSE,"Operação (Mina)";#N/A,#N/A,FALSE,"Operação (Porto)"}</definedName>
    <definedName name="_x13" hidden="1">{"'REL CUSTODIF'!$B$1:$H$72"}</definedName>
    <definedName name="_x2" hidden="1">{"'REL CUSTODIF'!$B$1:$H$72"}</definedName>
    <definedName name="_x20" hidden="1">{#N/A,#N/A,FALSE,"Suprimentos";#N/A,#N/A,FALSE,"Medicina e Segurança";#N/A,#N/A,FALSE,"Administração";#N/A,#N/A,FALSE,"Meio Ambiente";#N/A,#N/A,FALSE,"Operação (Mina)";#N/A,#N/A,FALSE,"Operação (Porto)"}</definedName>
    <definedName name="_x3" hidden="1">{"'REL CUSTODIF'!$B$1:$H$72"}</definedName>
    <definedName name="_x4" hidden="1">{"'REL CUSTODIF'!$B$1:$H$72"}</definedName>
    <definedName name="_x5" hidden="1">{"'REL CUSTODIF'!$B$1:$H$72"}</definedName>
    <definedName name="_x6" hidden="1">{#N/A,#N/A,FALSE,"Suprimentos";#N/A,#N/A,FALSE,"Medicina e Segurança";#N/A,#N/A,FALSE,"Administração";#N/A,#N/A,FALSE,"Meio Ambiente";#N/A,#N/A,FALSE,"Operação (Mina)";#N/A,#N/A,FALSE,"Operação (Porto)"}</definedName>
    <definedName name="_x7" hidden="1">{"'REL CUSTODIF'!$B$1:$H$72"}</definedName>
    <definedName name="_x8" hidden="1">{"'REL CUSTODIF'!$B$1:$H$72"}</definedName>
    <definedName name="a" hidden="1">{"'REL CUSTODIF'!$B$1:$H$72"}</definedName>
    <definedName name="aa" hidden="1">{"'REL CUSTODIF'!$B$1:$H$72"}</definedName>
    <definedName name="aaa">[4]!aaa</definedName>
    <definedName name="aaaaa" hidden="1">{"'REL CUSTODIF'!$B$1:$H$72"}</definedName>
    <definedName name="aasaasas" hidden="1">{#N/A,#N/A,TRUE,"indice";#N/A,#N/A,TRUE,"indicadores";#N/A,#N/A,TRUE,"comentarios"}</definedName>
    <definedName name="AB" hidden="1">{"'gráf jan00'!$A$1:$AK$41"}</definedName>
    <definedName name="abc" hidden="1">{#N/A,#N/A,FALSE,"PCOL"}</definedName>
    <definedName name="abcd" hidden="1">{#N/A,#N/A,FALSE,"PCOL"}</definedName>
    <definedName name="Acidente" hidden="1">{"'gráf jan00'!$A$1:$AK$41"}</definedName>
    <definedName name="ACU">[4]!ACU</definedName>
    <definedName name="ACUMLU2">[4]!ACUMLU2</definedName>
    <definedName name="Acumul">[4]!Acumul</definedName>
    <definedName name="Acumula">[4]!Acumula</definedName>
    <definedName name="Acumulado">#REF!</definedName>
    <definedName name="Ad.Física" localSheetId="5">Plan1</definedName>
    <definedName name="Ad.Física">Plan1</definedName>
    <definedName name="ADAJHDAS">[5]!Macro1</definedName>
    <definedName name="adas" localSheetId="5">[6]!BALANCO</definedName>
    <definedName name="adas">[6]!BALANCO</definedName>
    <definedName name="adasdad" hidden="1">{"'gráf jan00'!$A$1:$AK$41"}</definedName>
    <definedName name="ADDED">[4]!ADDED</definedName>
    <definedName name="ADED" hidden="1">{"'gráf jan00'!$A$1:$AK$41"}</definedName>
    <definedName name="AderênciaFísica">#REF!</definedName>
    <definedName name="aditivo" hidden="1">{#N/A,#N/A,FALSE,"PCOL"}</definedName>
    <definedName name="adsf" hidden="1">{"'gráf jan00'!$A$1:$AK$41"}</definedName>
    <definedName name="afds" hidden="1">{"'gráf jan00'!$A$1:$AK$41"}</definedName>
    <definedName name="ago" hidden="1">{"'gráf jan00'!$A$1:$AK$41"}</definedName>
    <definedName name="agost5" hidden="1">{"'gráf jan00'!$A$1:$AK$41"}</definedName>
    <definedName name="Agosto" hidden="1">{#N/A,#N/A,FALSE,"SITUAÇÃO DIÁRIA ";#N/A,#N/A,FALSE,"7 à 7"}</definedName>
    <definedName name="aina" hidden="1">{#N/A,#N/A,FALSE,"PCOL"}</definedName>
    <definedName name="aliq_ir_antes">#REF!</definedName>
    <definedName name="aliq_ir_depois">#REF!</definedName>
    <definedName name="amort">#REF!</definedName>
    <definedName name="Ampliação_do_Pátio_Intermediário_da_Torre_D___Tubarão">#REF!</definedName>
    <definedName name="ana">#REF!</definedName>
    <definedName name="ANEXO1" hidden="1">{"'teste'!$B$2:$R$49"}</definedName>
    <definedName name="ANEXO2" hidden="1">{"'teste'!$B$2:$R$49"}</definedName>
    <definedName name="Ano">#REF!</definedName>
    <definedName name="Ano_Inicial">[7]Inputs!$C$32</definedName>
    <definedName name="Anoant">[8]Dados!$B$4</definedName>
    <definedName name="Anoprop">[8]Dados!$B$3</definedName>
    <definedName name="ans" hidden="1">{#N/A,#N/A,FALSE,"PCOL"}</definedName>
    <definedName name="anscount" hidden="1">1</definedName>
    <definedName name="Anterior">#REF!</definedName>
    <definedName name="Arara" hidden="1">{#N/A,#N/A,FALSE,"PCOL"}</definedName>
    <definedName name="ÁREA_01">#REF!</definedName>
    <definedName name="ÁREA_02">#REF!</definedName>
    <definedName name="ÁREA_03">#REF!</definedName>
    <definedName name="ÁREA_04">#REF!</definedName>
    <definedName name="_xlnm.Print_Area" localSheetId="3">BDI!$A$1:$S$52</definedName>
    <definedName name="_xlnm.Print_Area" localSheetId="4">CFF!$A$1:$X$32</definedName>
    <definedName name="_xlnm.Print_Area" localSheetId="2">'CPU''s'!$A$1:$J$3126</definedName>
    <definedName name="_xlnm.Print_Area" localSheetId="1">'Memória de Cálculo'!$A$1:$E$332</definedName>
    <definedName name="_xlnm.Print_Area" localSheetId="5">'Orçamento Sintético - OBSOLETO'!$A$1:$J$543</definedName>
    <definedName name="_xlnm.Print_Area">#REF!</definedName>
    <definedName name="Área_impressão_IL">#REF!</definedName>
    <definedName name="Área_impressão_IM">#REF!</definedName>
    <definedName name="Área1">#REF!</definedName>
    <definedName name="Área2">#REF!</definedName>
    <definedName name="Área3">#REF!</definedName>
    <definedName name="AREA4">#REF!</definedName>
    <definedName name="AREA5">#REF!</definedName>
    <definedName name="AREA6">#REF!</definedName>
    <definedName name="Arq">[9]Principal!$D$22</definedName>
    <definedName name="Arq_Nome">[10]Principal!$D$22</definedName>
    <definedName name="Arq_Nome2">#REF!</definedName>
    <definedName name="AS2DocOpenMode" hidden="1">"AS2DocumentEdit"</definedName>
    <definedName name="AS2NamedRange" hidden="1">18</definedName>
    <definedName name="asaasaas" hidden="1">{#N/A,#N/A,TRUE,"indice";#N/A,#N/A,TRUE,"indicadores";#N/A,#N/A,TRUE,"comentarios"}</definedName>
    <definedName name="asaasas"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asasas" hidden="1">{"'IndicadoresRH'!$AA$50:$AP$67"}</definedName>
    <definedName name="asd">[4]!asd</definedName>
    <definedName name="asdad" hidden="1">{"'gráf jan00'!$A$1:$AK$41"}</definedName>
    <definedName name="asdadadad" hidden="1">{"'gráf jan00'!$A$1:$AK$41"}</definedName>
    <definedName name="ASDASD">'[1]#REF'!$A$1:$U$38</definedName>
    <definedName name="asdasdasdas" hidden="1">{"'gráf jan00'!$A$1:$AK$41"}</definedName>
    <definedName name="asdf" hidden="1">{"'Quadro'!$A$4:$BG$78"}</definedName>
    <definedName name="asdfasfsafasf" hidden="1">{"'CptDifn'!$AA$32:$AG$32"}</definedName>
    <definedName name="asdryhsdfh"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ASDS" localSheetId="5">[4]!Macro1</definedName>
    <definedName name="ASDS">[4]!Macro1</definedName>
    <definedName name="ASDSD" hidden="1">{"'Quadro'!$A$4:$BG$78"}</definedName>
    <definedName name="asf">[4]!asf</definedName>
    <definedName name="ASPEP">#REF!</definedName>
    <definedName name="asrgadg"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ASWEFGQ3" hidden="1">{"'gráf jan00'!$A$1:$AK$41"}</definedName>
    <definedName name="awdasda"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b" hidden="1">{"'REL CUSTODIF'!$B$1:$H$72"}</definedName>
    <definedName name="BALANCO" localSheetId="5">[6]!BALANCO</definedName>
    <definedName name="BALANCO">[6]!BALANCO</definedName>
    <definedName name="_xlnm.Database">#REF!</definedName>
    <definedName name="BASD">'[11]Check List- Gerrot'!#REF!,'[11]Check List- Gerrot'!#REF!,'[11]Check List- Gerrot'!#REF!,'[11]Check List- Gerrot'!#REF!,'[11]Check List- Gerrot'!#REF!</definedName>
    <definedName name="bbb">[1]Principal!$D$22</definedName>
    <definedName name="Bbn" hidden="1">{"'IndicadoresRH'!$AA$50:$AP$67"}</definedName>
    <definedName name="bd" hidden="1">{"'IndicadoresRH'!$AA$50:$AP$67"}</definedName>
    <definedName name="BDI.Opcao" hidden="1">#REF!</definedName>
    <definedName name="BDI.TipoObra" hidden="1">#REF!</definedName>
    <definedName name="BDI_1.Título" hidden="1">BDI!$J$14</definedName>
    <definedName name="BDI_2.Título" hidden="1">BDI!$J$54</definedName>
    <definedName name="BDI_3.Título" hidden="1">BDI!$J$94</definedName>
    <definedName name="bla" localSheetId="5">Plan1</definedName>
    <definedName name="bla">Plan1</definedName>
    <definedName name="BLCHV">#REF!</definedName>
    <definedName name="BLPH10" hidden="1">#REF!</definedName>
    <definedName name="BLPH23" hidden="1">#REF!</definedName>
    <definedName name="BLPH24" hidden="1">#REF!</definedName>
    <definedName name="BLPH25" hidden="1">#REF!</definedName>
    <definedName name="BLPH6" hidden="1">'[12]Indice Precos Mes'!#REF!</definedName>
    <definedName name="BLPH7" hidden="1">'[12]Indice Precos Mes'!#REF!</definedName>
    <definedName name="bonus">[13]EXEC!$O$124</definedName>
    <definedName name="BS">#REF!</definedName>
    <definedName name="BVO">#REF!</definedName>
    <definedName name="BVR">#REF!</definedName>
    <definedName name="c_c" hidden="1">{"'REL CUSTODIF'!$B$1:$H$72"}</definedName>
    <definedName name="ca" hidden="1">{"'REL CUSTODIF'!$B$1:$H$72"}</definedName>
    <definedName name="cacro120">[4]!cacro120</definedName>
    <definedName name="CAGADA">'[14]#REF'!$A$1:$U$38</definedName>
    <definedName name="CALBUMMEDIDAACUM2">#REF!</definedName>
    <definedName name="Cargos_Salários">#REF!</definedName>
    <definedName name="Carreg" hidden="1">{#N/A,#N/A,FALSE,"PCOL"}</definedName>
    <definedName name="CARRO">[15]Plan1!$E$13</definedName>
    <definedName name="CASA">[15]Plan1!$E$13</definedName>
    <definedName name="Categorias">#REF!</definedName>
    <definedName name="Caulim_Vendas" hidden="1">{"'REL CUSTODIF'!$B$1:$H$72"}</definedName>
    <definedName name="ccc">#REF!</definedName>
    <definedName name="cccccc">[4]!cccccc</definedName>
    <definedName name="ccccccc">[4]!ccccccc</definedName>
    <definedName name="ccccccccc"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cchave">#REF!</definedName>
    <definedName name="CChv">#REF!</definedName>
    <definedName name="CD">'[5]IC-Efeito'!$A$1:$U$38</definedName>
    <definedName name="CF">#REF!</definedName>
    <definedName name="cha">#REF!,#REF!,#REF!,#REF!,#REF!,#REF!,#REF!,#REF!,#REF!,#REF!,#REF!,#REF!</definedName>
    <definedName name="charles" hidden="1">{"'gráf jan00'!$A$1:$AK$41"}</definedName>
    <definedName name="chave">#REF!</definedName>
    <definedName name="check">#REF!</definedName>
    <definedName name="ciclo1">#REF!</definedName>
    <definedName name="ciclo2">#REF!</definedName>
    <definedName name="cida" hidden="1">{#N/A,#N/A,FALSE,"PCOL"}</definedName>
    <definedName name="Clschv">#REF!</definedName>
    <definedName name="Clschva">#REF!</definedName>
    <definedName name="CMC" hidden="1">{"'Quadro'!$A$4:$BG$78"}</definedName>
    <definedName name="çmç" localSheetId="5">[16]!Macro1</definedName>
    <definedName name="çmç">[16]!Macro1</definedName>
    <definedName name="Cobra" hidden="1">{#N/A,#N/A,FALSE,"PCOL"}</definedName>
    <definedName name="Cobre" hidden="1">{"'CptDifn'!$AA$32:$AG$32"}</definedName>
    <definedName name="Cobre_Invest" hidden="1">{"'REL CUSTODIF'!$B$1:$H$72"}</definedName>
    <definedName name="COD">#REF!</definedName>
    <definedName name="codigo">[17]Relatório!#REF!</definedName>
    <definedName name="ColSaldo">#REF!</definedName>
    <definedName name="COLUNA_TOTAIS">#REF!</definedName>
    <definedName name="Concentrado_Cobre" hidden="1">{"'CptDifn'!$AA$32:$AG$32"}</definedName>
    <definedName name="conex">#REF!</definedName>
    <definedName name="Cons5">[18]Resumo!$A$3:$C$20</definedName>
    <definedName name="Consulta5">[19]Resumo!$A$3:$C$20</definedName>
    <definedName name="Contratados">[4]!Contratados</definedName>
    <definedName name="Copia" hidden="1">{#N/A,#N/A,FALSE,"PCOL"}</definedName>
    <definedName name="copiaranch"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copiaranch2"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Corrente">#REF!</definedName>
    <definedName name="cost_of_debt">#REF!</definedName>
    <definedName name="counter_trade">#REF!</definedName>
    <definedName name="CPIA">#REF!</definedName>
    <definedName name="CPMF">[7]Inputs!$C$44</definedName>
    <definedName name="cr_reten__ocgeralturno_cg_dados">'[20]Vg. Inventariados-dados'!$E$1:$R$2</definedName>
    <definedName name="_xlnm.Criteria">#REF!</definedName>
    <definedName name="cs_fase1">[19]Distritos_2001!$C$3:$P$12</definedName>
    <definedName name="Custos">#REF!</definedName>
    <definedName name="CV">#REF!</definedName>
    <definedName name="d" hidden="1">{"'REL CUSTODIF'!$B$1:$H$72"}</definedName>
    <definedName name="D_GRP1">#REF!</definedName>
    <definedName name="D_GRP2">#REF!</definedName>
    <definedName name="D_GRP3">#REF!</definedName>
    <definedName name="DAChv">[7]Dados!$P$3:$P$280</definedName>
    <definedName name="dada"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dadaa"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dadadada"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Dados">#REF!,#REF!,#REF!,#REF!,#REF!</definedName>
    <definedName name="Dados1">'[21]Check List- Gerrot'!#REF!,'[21]Check List- Gerrot'!#REF!,'[21]Check List- Gerrot'!#REF!,'[21]Check List- Gerrot'!#REF!,'[21]Check List- Gerrot'!#REF!</definedName>
    <definedName name="dafasfas">[22]Principal!$D$22</definedName>
    <definedName name="Data">#REF!</definedName>
    <definedName name="dataArea">#REF!</definedName>
    <definedName name="david" hidden="1">{"'gráf jan00'!$A$1:$AK$41"}</definedName>
    <definedName name="david1" hidden="1">{"'gráf jan00'!$A$1:$AK$41"}</definedName>
    <definedName name="DB">#REF!</definedName>
    <definedName name="dbTitle_projectname">[23]G2TempSheet!$D$4</definedName>
    <definedName name="ddd"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ddd" hidden="1">{#N/A,#N/A,FALSE,"PCOL"}</definedName>
    <definedName name="ddddd"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DDDDDDDDDDDDDDDDD"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de">[4]!de</definedName>
    <definedName name="DEAM" hidden="1">{"'CptDifn'!$AA$32:$AG$32"}</definedName>
    <definedName name="DEAS" hidden="1">{"'CptDifn'!$AA$32:$AG$32"}</definedName>
    <definedName name="debt">#REF!</definedName>
    <definedName name="DECG" hidden="1">{"'CptDifn'!$AA$32:$AG$32"}</definedName>
    <definedName name="ded">[4]!ded</definedName>
    <definedName name="dee">[4]!dee</definedName>
    <definedName name="DEGL" hidden="1">{"'CptDifn'!$AA$32:$AG$32"}</definedName>
    <definedName name="demanda">#REF!</definedName>
    <definedName name="demanda_cvrd">#REF!</definedName>
    <definedName name="demanda1">#REF!</definedName>
    <definedName name="demanda10">#REF!</definedName>
    <definedName name="demanda11">#REF!</definedName>
    <definedName name="demanda12">#REF!</definedName>
    <definedName name="demanda13">#REF!</definedName>
    <definedName name="demanda14">#REF!</definedName>
    <definedName name="demanda15">#REF!</definedName>
    <definedName name="demanda16">#REF!</definedName>
    <definedName name="demanda17">#REF!</definedName>
    <definedName name="demanda18">#REF!</definedName>
    <definedName name="demanda19">#REF!</definedName>
    <definedName name="demanda2">#REF!</definedName>
    <definedName name="demanda2_cvrd">#REF!</definedName>
    <definedName name="demanda3">#REF!</definedName>
    <definedName name="demanda3_cvrd">#REF!</definedName>
    <definedName name="demanda4">#REF!</definedName>
    <definedName name="demanda5">#REF!</definedName>
    <definedName name="demanda6">#REF!</definedName>
    <definedName name="demanda7">#REF!</definedName>
    <definedName name="demanda8">#REF!</definedName>
    <definedName name="demanda9">#REF!</definedName>
    <definedName name="depre_aceler">#REF!</definedName>
    <definedName name="deprec_linear">#REF!</definedName>
    <definedName name="depreciacao">#REF!</definedName>
    <definedName name="DescEmp">#REF!</definedName>
    <definedName name="Descrição">#REF!</definedName>
    <definedName name="descrisão" hidden="1">{"'gráf jan00'!$A$1:$AK$41"}</definedName>
    <definedName name="desloc">#REF!</definedName>
    <definedName name="DESONERACAO" hidden="1">IF(OR(Import.Desoneracao="DESONERADO",Import.Desoneracao="SIM"),"SIM","NÃO")</definedName>
    <definedName name="dest">[24]ComentariosCusteio!$Q$6:$Q$2545</definedName>
    <definedName name="Detalhe" hidden="1">{"'Resumo'!$A$4:$N$60"}</definedName>
    <definedName name="devers2">[25]MêsBase!$A$2:$Q$64</definedName>
    <definedName name="dew">[4]!dew</definedName>
    <definedName name="df">#REF!,#REF!,#REF!,#REF!,#REF!</definedName>
    <definedName name="dfadsfsadf" hidden="1">{"'gráf jan00'!$A$1:$AK$41"}</definedName>
    <definedName name="dfdf"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DFDFDF" hidden="1">{"'gráf jan00'!$A$1:$AK$41"}</definedName>
    <definedName name="dffasf" hidden="1">{#N/A,#N/A,TRUE,"indice";#N/A,#N/A,TRUE,"indicadores";#N/A,#N/A,TRUE,"comentarios"}</definedName>
    <definedName name="dfhgdf" hidden="1">{#N/A,#N/A,TRUE,"indice";#N/A,#N/A,TRUE,"indicadores";#N/A,#N/A,TRUE,"comentarios"}</definedName>
    <definedName name="DILO_Ferrovia" hidden="1">{"'Quadro'!$A$4:$BG$78"}</definedName>
    <definedName name="Dimensionado">[26]Principal!$D$22</definedName>
    <definedName name="DispTelGASAG" hidden="1">{"'teste'!$B$2:$R$49"}</definedName>
    <definedName name="Distribuiçao">#REF!</definedName>
    <definedName name="Divers">[27]MêsBase!$A$2:$Q$64</definedName>
    <definedName name="dksojd" hidden="1">{#N/A,#N/A,FALSE,"PCOL"}</definedName>
    <definedName name="DMChv">#REF!</definedName>
    <definedName name="DN">#REF!</definedName>
    <definedName name="DNVP">#REF!</definedName>
    <definedName name="DO">#REF!</definedName>
    <definedName name="dolar">#REF!</definedName>
    <definedName name="DRE">#REF!</definedName>
    <definedName name="Dsc">#REF!</definedName>
    <definedName name="dsda" hidden="1">{#N/A,#N/A,TRUE,"indice";#N/A,#N/A,TRUE,"indicadores";#N/A,#N/A,TRUE,"comentarios"}</definedName>
    <definedName name="DV" hidden="1">{"'Quadro'!$A$4:$BG$78"}</definedName>
    <definedName name="DVChv">[7]Dados!$AC$3:$AC$270</definedName>
    <definedName name="dwsdad" hidden="1">{"'ReceitaLiquidaME'!$AA$25:$AN$32"}</definedName>
    <definedName name="e" hidden="1">{"'REL CUSTODIF'!$B$1:$H$72"}</definedName>
    <definedName name="EAChv">#REF!</definedName>
    <definedName name="ebitda_baovale">[13]EXEC!$O$358</definedName>
    <definedName name="ebitda_cpbs">[13]EXEC!$O$345</definedName>
    <definedName name="ebitda_dico">[13]EXEC!$O$111</definedName>
    <definedName name="ebitda_difn">[13]EXEC!$O$59</definedName>
    <definedName name="ebitda_difs">[13]EXEC!$O$72</definedName>
    <definedName name="ebitda_dima">[13]EXEC!$O$98</definedName>
    <definedName name="ebitda_dipe">[13]EXEC!$O$85</definedName>
    <definedName name="ebitda_giic">[13]EXEC!$O$332</definedName>
    <definedName name="ebitda_hisp">[13]EXEC!$O$384</definedName>
    <definedName name="ebitda_itab">[13]EXEC!$O$423</definedName>
    <definedName name="ebitda_kob">[13]EXEC!$O$410</definedName>
    <definedName name="ebitda_manganes">[13]EXEC!$O$202</definedName>
    <definedName name="ebitda_mbr">[13]EXEC!$O$306</definedName>
    <definedName name="ebitda_msg">[13]EXEC!$O$371</definedName>
    <definedName name="ebitda_nib">[13]EXEC!$O$397</definedName>
    <definedName name="ebitda_samarco">[13]EXEC!$O$319</definedName>
    <definedName name="Ec50_">#REF!</definedName>
    <definedName name="eChv">#REF!</definedName>
    <definedName name="ECRNAT">#REF!</definedName>
    <definedName name="ECRNATDT">#REF!</definedName>
    <definedName name="EcSalAAn">#REF!</definedName>
    <definedName name="EcSalAAt">#REF!</definedName>
    <definedName name="EcSalMes">#REF!</definedName>
    <definedName name="EDUARDO">[15]Plan1!$E$13</definedName>
    <definedName name="ee"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EEE" hidden="1">{"'gráf jan00'!$A$1:$AK$41"}</definedName>
    <definedName name="EFATRL">#REF!</definedName>
    <definedName name="EFATURA">#REF!</definedName>
    <definedName name="efc">[4]!efc</definedName>
    <definedName name="eGasAacu">#REF!</definedName>
    <definedName name="eGasAacuUS">#REF!</definedName>
    <definedName name="eGasAcu">#REF!</definedName>
    <definedName name="eGasAcuUS">#REF!</definedName>
    <definedName name="eGasmes">#REF!</definedName>
    <definedName name="eGasmesus">#REF!</definedName>
    <definedName name="EHDY" hidden="1">'[28]P.O. Escola Concesso Elias '!$F$8</definedName>
    <definedName name="eKey">#REF!</definedName>
    <definedName name="ELAINE">[15]Plan1!$E$13</definedName>
    <definedName name="ELMA1">[29]Dados!#REF!</definedName>
    <definedName name="ELMA2">[29]Dados!#REF!</definedName>
    <definedName name="ELMChv">[29]Dados!#REF!</definedName>
    <definedName name="ElmChvN">[30]Dados!$CH$8:$CH$77</definedName>
    <definedName name="ELMO">[29]Dados!#REF!</definedName>
    <definedName name="ELMPA1">[29]Dados!#REF!</definedName>
    <definedName name="ELMPA2">[29]Dados!#REF!</definedName>
    <definedName name="ELMPO">[29]Dados!#REF!</definedName>
    <definedName name="ElmPOrc">[13]Dados!$CJ$8:$CJ$9</definedName>
    <definedName name="ELMPR">[29]Dados!#REF!</definedName>
    <definedName name="ELMPV1">[29]Dados!#REF!</definedName>
    <definedName name="ELMPV2">[29]Dados!#REF!</definedName>
    <definedName name="ELMR">[29]Dados!#REF!</definedName>
    <definedName name="ELMV1">[29]Dados!#REF!</definedName>
    <definedName name="ELMV2">[29]Dados!#REF!</definedName>
    <definedName name="EMChv">#REF!</definedName>
    <definedName name="Energia" hidden="1">{#N/A,#N/A,FALSE,"Suprimentos";#N/A,#N/A,FALSE,"Medicina e Segurança";#N/A,#N/A,FALSE,"Administração";#N/A,#N/A,FALSE,"Meio Ambiente";#N/A,#N/A,FALSE,"Operação (Mina)";#N/A,#N/A,FALSE,"Operação (Porto)"}</definedName>
    <definedName name="eprd1998">#REF!</definedName>
    <definedName name="eprdacuat">#REF!</definedName>
    <definedName name="eprdanoan">#REF!</definedName>
    <definedName name="eprdchv">#REF!</definedName>
    <definedName name="eprdmes">#REF!</definedName>
    <definedName name="EQUIPES">#REF!</definedName>
    <definedName name="equity">#REF!</definedName>
    <definedName name="er" hidden="1">{"'gráf jan00'!$A$1:$AK$41"}</definedName>
    <definedName name="ere" localSheetId="5">[31]!telaC</definedName>
    <definedName name="ere">[31]!telaC</definedName>
    <definedName name="ERRO" hidden="1">{"'CptDifn'!$AA$32:$AG$32"}</definedName>
    <definedName name="ERRO1" hidden="1">{"'CptDifn'!$AA$32:$AG$32"}</definedName>
    <definedName name="ERRO3" hidden="1">{"'CptDifn'!$AA$32:$AG$32"}</definedName>
    <definedName name="ERRO4" hidden="1">{"'CptDifn'!$AA$32:$AG$32"}</definedName>
    <definedName name="ERRO5" hidden="1">{"'CptDifn'!$AA$32:$AG$32"}</definedName>
    <definedName name="ERRO6" hidden="1">{"'CptDifn'!$AA$32:$AG$32"}</definedName>
    <definedName name="ERRRRRRRRRRRRRRRO" hidden="1">{"'CptDifn'!$AA$32:$AG$32"}</definedName>
    <definedName name="ert">[4]!ert</definedName>
    <definedName name="ESEQ">#REF!</definedName>
    <definedName name="ESEQ1">#REF!</definedName>
    <definedName name="Eseq1a">#REF!</definedName>
    <definedName name="ESS">[7]Inputs!$C$46</definedName>
    <definedName name="est" hidden="1">{"'teste'!$B$2:$R$49"}</definedName>
    <definedName name="est_B" hidden="1">{#N/A,#N/A,FALSE,"PCOL"}</definedName>
    <definedName name="et" hidden="1">{"'teste'!$B$2:$R$49"}</definedName>
    <definedName name="eU" hidden="1">{#N/A,#N/A,FALSE,"PCOL"}</definedName>
    <definedName name="EValA1">#REF!</definedName>
    <definedName name="EValA2">#REF!</definedName>
    <definedName name="Evalmov">#REF!</definedName>
    <definedName name="Evalmov1">#REF!</definedName>
    <definedName name="Evalmov1a">#REF!</definedName>
    <definedName name="Evalmovaa">#REF!</definedName>
    <definedName name="EValO">#REF!</definedName>
    <definedName name="EValR">#REF!</definedName>
    <definedName name="EValV1">#REF!</definedName>
    <definedName name="EValV2">#REF!</definedName>
    <definedName name="EVChv">#REF!</definedName>
    <definedName name="EVolA1">#REF!</definedName>
    <definedName name="eVolChv">#REF!</definedName>
    <definedName name="EVolFat">#REF!</definedName>
    <definedName name="Evolmov">#REF!</definedName>
    <definedName name="Evolmov1">#REF!</definedName>
    <definedName name="Evolmov1a">#REF!</definedName>
    <definedName name="Evolmovaa">#REF!</definedName>
    <definedName name="EVolO">#REF!</definedName>
    <definedName name="EVolR">#REF!</definedName>
    <definedName name="EVolV1">#REF!</definedName>
    <definedName name="ew">[4]!ew</definedName>
    <definedName name="ewew">#REF!</definedName>
    <definedName name="exc00N">#REF!</definedName>
    <definedName name="exc00N2">#REF!</definedName>
    <definedName name="exc00S">#REF!</definedName>
    <definedName name="exc00S2">#REF!</definedName>
    <definedName name="exc01N">#REF!</definedName>
    <definedName name="exc01N2">#REF!</definedName>
    <definedName name="exc01S">#REF!</definedName>
    <definedName name="exc01S2">#REF!</definedName>
    <definedName name="exc02N">#REF!</definedName>
    <definedName name="exc02N2">#REF!</definedName>
    <definedName name="exc02S">#REF!</definedName>
    <definedName name="exc02S2">#REF!</definedName>
    <definedName name="exc03N">#REF!</definedName>
    <definedName name="exc03N2">#REF!</definedName>
    <definedName name="exc03S">#REF!</definedName>
    <definedName name="exc03S2">#REF!</definedName>
    <definedName name="exc04N">#REF!</definedName>
    <definedName name="exc04N2">#REF!</definedName>
    <definedName name="exc04S">#REF!</definedName>
    <definedName name="exc04S2">#REF!</definedName>
    <definedName name="exc05N">#REF!</definedName>
    <definedName name="exc05N2">#REF!</definedName>
    <definedName name="exc05S">#REF!</definedName>
    <definedName name="exc05S2">#REF!</definedName>
    <definedName name="exc06N">#REF!</definedName>
    <definedName name="exc06N2">#REF!</definedName>
    <definedName name="exc06S">#REF!</definedName>
    <definedName name="exc06S2">#REF!</definedName>
    <definedName name="exc07N">#REF!</definedName>
    <definedName name="exc07N2">#REF!</definedName>
    <definedName name="exc07S">#REF!</definedName>
    <definedName name="exc07S2">#REF!</definedName>
    <definedName name="exc08N">#REF!</definedName>
    <definedName name="exc08N2">#REF!</definedName>
    <definedName name="exc08S">#REF!</definedName>
    <definedName name="exc08S2">#REF!</definedName>
    <definedName name="exc09N">#REF!</definedName>
    <definedName name="exc09N2">#REF!</definedName>
    <definedName name="exc09S">#REF!</definedName>
    <definedName name="exc09S2">#REF!</definedName>
    <definedName name="exeA97">#REF!</definedName>
    <definedName name="exeA98">#REF!</definedName>
    <definedName name="exeA99">#REF!</definedName>
    <definedName name="exeAAnt">#REF!</definedName>
    <definedName name="exeAcum">#REF!</definedName>
    <definedName name="exeAcumRL">#REF!</definedName>
    <definedName name="ExecPess"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exeMes">#REF!</definedName>
    <definedName name="exeMesRL">#REF!</definedName>
    <definedName name="exeValor">[30]Dados!$BO$8:$BO$8509</definedName>
    <definedName name="expansao" hidden="1">{"'CptDifn'!$AA$32:$AG$32"}</definedName>
    <definedName name="Expr1002">[13]Dados!$CJ$8:$CJ$9</definedName>
    <definedName name="Extra">[4]!Extra</definedName>
    <definedName name="f" hidden="1">{"'REL CUSTODIF'!$B$1:$H$72"}</definedName>
    <definedName name="FAIXA">#REF!</definedName>
    <definedName name="farol" localSheetId="5">[32]!_xlbgnm.pA6</definedName>
    <definedName name="farol">[32]!_xlbgnm.pA6</definedName>
    <definedName name="fasdfasfdadsf" hidden="1">{"'gráf jan00'!$A$1:$AK$41"}</definedName>
    <definedName name="Fat">[30]Dados!$CD$8:$CD$91</definedName>
    <definedName name="fatorconv">#REF!</definedName>
    <definedName name="FCA">'[33]Check List- Gerrot'!#REF!,'[33]Check List- Gerrot'!#REF!,'[33]Check List- Gerrot'!#REF!,'[33]Check List- Gerrot'!#REF!,'[33]Check List- Gerrot'!#REF!</definedName>
    <definedName name="FDFDFDFDF" hidden="1">{"'gráf jan00'!$A$1:$AK$41"}</definedName>
    <definedName name="FDSA">[34]Principal!$D$22</definedName>
    <definedName name="fegregtrtg"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Fer"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Fernanda" hidden="1">{#N/A,#N/A,TRUE,"indice";#N/A,#N/A,TRUE,"indicadores";#N/A,#N/A,TRUE,"comentarios"}</definedName>
    <definedName name="Fevereiro" hidden="1">{"'Quadro'!$A$4:$BG$78"}</definedName>
    <definedName name="ff" hidden="1">{"'gráf jan00'!$A$1:$AK$41"}</definedName>
    <definedName name="FFF">[35]Principal!$D$22</definedName>
    <definedName name="FFVP" hidden="1">{"'gráf jan00'!$A$1:$AK$41"}</definedName>
    <definedName name="FFVP1" hidden="1">{"'gráf jan00'!$A$1:$AK$41"}</definedName>
    <definedName name="FFVP10" hidden="1">{"'gráf jan00'!$A$1:$AK$41"}</definedName>
    <definedName name="FFVP11" hidden="1">{"'gráf jan00'!$A$1:$AK$41"}</definedName>
    <definedName name="FFVP12" hidden="1">{"'gráf jan00'!$A$1:$AK$41"}</definedName>
    <definedName name="FFVP13" hidden="1">{"'gráf jan00'!$A$1:$AK$41"}</definedName>
    <definedName name="FFVP14" hidden="1">{"'gráf jan00'!$A$1:$AK$41"}</definedName>
    <definedName name="FFVP15" hidden="1">{"'gráf jan00'!$A$1:$AK$41"}</definedName>
    <definedName name="FFVP16" hidden="1">{"'gráf jan00'!$A$1:$AK$41"}</definedName>
    <definedName name="FFVP2" hidden="1">{"'gráf jan00'!$A$1:$AK$41"}</definedName>
    <definedName name="FFVP3" hidden="1">{"'gráf jan00'!$A$1:$AK$41"}</definedName>
    <definedName name="FFVP4" hidden="1">{"'gráf jan00'!$A$1:$AK$41"}</definedName>
    <definedName name="FFVP5" hidden="1">{"'gráf jan00'!$A$1:$AK$41"}</definedName>
    <definedName name="FFVP6" hidden="1">{"'gráf jan00'!$A$1:$AK$41"}</definedName>
    <definedName name="FFVP7" hidden="1">{"'gráf jan00'!$A$1:$AK$41"}</definedName>
    <definedName name="FFVP8" hidden="1">{"'gráf jan00'!$A$1:$AK$41"}</definedName>
    <definedName name="FFVP9" hidden="1">{"'gráf jan00'!$A$1:$AK$41"}</definedName>
    <definedName name="figura1">#REF!</definedName>
    <definedName name="Fisicos">#REF!</definedName>
    <definedName name="fjrjrjrtj"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fluxograma">'[36]#REF'!$A$1:$U$38</definedName>
    <definedName name="fluxograma2" localSheetId="5">[37]!Macro1</definedName>
    <definedName name="fluxograma2">[37]!Macro1</definedName>
    <definedName name="FolResumoFlorestas" hidden="1">{"'REL CUSTODIF'!$B$1:$H$72"}</definedName>
    <definedName name="fsadfasd"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fsd" hidden="1">{"'gráf jan00'!$A$1:$AK$41"}</definedName>
    <definedName name="g" hidden="1">{"'REL CUSTODIF'!$B$1:$H$72"}</definedName>
    <definedName name="GAMAN" hidden="1">{#N/A,#N/A,FALSE,"PCOL"}</definedName>
    <definedName name="GAMAR" hidden="1">{"'CptDifn'!$AA$32:$AG$32"}</definedName>
    <definedName name="GAMAR1" hidden="1">{"'CptDifn'!$AA$32:$AG$32"}</definedName>
    <definedName name="gamen" hidden="1">{#N/A,#N/A,FALSE,"PCOL"}</definedName>
    <definedName name="GASEG" hidden="1">{"'Quadro'!$A$4:$BG$78"}</definedName>
    <definedName name="gavag">'[38]Check List- Gerrot'!#REF!,'[38]Check List- Gerrot'!#REF!,'[38]Check List- Gerrot'!#REF!,'[38]Check List- Gerrot'!#REF!,'[38]Check List- Gerrot'!#REF!</definedName>
    <definedName name="GAVTG" hidden="1">{"'gráf jan00'!$A$1:$AK$41"}</definedName>
    <definedName name="gdp00esp">#REF!</definedName>
    <definedName name="gdp01esp">#REF!</definedName>
    <definedName name="gdp02esp">#REF!</definedName>
    <definedName name="gdp03esp">#REF!</definedName>
    <definedName name="gdp04esp">#REF!</definedName>
    <definedName name="gdp05esp">#REF!</definedName>
    <definedName name="gdp06esp">#REF!</definedName>
    <definedName name="gdp07esp">#REF!</definedName>
    <definedName name="gdp08esp">#REF!</definedName>
    <definedName name="gdp09esp">#REF!</definedName>
    <definedName name="GE">#REF!</definedName>
    <definedName name="gemin" hidden="1">{#N/A,#N/A,FALSE,"PCOL"}</definedName>
    <definedName name="Gemop" hidden="1">{#N/A,#N/A,TRUE,"indice";#N/A,#N/A,TRUE,"indicadores";#N/A,#N/A,TRUE,"comentarios"}</definedName>
    <definedName name="gestores">[39]Plan1!$C$2:$C$37+#REF!</definedName>
    <definedName name="getep" hidden="1">{#N/A,#N/A,TRUE,"indice";#N/A,#N/A,TRUE,"indicadores";#N/A,#N/A,TRUE,"comentarios"}</definedName>
    <definedName name="gg"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GGG">[4]!GGG</definedName>
    <definedName name="GGGG">[4]!GGGG</definedName>
    <definedName name="ggtggg" hidden="1">{#N/A,#N/A,FALSE,"DEF1";#N/A,#N/A,FALSE,"DEF2";#N/A,#N/A,FALSE,"DEF3"}</definedName>
    <definedName name="giror">#REF!</definedName>
    <definedName name="GRAF_10A" hidden="1">{#N/A,#N/A,FALSE,"SITUAÇÃO DIÁRIA ";#N/A,#N/A,FALSE,"7 à 7"}</definedName>
    <definedName name="GRAF_11A" hidden="1">{#N/A,#N/A,FALSE,"SITUAÇÃO DIÁRIA ";#N/A,#N/A,FALSE,"7 à 7"}</definedName>
    <definedName name="GRAF_12A" hidden="1">{#N/A,#N/A,FALSE,"SITUAÇÃO DIÁRIA ";#N/A,#N/A,FALSE,"7 à 7"}</definedName>
    <definedName name="GRAF_21" hidden="1">{#N/A,#N/A,FALSE,"SITUAÇÃO DIÁRIA ";#N/A,#N/A,FALSE,"7 à 7"}</definedName>
    <definedName name="graf_3" hidden="1">{#N/A,#N/A,FALSE,"SITUAÇÃO DIÁRIA ";#N/A,#N/A,FALSE,"7 à 7"}</definedName>
    <definedName name="Grafico">[4]!Grafico</definedName>
    <definedName name="Gráfico_Vendas">#REF!</definedName>
    <definedName name="GráficoICD" hidden="1">#N/A</definedName>
    <definedName name="Graficos" hidden="1">{"'REL CUSTODIF'!$B$1:$H$72"}</definedName>
    <definedName name="_xlnm.Recorder">#REF!</definedName>
    <definedName name="grtgert" hidden="1">{#N/A,#N/A,TRUE,"indice";#N/A,#N/A,TRUE,"indicadores";#N/A,#N/A,TRUE,"comentarios"}</definedName>
    <definedName name="Gupob01Real" hidden="1">{#N/A,#N/A,FALSE,"Suprimentos";#N/A,#N/A,FALSE,"Medicina e Segurança";#N/A,#N/A,FALSE,"Administração";#N/A,#N/A,FALSE,"Meio Ambiente";#N/A,#N/A,FALSE,"Operação (Mina)";#N/A,#N/A,FALSE,"Operação (Porto)"}</definedName>
    <definedName name="gvgg"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hbfghfgh"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henrique">[40]Principal!$D$22</definedName>
    <definedName name="hhgfgfg"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HISPANOBRAS"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hjlhl" localSheetId="5">[16]!Macro10</definedName>
    <definedName name="hjlhl">[16]!Macro10</definedName>
    <definedName name="horas_fora_ponta_mes">[7]Inputs!$C$20</definedName>
    <definedName name="horas_fora_ponta_per_seco">[7]Inputs!$C$23</definedName>
    <definedName name="horas_fora_ponta_per_umido">[7]Inputs!$C$24</definedName>
    <definedName name="horas_ponta_mes">[7]Inputs!$C$19</definedName>
    <definedName name="horas_ponta_per_seco">[7]Inputs!$C$21</definedName>
    <definedName name="horas_ponta_per_umido">[7]Inputs!$C$22</definedName>
    <definedName name="hrfghre"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HTML_CodePage" hidden="1">1252</definedName>
    <definedName name="HTML_Control" hidden="1">{"'REL CUSTODIF'!$B$1:$H$72"}</definedName>
    <definedName name="HTML_Description" hidden="1">""</definedName>
    <definedName name="HTML_Email" hidden="1">""</definedName>
    <definedName name="HTML_Header" hidden="1">"REL CUSTODIF"</definedName>
    <definedName name="HTML_LastUpdate" hidden="1">"25/09/98"</definedName>
    <definedName name="HTML_LineAfter" hidden="1">FALSE</definedName>
    <definedName name="HTML_LineBefore" hidden="1">FALSE</definedName>
    <definedName name="HTML_Name" hidden="1">"CVRD"</definedName>
    <definedName name="HTML_OBDlg2" hidden="1">TRUE</definedName>
    <definedName name="HTML_OBDlg3" hidden="1">TRUE</definedName>
    <definedName name="HTML_OBDlg4" hidden="1">TRUE</definedName>
    <definedName name="HTML_OS" hidden="1">0</definedName>
    <definedName name="HTML_PathFile" hidden="1">"F:\SISTEMAS\CUSTO\Custo.htm"</definedName>
    <definedName name="HTML_PathTemplate" hidden="1">"C:\WINDOWS\Desktop\HTMLTemp.htm"</definedName>
    <definedName name="HTML_Title" hidden="1">"CUSTO98B"</definedName>
    <definedName name="HU" hidden="1">{"'gráf jan00'!$A$1:$AK$41"}</definedName>
    <definedName name="i" hidden="1">{#N/A,#N/A,FALSE,"Suprimentos";#N/A,#N/A,FALSE,"Medicina e Segurança";#N/A,#N/A,FALSE,"Administração";#N/A,#N/A,FALSE,"Meio Ambiente";#N/A,#N/A,FALSE,"Operação (Mina)";#N/A,#N/A,FALSE,"Operação (Porto)"}</definedName>
    <definedName name="ID_Empresa">#REF!</definedName>
    <definedName name="ID_Grupo">#REF!</definedName>
    <definedName name="ID_Propriedade">#REF!</definedName>
    <definedName name="ID_UGCCATDT">#REF!</definedName>
    <definedName name="IExeA">[30]Dados!$BW$8:$BW$742</definedName>
    <definedName name="IExeARl">[13]Dados!$BW$8:$BW$24</definedName>
    <definedName name="IExeAUS">[30]Dados!$BV$8:$BV$742</definedName>
    <definedName name="IExeMUS">[13]Dados!$BU$8:$BU$24</definedName>
    <definedName name="im">#REF!</definedName>
    <definedName name="imp">#REF!</definedName>
    <definedName name="ImpMdb">[41]sispecabr99!#REF!</definedName>
    <definedName name="Import.Apelido" hidden="1">#REF!</definedName>
    <definedName name="Import.BDI.Tipo1" hidden="1">BDI!$J$17</definedName>
    <definedName name="Import.BDI.Tipo2" hidden="1">BDI!$J$57</definedName>
    <definedName name="Import.BDI.Tipo3" hidden="1">BDI!$J$97</definedName>
    <definedName name="Import.CR" hidden="1">#REF!</definedName>
    <definedName name="Import.DataBase" hidden="1">OFFSET(#REF!,0,-1)</definedName>
    <definedName name="Import.DescLote" hidden="1">#REF!</definedName>
    <definedName name="Import.Desoneracao" hidden="1">OFFSET([42]DADOS!$G$18,0,-1)</definedName>
    <definedName name="Import.Município" hidden="1">#REF!</definedName>
    <definedName name="Import.Proponente" hidden="1">#REF!</definedName>
    <definedName name="Import.RespOrçamento" hidden="1">#REF!</definedName>
    <definedName name="Import.TransfereGOV" hidden="1">#REF!</definedName>
    <definedName name="impressão">#REF!</definedName>
    <definedName name="inclusão_de_novos_campos">#REF!</definedName>
    <definedName name="Indice">#REF!</definedName>
    <definedName name="INFO_MES">#REF!</definedName>
    <definedName name="info_projetos">#REF!</definedName>
    <definedName name="Intran" hidden="1">{"'teste'!$B$2:$R$49"}</definedName>
    <definedName name="INV_ECON_MENSAL" hidden="1">{#N/A,#N/A,FALSE,"DEF1";#N/A,#N/A,FALSE,"DEF2";#N/A,#N/A,FALSE,"DEF3"}</definedName>
    <definedName name="inv_financ_Mensal_desemb" hidden="1">{#N/A,#N/A,FALSE,"DEF1";#N/A,#N/A,FALSE,"DEF2";#N/A,#N/A,FALSE,"DEF3"}</definedName>
    <definedName name="InvChv">[30]Dados!$BT$8:$BT$742</definedName>
    <definedName name="InvChvUS">[13]Dados!$BT$8:$BT$24</definedName>
    <definedName name="InvestimentoTV">#REF!</definedName>
    <definedName name="InvJustificativas6" hidden="1">{"'REL CUSTODIF'!$B$1:$H$72"}</definedName>
    <definedName name="InvJustificativas9" hidden="1">{"'REL CUSTODIF'!$B$1:$H$72"}</definedName>
    <definedName name="io">#REF!,#REF!,#REF!,#REF!,#REF!</definedName>
    <definedName name="IOrcA">[13]Dados!$BZ$8:$BZ$24</definedName>
    <definedName name="IOrcAUS">[13]Dados!$BY$8:$BY$24</definedName>
    <definedName name="IOrcMUS">[13]Dados!$BX$8:$BX$24</definedName>
    <definedName name="IPrjMUS">[13]Dados!$CA$8:$CA$24</definedName>
    <definedName name="IPrzAUS">[13]Dados!$CB$8:$CB$24</definedName>
    <definedName name="ir_antes">#REF!</definedName>
    <definedName name="ir_antes_2003">#REF!</definedName>
    <definedName name="ir_apos">#REF!</definedName>
    <definedName name="ir_apos_2003">#REF!</definedName>
    <definedName name="ir_depois">#REF!</definedName>
    <definedName name="IS">#REF!</definedName>
    <definedName name="ise">#REF!</definedName>
    <definedName name="j" hidden="1">{#N/A,#N/A,FALSE,"PCOL"}</definedName>
    <definedName name="JAJA">[4]!JAJA</definedName>
    <definedName name="jryhjtry"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jujk" hidden="1">{#N/A,#N/A,FALSE,"PCOL"}</definedName>
    <definedName name="jun">[4]!jun</definedName>
    <definedName name="Just" hidden="1">{"'REL CUSTODIF'!$B$1:$H$72"}</definedName>
    <definedName name="jythjty"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k" hidden="1">{"'REL CUSTODIF'!$B$1:$H$72"}</definedName>
    <definedName name="khtykfh"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kiuy"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kjhgjk" hidden="1">{"'gráf jan00'!$A$1:$AK$41"}</definedName>
    <definedName name="kjhl">#REF!</definedName>
    <definedName name="ko" hidden="1">{#N/A,#N/A,FALSE,"PCOL"}</definedName>
    <definedName name="L_ativid">'[43]Pessoal CVRD'!$T$6:$T$20</definedName>
    <definedName name="L_difn">'[43]Pessoal CVRD'!$Y$5:$AI$5</definedName>
    <definedName name="L_dilg">'[43]Pessoal CVRD'!$Y$7</definedName>
    <definedName name="L_dima">'[43]Pessoal CVRD'!$Y$6</definedName>
    <definedName name="L_dir">'[43]Pessoal CVRD'!$X$5:$X$8</definedName>
    <definedName name="L_lesão">'[43]Pessoal CVRD'!$V$6:$V$17</definedName>
    <definedName name="L_outros">'[43]Pessoal CVRD'!$Y$8:$AC$8</definedName>
    <definedName name="L_Pcorpo">'[43]Pessoal CVRD'!$U$6:$U$22</definedName>
    <definedName name="let" hidden="1">"Quadro Logistico Maio"</definedName>
    <definedName name="Limite">#REF!</definedName>
    <definedName name="livre">#REF!,#REF!,#REF!,#REF!</definedName>
    <definedName name="LLL">#REF!</definedName>
    <definedName name="lmlm" localSheetId="5">[16]!Macro12</definedName>
    <definedName name="lmlm">[16]!Macro12</definedName>
    <definedName name="lo">#REF!</definedName>
    <definedName name="localidades">[44]CEARA!#REF!</definedName>
    <definedName name="lp">#REF!</definedName>
    <definedName name="m">[4]!m</definedName>
    <definedName name="macro100">[4]!macro100</definedName>
    <definedName name="macro1111">[4]!macro1111</definedName>
    <definedName name="MACRO150">[4]!MACRO150</definedName>
    <definedName name="Macro20" localSheetId="5">[45]!Macro20</definedName>
    <definedName name="Macro20">[45]!Macro20</definedName>
    <definedName name="MACRO200">[4]!MACRO200</definedName>
    <definedName name="Macro22" localSheetId="5">[45]!Macro22</definedName>
    <definedName name="Macro22">[45]!Macro22</definedName>
    <definedName name="Macro23" localSheetId="5">[45]!Macro23</definedName>
    <definedName name="Macro23">[45]!Macro23</definedName>
    <definedName name="Macro24" localSheetId="5">[45]!Macro24</definedName>
    <definedName name="Macro24">[45]!Macro24</definedName>
    <definedName name="Macro25" localSheetId="5">[45]!Macro25</definedName>
    <definedName name="Macro25">[45]!Macro25</definedName>
    <definedName name="Macro26" localSheetId="5">[45]!Macro26</definedName>
    <definedName name="Macro26">[45]!Macro26</definedName>
    <definedName name="Macro27" localSheetId="5">[45]!Macro27</definedName>
    <definedName name="Macro27">[45]!Macro27</definedName>
    <definedName name="Macro28" localSheetId="5">[45]!Macro28</definedName>
    <definedName name="Macro28">[45]!Macro28</definedName>
    <definedName name="MACRO29">[46]!Macro27</definedName>
    <definedName name="Macro30">#N/A</definedName>
    <definedName name="Macro32" localSheetId="5">[47]!Macro32</definedName>
    <definedName name="Macro32">[47]!Macro32</definedName>
    <definedName name="Macro33" localSheetId="5">[47]!Macro33</definedName>
    <definedName name="Macro33">[47]!Macro33</definedName>
    <definedName name="Macro34" localSheetId="5">[47]!Macro34</definedName>
    <definedName name="Macro34">[47]!Macro34</definedName>
    <definedName name="Macro35" localSheetId="5">[16]!Macro35</definedName>
    <definedName name="Macro35">[16]!Macro35</definedName>
    <definedName name="Macro37" localSheetId="5">[16]!Macro37</definedName>
    <definedName name="Macro37">[16]!Macro37</definedName>
    <definedName name="Macro38" localSheetId="5">[16]!Macro38</definedName>
    <definedName name="Macro38">[16]!Macro38</definedName>
    <definedName name="Macro39" localSheetId="5">[16]!Macro39</definedName>
    <definedName name="Macro39">[16]!Macro39</definedName>
    <definedName name="Macro40" localSheetId="5">[16]!Macro40</definedName>
    <definedName name="Macro40">[16]!Macro40</definedName>
    <definedName name="Macro41" localSheetId="5">[16]!Macro41</definedName>
    <definedName name="Macro41">[16]!Macro41</definedName>
    <definedName name="Macro43" localSheetId="5">[16]!Macro43</definedName>
    <definedName name="Macro43">[16]!Macro43</definedName>
    <definedName name="Macro44" localSheetId="5">[16]!Macro44</definedName>
    <definedName name="Macro44">[16]!Macro44</definedName>
    <definedName name="MACRO45">[46]!Macro27</definedName>
    <definedName name="Macro46" localSheetId="5">[16]!Macro46</definedName>
    <definedName name="Macro46">[16]!Macro46</definedName>
    <definedName name="Macro47" localSheetId="5">[16]!Macro47</definedName>
    <definedName name="Macro47">[16]!Macro47</definedName>
    <definedName name="Macro48" localSheetId="5">[16]!Macro48</definedName>
    <definedName name="Macro48">[16]!Macro48</definedName>
    <definedName name="Macro49" localSheetId="5">[16]!Macro49</definedName>
    <definedName name="Macro49">[16]!Macro49</definedName>
    <definedName name="Macro50" localSheetId="5">[16]!Macro50</definedName>
    <definedName name="Macro50">[16]!Macro50</definedName>
    <definedName name="Macro51" localSheetId="5">[16]!Macro51</definedName>
    <definedName name="Macro51">[16]!Macro51</definedName>
    <definedName name="Macro52" localSheetId="5">[16]!Macro52</definedName>
    <definedName name="Macro52">[16]!Macro52</definedName>
    <definedName name="Macro53" localSheetId="5">[16]!Macro53</definedName>
    <definedName name="Macro53">[16]!Macro53</definedName>
    <definedName name="Macro54" localSheetId="5">[16]!Macro54</definedName>
    <definedName name="Macro54">[16]!Macro54</definedName>
    <definedName name="MACRO55">[46]!Macro27</definedName>
    <definedName name="Macro56" localSheetId="5">[16]!Macro56</definedName>
    <definedName name="Macro56">[16]!Macro56</definedName>
    <definedName name="Macro57" localSheetId="5">[16]!Macro57</definedName>
    <definedName name="Macro57">[16]!Macro57</definedName>
    <definedName name="Macro63" localSheetId="5">[16]!Macro63</definedName>
    <definedName name="Macro63">[16]!Macro63</definedName>
    <definedName name="MACRO65" localSheetId="5">[16]!Macro29</definedName>
    <definedName name="MACRO65">[16]!Macro29</definedName>
    <definedName name="Macro70" localSheetId="5">[47]!Macro70</definedName>
    <definedName name="Macro70">[47]!Macro70</definedName>
    <definedName name="Macro71" localSheetId="5">[47]!Macro71</definedName>
    <definedName name="Macro71">[47]!Macro71</definedName>
    <definedName name="Macro72" localSheetId="5">[47]!Macro72</definedName>
    <definedName name="Macro72">[47]!Macro72</definedName>
    <definedName name="Macro73" localSheetId="5">[47]!Macro73</definedName>
    <definedName name="Macro73">[47]!Macro73</definedName>
    <definedName name="Macro74" localSheetId="5">[47]!Macro74</definedName>
    <definedName name="Macro74">[47]!Macro74</definedName>
    <definedName name="Macro75" localSheetId="5">[47]!Macro75</definedName>
    <definedName name="Macro75">[47]!Macro75</definedName>
    <definedName name="Macro76" localSheetId="5">[47]!Macro76</definedName>
    <definedName name="Macro76">[47]!Macro76</definedName>
    <definedName name="Macro77" localSheetId="5">[47]!Macro77</definedName>
    <definedName name="Macro77">[47]!Macro77</definedName>
    <definedName name="Macro78" localSheetId="5">[47]!Macro78</definedName>
    <definedName name="Macro78">[47]!Macro78</definedName>
    <definedName name="Macro79" localSheetId="5">[47]!Macro79</definedName>
    <definedName name="Macro79">[47]!Macro79</definedName>
    <definedName name="Macro80" localSheetId="5">[47]!Macro80</definedName>
    <definedName name="Macro80">[47]!Macro80</definedName>
    <definedName name="MACRO85" localSheetId="5">[16]!Macro32</definedName>
    <definedName name="MACRO85">[16]!Macro32</definedName>
    <definedName name="MACRO95" localSheetId="5">[16]!Macro33</definedName>
    <definedName name="MACRO95">[16]!Macro33</definedName>
    <definedName name="margem_ct">#REF!</definedName>
    <definedName name="MARIA" hidden="1">{"'gráf jan00'!$A$1:$AK$41"}</definedName>
    <definedName name="mauro">[48]Principal!$D$22</definedName>
    <definedName name="máximor">#REF!</definedName>
    <definedName name="MCDT">#REF!</definedName>
    <definedName name="MElmExeAA">[30]Dados!$CI$8:$CI$77</definedName>
    <definedName name="MElmPExeAC">[13]Dados!$CK$8:$CK$9</definedName>
    <definedName name="Mensal">#REF!</definedName>
    <definedName name="mercia" hidden="1">{"'REL CUSTODIF'!$B$1:$H$72"}</definedName>
    <definedName name="MES">#REF!</definedName>
    <definedName name="Mesant">#REF!</definedName>
    <definedName name="MesCalc">#REF!</definedName>
    <definedName name="Meses">#REF!</definedName>
    <definedName name="MesNegociado">#REF!</definedName>
    <definedName name="METAS">'[49]Check Farol'!$F$6:$Q$6,'[49]Check Farol'!$F$8:$Q$8,'[49]Check Farol'!$F$10:$Q$10,'[49]Check Farol'!$F$14:$Q$14,'[49]Check Farol'!$F$20:$Q$20,'[49]Check Farol'!$F$38:$Q$38,'[49]Check Farol'!$F$40:$Q$40,'[49]Check Farol'!$F$42:$Q$42,'[49]Check Farol'!$F$46:$Q$46,'[49]Check Farol'!$F$48:$Q$48,'[49]Check Farol'!$F$50:$Q$50,'[49]Check Farol'!#REF!,'[49]Check Farol'!#REF!,'[49]Check Farol'!#REF!,'[49]Check Farol'!#REF!,'[49]Check Farol'!#REF!,'[49]Check Farol'!$F$52:$Q$52,'[49]Check Farol'!$F$54:$Q$54</definedName>
    <definedName name="metasantigas" hidden="1">{"'gráf jan00'!$A$1:$AK$41"}</definedName>
    <definedName name="MMChv">#REF!</definedName>
    <definedName name="MMM" hidden="1">{"'gráf jan00'!$A$1:$AK$41"}</definedName>
    <definedName name="MMMM" hidden="1">{"'gráf jan00'!$A$1:$AK$41"}</definedName>
    <definedName name="MOA" hidden="1">{#N/A,#N/A,FALSE,"DEF1";#N/A,#N/A,FALSE,"DEF2";#N/A,#N/A,FALSE,"DEF3"}</definedName>
    <definedName name="MODELO" hidden="1">{#N/A,#N/A,FALSE,"SITUAÇÃO DIÁRIA ";#N/A,#N/A,FALSE,"7 à 7"}</definedName>
    <definedName name="MODERNIZAÇÃO_DO_HUMP_YARD">#REF!</definedName>
    <definedName name="Módulo1.Macro1" localSheetId="5">[50]!Módulo1.Macro1</definedName>
    <definedName name="Módulo1.Macro1">[50]!Módulo1.Macro1</definedName>
    <definedName name="Módulo1.Macro2" localSheetId="5">[50]!Módulo1.Macro2</definedName>
    <definedName name="Módulo1.Macro2">[50]!Módulo1.Macro2</definedName>
    <definedName name="Módulo1.Macro3" localSheetId="5">[50]!Módulo1.Macro3</definedName>
    <definedName name="Módulo1.Macro3">[50]!Módulo1.Macro3</definedName>
    <definedName name="Módulo1.Macro4" localSheetId="5">[50]!Módulo1.Macro4</definedName>
    <definedName name="Módulo1.Macro4">[50]!Módulo1.Macro4</definedName>
    <definedName name="Módulo1.Macro5" localSheetId="5">[50]!Módulo1.Macro5</definedName>
    <definedName name="Módulo1.Macro5">[50]!Módulo1.Macro5</definedName>
    <definedName name="Módulo1.Macro6" localSheetId="5">[47]!Módulo1.Macro6</definedName>
    <definedName name="Módulo1.Macro6">[47]!Módulo1.Macro6</definedName>
    <definedName name="MULHRT" hidden="1">{"'gráf jan00'!$A$1:$AK$41"}</definedName>
    <definedName name="n" hidden="1">{"'CptDifn'!$AA$32:$AG$32"}</definedName>
    <definedName name="N.Ferrosos" hidden="1">{"'CptDifn'!$AA$32:$AG$32"}</definedName>
    <definedName name="NCOMPOSICOES">15</definedName>
    <definedName name="negócio" hidden="1">{"'gráf jan00'!$A$1:$AK$41"}</definedName>
    <definedName name="Nmes">#REF!</definedName>
    <definedName name="nnln" localSheetId="5">[16]!Macro11</definedName>
    <definedName name="nnln">[16]!Macro11</definedName>
    <definedName name="NOME"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2"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3"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4"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5"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NomeMes">#REF!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 hidden="1">{"'REL CUSTODIF'!$B$1:$H$72"}</definedName>
    <definedName name="oacuat">#REF!</definedName>
    <definedName name="Obras2">[4]!Obras2</definedName>
    <definedName name="oCRNat">#REF!</definedName>
    <definedName name="oCRNatDt">#REF!</definedName>
    <definedName name="OD">#REF!</definedName>
    <definedName name="oferta">#REF!</definedName>
    <definedName name="oferta_cvrd">#REF!</definedName>
    <definedName name="oferta00NNE">#REF!</definedName>
    <definedName name="oferta00SSECO">#REF!</definedName>
    <definedName name="oferta1">#REF!</definedName>
    <definedName name="oferta10">#REF!</definedName>
    <definedName name="oferta11">#REF!</definedName>
    <definedName name="oferta12">#REF!</definedName>
    <definedName name="oferta13">#REF!</definedName>
    <definedName name="oferta14">#REF!</definedName>
    <definedName name="oferta15">#REF!</definedName>
    <definedName name="oferta16">#REF!</definedName>
    <definedName name="oferta17">#REF!</definedName>
    <definedName name="oferta18">#REF!</definedName>
    <definedName name="oferta19">#REF!</definedName>
    <definedName name="oferta2">#REF!</definedName>
    <definedName name="oferta3">#REF!</definedName>
    <definedName name="oferta4">#REF!</definedName>
    <definedName name="oferta5">#REF!</definedName>
    <definedName name="oferta6">#REF!</definedName>
    <definedName name="oferta7">#REF!</definedName>
    <definedName name="oferta8">#REF!</definedName>
    <definedName name="oferta9">#REF!</definedName>
    <definedName name="ofertacvrd">#REF!</definedName>
    <definedName name="ogasMesrl">#REF!</definedName>
    <definedName name="ogasMesus">#REF!</definedName>
    <definedName name="ogasrl">#REF!</definedName>
    <definedName name="ogasus">#REF!</definedName>
    <definedName name="oi" hidden="1">{"'CptDifn'!$AA$32:$AG$32"}</definedName>
    <definedName name="oKey">[13]Dados!$BQ$8:$BQ$177</definedName>
    <definedName name="om">#REF!</definedName>
    <definedName name="omesat">#REF!</definedName>
    <definedName name="oo" localSheetId="5">[51]!Macro3</definedName>
    <definedName name="oo">[51]!Macro3</definedName>
    <definedName name="Opção">#REF!</definedName>
    <definedName name="OperChv">#REF!</definedName>
    <definedName name="OperGerrot" localSheetId="5">[52]!Macro3</definedName>
    <definedName name="OperGerrot">[52]!Macro3</definedName>
    <definedName name="oprdacu">#REF!</definedName>
    <definedName name="oprdano">#REF!</definedName>
    <definedName name="oprdchv">#REF!</definedName>
    <definedName name="oprdmes">#REF!</definedName>
    <definedName name="Orc_cons">#REF!</definedName>
    <definedName name="ORC_FERR">#REF!</definedName>
    <definedName name="ORÇAMENTO.BancoRef" hidden="1">'[28]P.O. Escola Concesso Elias '!$F$8</definedName>
    <definedName name="orcMes">[13]Dados!$BR$8:$BR$177</definedName>
    <definedName name="oResacu">#REF!</definedName>
    <definedName name="oResacurl">#REF!</definedName>
    <definedName name="oResmes">#REF!</definedName>
    <definedName name="oResmesrl">#REF!</definedName>
    <definedName name="outo">#REF!</definedName>
    <definedName name="OUTUBRO" hidden="1">{#N/A,#N/A,FALSE,"SITUAÇÃO DIÁRIA ";#N/A,#N/A,FALSE,"7 à 7"}</definedName>
    <definedName name="oValAcu">#REF!</definedName>
    <definedName name="oValAcurl">#REF!</definedName>
    <definedName name="oValAno">#REF!</definedName>
    <definedName name="oValAnorl">#REF!</definedName>
    <definedName name="oValchv">#REF!</definedName>
    <definedName name="oValmes">#REF!</definedName>
    <definedName name="oValmesrl">#REF!</definedName>
    <definedName name="oValor">[13]Dados!$BR$8:$BR$177</definedName>
    <definedName name="oVmes">#REF!</definedName>
    <definedName name="oVol">#REF!</definedName>
    <definedName name="oVolacu">#REF!</definedName>
    <definedName name="oVolAno">#REF!</definedName>
    <definedName name="oVolchv">#REF!</definedName>
    <definedName name="OVOLFAT">#REF!</definedName>
    <definedName name="oVolmes">#REF!</definedName>
    <definedName name="P" hidden="1">{"'gráf jan00'!$A$1:$AK$41"}</definedName>
    <definedName name="pa">[53]Principal!$D$22</definedName>
    <definedName name="pa_dir" localSheetId="5">[22]!Macro3</definedName>
    <definedName name="pa_dir">[22]!Macro3</definedName>
    <definedName name="pAnoRL">#REF!</definedName>
    <definedName name="pAnoUS">#REF!</definedName>
    <definedName name="PassaExtenso">[4]!PassaExtenso</definedName>
    <definedName name="pata" hidden="1">{#N/A,#N/A,FALSE,"SITUAÇÃO DIÁRIA ";#N/A,#N/A,FALSE,"7 à 7"}</definedName>
    <definedName name="PAZ.COM.N" hidden="1">{"'TelRDAV'!$A$1:$T$20"}</definedName>
    <definedName name="pcausacausaabril">'[54]Plan2 (2)'!$C$6:$C$65536</definedName>
    <definedName name="pcausasintoma">'[54]Plan2 (2)'!#REF!</definedName>
    <definedName name="pcc" localSheetId="5">[55]!Macro1</definedName>
    <definedName name="pcc">[55]!Macro1</definedName>
    <definedName name="PCRNAT">[7]Dados!$A$7:$A$8611</definedName>
    <definedName name="PCRNATDT">#REF!</definedName>
    <definedName name="PDCA" hidden="1">{"'RR'!$A$2:$E$81"}</definedName>
    <definedName name="percentual_eq">#REF!</definedName>
    <definedName name="perda">#REF!</definedName>
    <definedName name="perdas">#REF!</definedName>
    <definedName name="Perdas_Percent">[7]Inputs!$C$33</definedName>
    <definedName name="Pessoal">#REF!</definedName>
    <definedName name="pfAnoProp">#REF!</definedName>
    <definedName name="pGasanoUS">#REF!</definedName>
    <definedName name="PIS_COFINS">[7]Inputs!$C$43</definedName>
    <definedName name="pla">[56]Principal!$D$22</definedName>
    <definedName name="pp" hidden="1">{"'REL CUSTODIF'!$B$1:$H$72"}</definedName>
    <definedName name="ppKey">#REF!</definedName>
    <definedName name="ppp"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pppppp" localSheetId="5">[57]!Macro1</definedName>
    <definedName name="pppppp">[57]!Macro1</definedName>
    <definedName name="PPRA" hidden="1">{"'CptDifn'!$AA$32:$AG$32"}</definedName>
    <definedName name="PPSA2" hidden="1">{"'REL CUSTODIF'!$B$1:$H$72"}</definedName>
    <definedName name="PReal">#REF!</definedName>
    <definedName name="Print_Area_MI">#REF!</definedName>
    <definedName name="Prioridade2">[7]Empresas!$B$1:$B$4</definedName>
    <definedName name="ProdChv">#REF!</definedName>
    <definedName name="Produção" hidden="1">{"'REL CUSTODIF'!$B$1:$H$72"}</definedName>
    <definedName name="Prog.Excel._Set" hidden="1">{"'teste'!$B$2:$R$49"}</definedName>
    <definedName name="proj00N">#REF!</definedName>
    <definedName name="proj00N2">#REF!</definedName>
    <definedName name="proj00S">#REF!</definedName>
    <definedName name="proj01N">#REF!</definedName>
    <definedName name="proj01S">#REF!</definedName>
    <definedName name="proj02N">#REF!</definedName>
    <definedName name="proj02S">#REF!</definedName>
    <definedName name="proj03N">#REF!</definedName>
    <definedName name="proj03N2">#REF!</definedName>
    <definedName name="proj03S">#REF!</definedName>
    <definedName name="proj04N">#REF!</definedName>
    <definedName name="proj04N2">#REF!</definedName>
    <definedName name="proj04S">#REF!</definedName>
    <definedName name="proj05N">#REF!</definedName>
    <definedName name="proj05S">#REF!</definedName>
    <definedName name="proj06N">#REF!</definedName>
    <definedName name="proj06S">#REF!</definedName>
    <definedName name="proj07N">#REF!</definedName>
    <definedName name="proj07S">#REF!</definedName>
    <definedName name="proj08N">#REF!</definedName>
    <definedName name="proj08S">#REF!</definedName>
    <definedName name="proj09N">#REF!</definedName>
    <definedName name="proj09S">#REF!</definedName>
    <definedName name="projetos">#REF!</definedName>
    <definedName name="projetos_cvrd">#REF!</definedName>
    <definedName name="projetos2_cvrd">#REF!</definedName>
    <definedName name="projetos3_cvrd">#REF!</definedName>
    <definedName name="projetos4_cvrd">#REF!</definedName>
    <definedName name="proposta" hidden="1">{"'Quadro'!$A$4:$BG$78"}</definedName>
    <definedName name="PRRA" hidden="1">{"'CptDifn'!$AA$32:$AG$32"}</definedName>
    <definedName name="pValchv">#REF!</definedName>
    <definedName name="pvAnoProp">#REF!</definedName>
    <definedName name="q" hidden="1">{"'REL CUSTODIF'!$B$1:$H$72"}</definedName>
    <definedName name="QQ" hidden="1">{"'gráf jan00'!$A$1:$AK$41"}</definedName>
    <definedName name="QQQ" hidden="1">{#N/A,#N/A,FALSE,"DEF1";#N/A,#N/A,FALSE,"DEF2";#N/A,#N/A,FALSE,"DEF3"}</definedName>
    <definedName name="QQQQ" hidden="1">{"'gráf jan00'!$A$1:$AK$41"}</definedName>
    <definedName name="qqqqqq" hidden="1">{"'gráf jan00'!$A$1:$AK$41"}</definedName>
    <definedName name="qualquer" localSheetId="5">[58]!Macro3</definedName>
    <definedName name="qualquer">[58]!Macro3</definedName>
    <definedName name="qualquer1">'[58]#REF'!$A$1:$U$38</definedName>
    <definedName name="que" hidden="1">{#N/A,#N/A,FALSE,"PCOL"}</definedName>
    <definedName name="QW" hidden="1">{#N/A,#N/A,TRUE,"K2 e MEIA";#N/A,#N/A,TRUE,"K3";#N/A,#N/A,TRUE,"K4";#N/A,#N/A,TRUE,"PERFIL U";#N/A,#N/A,TRUE,"BCHA"}</definedName>
    <definedName name="qwe">[4]!qwe</definedName>
    <definedName name="qwqq" hidden="1">{#N/A,#N/A,FALSE,"PCOL"}</definedName>
    <definedName name="qwqw" hidden="1">{#N/A,#N/A,FALSE,"PCOL"}</definedName>
    <definedName name="qwqweq" hidden="1">{#N/A,#N/A,FALSE,"PCOL"}</definedName>
    <definedName name="qwqwq" hidden="1">{#N/A,#N/A,FALSE,"PCOL"}</definedName>
    <definedName name="qwqwsq" hidden="1">{#N/A,#N/A,FALSE,"PCOL"}</definedName>
    <definedName name="Rdorigo">#REF!</definedName>
    <definedName name="rds">[13]EXEC!$O$150</definedName>
    <definedName name="Reacurl">#REF!</definedName>
    <definedName name="Reacuus">#REF!</definedName>
    <definedName name="REAL">'[59]Check Farol'!$F$5:$Q$5,'[59]Check Farol'!$F$7:$Q$7,'[59]Check Farol'!$F$9:$Q$9,'[59]Check Farol'!$F$11:$Q$11,'[59]Check Farol'!$F$13:$Q$13,'[59]Check Farol'!$F$15:$Q$15,'[59]Check Farol'!$F$17:$Q$17,'[59]Check Farol'!$F$19:$Q$19,'[59]Check Farol'!$F$21:$Q$21,'[59]Check Farol'!$F$23:$Q$23,'[59]Check Farol'!$F$25:$Q$25,'[59]Check Farol'!$F$27:$Q$27,'[59]Check Farol'!$F$29:$Q$29,'[59]Check Farol'!$F$31:$Q$31,'[59]Check Farol'!$F$33:$Q$33,'[59]Check Farol'!$F$35:$Q$35,'[59]Check Farol'!$F$37:$Q$37,'[59]Check Farol'!$F$39:$Q$39,'[59]Check Farol'!$F$40,'[59]Check Farol'!$F$41:$Q$41</definedName>
    <definedName name="REAL1">'[59]Check Farol'!$F$45:$Q$45,'[59]Check Farol'!$F$47:$Q$47,'[59]Check Farol'!$F$49:$Q$49,'[59]Check Farol'!$F$51:$Q$51,'[59]Check Farol'!$F$53:$Q$53,'[59]Check Farol'!$F$55:$Q$55,'[59]Check Farol'!$F$57:$Q$57,'[59]Check Farol'!$F$59:$Q$59,'[59]Check Farol'!$F$61:$Q$61,'[59]Check Farol'!$F$63:$Q$63,'[59]Check Farol'!$F$65:$Q$65,'[59]Check Farol'!$F$67:$Q$67,'[59]Check Farol'!$F$69:$Q$69</definedName>
    <definedName name="REAL2">'[59]Check Farol'!$F$14:$Q$14,'[59]Check Farol'!$F$38:$Q$38,'[59]Check Farol'!$F$40:$Q$40,'[59]Check Farol'!$F$42:$Q$42,'[59]Check Farol'!$F$46:$Q$46,'[59]Check Farol'!$F$48:$Q$48,'[59]Check Farol'!$F$50:$Q$50,'[59]Check Farol'!$F$52:$Q$52,'[59]Check Farol'!$F$54:$Q$54,'[59]Check Farol'!$F$56:$Q$56,'[59]Check Farol'!$F$58:$Q$58,'[59]Check Farol'!$F$60:$Q$60</definedName>
    <definedName name="REAL3">'[60]Check List'!$B$5:$AW$14,'[60]Check List'!$AP$15:$AW$15,'[60]Check List'!$AD$15:$AK$15,'[60]Check List'!$R$15:$Y$15,'[60]Check List'!$F$15:$M$15</definedName>
    <definedName name="REALIZADO1">OFFSET(#REF!,,,1,MATCH(#REF!,#REF!,1))</definedName>
    <definedName name="rec">'[13]Base '!$I$1:$I$65536</definedName>
    <definedName name="REFERENCIA.Descricao" hidden="1">IF(ISNUMBER('[28]P.O. Escola Concesso Elias '!$AF1),OFFSET(INDIRECT(EHDY),'[28]P.O. Escola Concesso Elias '!$AF1-1,3,1),'[28]P.O. Escola Concesso Elias '!$AF1)</definedName>
    <definedName name="REFERENCIA.Desonerado" hidden="1">IF(ISNUMBER('[28]P.O. Escola Concesso Elias '!$AF1),VALUE(OFFSET(INDIRECT(ORÇAMENTO.BancoRef),'[28]P.O. Escola Concesso Elias '!$AF1-1,5,1)),0)</definedName>
    <definedName name="REFERENCIA.NaoDesonerado" hidden="1">IF(ISNUMBER('[28]P.O. Escola Concesso Elias '!$AF1),VALUE(OFFSET(INDIRECT(ORÇAMENTO.BancoRef),'[28]P.O. Escola Concesso Elias '!$AF1-1,6,1)),0)</definedName>
    <definedName name="REFERENCIA.Unidade" hidden="1">IF(ISNUMBER('[28]P.O. Escola Concesso Elias '!$AF1),OFFSET(INDIRECT(EHDY),'[28]P.O. Escola Concesso Elias '!$AF1-1,4,1),"-")</definedName>
    <definedName name="reg">[4]!reg</definedName>
    <definedName name="Rel_SubTipo">#REF!</definedName>
    <definedName name="RelcaTipoAcum">#REF!</definedName>
    <definedName name="RelcaTipoMes">#REF!</definedName>
    <definedName name="Reordena">#REF!</definedName>
    <definedName name="Resacurl">#REF!</definedName>
    <definedName name="Resacuus">#REF!</definedName>
    <definedName name="RESUILTADO">#REF!</definedName>
    <definedName name="Resumo1" hidden="1">{"'teste'!$B$2:$R$49"}</definedName>
    <definedName name="reuyre"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rg">#REF!</definedName>
    <definedName name="RiskAutoStopPercChange">15</definedName>
    <definedName name="RiskCollectDistributionSamples">0</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TRUE</definedName>
    <definedName name="RiskNumIterations">100</definedName>
    <definedName name="RiskNumSimulations">1</definedName>
    <definedName name="RiskPauseOnError">TRUE</definedName>
    <definedName name="RiskRealTimeResults">TRUE</definedName>
    <definedName name="RiskReportGraphFormat">0</definedName>
    <definedName name="RiskResultsUpdateFreq">500</definedName>
    <definedName name="RiskRunAfterRecalcMacro">FALSE</definedName>
    <definedName name="RiskRunAfterSimMacro">FALSE</definedName>
    <definedName name="RiskRunBeforeRecalcMacro">FALSE</definedName>
    <definedName name="RiskRunBeforeSimMacro">FALSE</definedName>
    <definedName name="RiskSamplingType">2</definedName>
    <definedName name="RiskShowRiskWindowAtEndOfSimulation">TRUE</definedName>
    <definedName name="RiskStandardRecalc">2</definedName>
    <definedName name="RiskTemplateSheetName">"myTemplate"</definedName>
    <definedName name="RiskUpdateDisplay">TRUE</definedName>
    <definedName name="RiskUseDifferentSeedForEachSim">FALSE</definedName>
    <definedName name="RiskUseFixedSeed">FALSE</definedName>
    <definedName name="RiskUseMultipleCPUs">FALSE</definedName>
    <definedName name="RitmoDIMN">#REF!</definedName>
    <definedName name="RO">#REF!</definedName>
    <definedName name="Rotina1">#REF!</definedName>
    <definedName name="roy">#REF!</definedName>
    <definedName name="royalties_samarco">[13]EXEC!$O$137</definedName>
    <definedName name="rr" hidden="1">{"'CptDifn'!$AA$32:$AG$32"}</definedName>
    <definedName name="rrr" hidden="1">{#N/A,#N/A,FALSE,"PCOL"}</definedName>
    <definedName name="rtsderwe" hidden="1">{"'ReceitaLiquidaME'!$AA$25:$AN$32"}</definedName>
    <definedName name="s">{"'REL CUSTODIF'!$B$1:$H$72"}</definedName>
    <definedName name="sac" hidden="1">{#N/A,#N/A,FALSE,"PCOL"}</definedName>
    <definedName name="Saída_Clique" localSheetId="5">[61]!Saída_Clique</definedName>
    <definedName name="Saída_Clique">[61]!Saída_Clique</definedName>
    <definedName name="Saldo">#REF!</definedName>
    <definedName name="Saldoa">#REF!</definedName>
    <definedName name="saquinho" hidden="1">{#N/A,#N/A,FALSE,"PCOL"}</definedName>
    <definedName name="sargtwregwer"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sasassasa"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SD">[62]Principal!$D$22</definedName>
    <definedName name="SDFFDFDF" hidden="1">{"'gráf jan00'!$A$1:$AK$41"}</definedName>
    <definedName name="sds">#REF!</definedName>
    <definedName name="Seguro_apagão">[7]Inputs!$C$51</definedName>
    <definedName name="senha">#REF!</definedName>
    <definedName name="separator">#REF!</definedName>
    <definedName name="Sigla">#REF!</definedName>
    <definedName name="SINALIZAÇÃO_DA_PN_TPD___TPS">#REF!</definedName>
    <definedName name="Sispec">[63]Sispec!$A$1:$M$65536</definedName>
    <definedName name="Sispec00">#REF!</definedName>
    <definedName name="Sispec98">#REF!</definedName>
    <definedName name="Sispec99">[64]Sispec99!$A$1:$M$65536</definedName>
    <definedName name="SispecPSAP">[65]SispecPSAP!$A$1:$M$65536</definedName>
    <definedName name="SQUANT">#REF!</definedName>
    <definedName name="ss" hidden="1">{#N/A,#N/A,FALSE,"PCOL"}</definedName>
    <definedName name="SSO">[26]Principal!$D$22</definedName>
    <definedName name="SSS">#REF!</definedName>
    <definedName name="sssss"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sssssss">'[52]#REF'!$A$1:$U$38</definedName>
    <definedName name="Sumario76">#REF!</definedName>
    <definedName name="SVLDOL">#REF!</definedName>
    <definedName name="SVLREAL">#REF!</definedName>
    <definedName name="t" hidden="1">{#N/A,#N/A,FALSE,"Suprimentos";#N/A,#N/A,FALSE,"Medicina e Segurança";#N/A,#N/A,FALSE,"Administração";#N/A,#N/A,FALSE,"Meio Ambiente";#N/A,#N/A,FALSE,"Operação (Mina)";#N/A,#N/A,FALSE,"Operação (Porto)"}</definedName>
    <definedName name="TabEmp">[64]Tabelas!$A$1:$C$74</definedName>
    <definedName name="TabImport">#REF!</definedName>
    <definedName name="TableName">"Dummy"</definedName>
    <definedName name="TableS1">#REF!</definedName>
    <definedName name="TableS10">#REF!</definedName>
    <definedName name="TableS2">#REF!</definedName>
    <definedName name="TableS3">#REF!</definedName>
    <definedName name="TableS4">#REF!</definedName>
    <definedName name="TableS5">#REF!</definedName>
    <definedName name="TableS6">#REF!</definedName>
    <definedName name="TableS7">#REF!</definedName>
    <definedName name="TableS8">#REF!</definedName>
    <definedName name="TableS9">#REF!</definedName>
    <definedName name="TabPer">#REF!</definedName>
    <definedName name="TabUF">#REF!</definedName>
    <definedName name="tarifas">#REF!</definedName>
    <definedName name="tarifas_CVRD">#REF!</definedName>
    <definedName name="Taxa_de_Desconto">#REF!</definedName>
    <definedName name="Taxa_de_Fiscalizacao">[7]Inputs!$C$49</definedName>
    <definedName name="Taxa_MAE">[7]Inputs!$C$50</definedName>
    <definedName name="taxas">#REF!</definedName>
    <definedName name="TaxasReal">#REF!</definedName>
    <definedName name="telaA" localSheetId="5">[3]!telaA</definedName>
    <definedName name="telaA">[3]!telaA</definedName>
    <definedName name="telaC" localSheetId="5">[3]!telaC</definedName>
    <definedName name="telaC">[3]!telaC</definedName>
    <definedName name="TEMP" hidden="1">{#N/A,#N/A,FALSE,"PCOL"}</definedName>
    <definedName name="tempo" hidden="1">{#N/A,#N/A,FALSE,"PCOL"}</definedName>
    <definedName name="Terc_nov">[10]Principal!$D$22</definedName>
    <definedName name="Teste" localSheetId="5">[26]!Macro3</definedName>
    <definedName name="Teste">[26]!Macro3</definedName>
    <definedName name="TextRefCopyRangeCount" hidden="1">1</definedName>
    <definedName name="tha">[22]Principal!$D$22</definedName>
    <definedName name="Tipo">#REF!</definedName>
    <definedName name="TIPOORCAMENTO" hidden="1">IF(VALUE([42]MENU!$O$3)=2,"Licitado","Proposto")</definedName>
    <definedName name="TipoV">#REF!</definedName>
    <definedName name="_xlnm.Print_Titles" localSheetId="5">'Orçamento Sintético - OBSOLETO'!$1:$11</definedName>
    <definedName name="tjtrj"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Todas_as_pendencias">#REF!</definedName>
    <definedName name="Tool">#REF!</definedName>
    <definedName name="TOT">#REF!</definedName>
    <definedName name="TPT">#REF!</definedName>
    <definedName name="tran" hidden="1">{"'Quadro'!$A$4:$BG$78"}</definedName>
    <definedName name="transp36"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ransp36a"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trezeabril" hidden="1">{"'gráf jan00'!$A$1:$AK$41"}</definedName>
    <definedName name="TREZEABRILL" hidden="1">{"'gráf jan00'!$A$1:$AK$41"}</definedName>
    <definedName name="trezeagosto" hidden="1">{"'gráf jan00'!$A$1:$AK$41"}</definedName>
    <definedName name="trezeagosto2" hidden="1">{"'gráf jan00'!$A$1:$AK$41"}</definedName>
    <definedName name="trezeagosto3" hidden="1">{"'gráf jan00'!$A$1:$AK$41"}</definedName>
    <definedName name="trezeagosto4" hidden="1">{"'gráf jan00'!$A$1:$AK$41"}</definedName>
    <definedName name="trezeagosto5" hidden="1">{"'gráf jan00'!$A$1:$AK$41"}</definedName>
    <definedName name="trezeagosto6" hidden="1">{"'gráf jan00'!$A$1:$AK$41"}</definedName>
    <definedName name="trezeagosto7" hidden="1">{"'gráf jan00'!$A$1:$AK$41"}</definedName>
    <definedName name="trezeagosto8" hidden="1">{"'gráf jan00'!$A$1:$AK$41"}</definedName>
    <definedName name="trezejulho" hidden="1">{"'gráf jan00'!$A$1:$AK$41"}</definedName>
    <definedName name="trezejulho2" hidden="1">{"'gráf jan00'!$A$1:$AK$41"}</definedName>
    <definedName name="trezejulho3" hidden="1">{"'gráf jan00'!$A$1:$AK$41"}</definedName>
    <definedName name="trezejun" hidden="1">{"'gráf jan00'!$A$1:$AK$41"}</definedName>
    <definedName name="trezejunho" hidden="1">{"'gráf jan00'!$A$1:$AK$41"}</definedName>
    <definedName name="trezejunnho" hidden="1">{"'gráf jan00'!$A$1:$AK$41"}</definedName>
    <definedName name="trezemarço" hidden="1">{"'gráf jan00'!$A$1:$AK$41"}</definedName>
    <definedName name="tt">#REF!</definedName>
    <definedName name="TT_OP">#REF!</definedName>
    <definedName name="TT_OT">#REF!</definedName>
    <definedName name="TT_VP1">#REF!</definedName>
    <definedName name="TT_VP2">#REF!</definedName>
    <definedName name="TTT" hidden="1">{"'gráf jan00'!$A$1:$AK$41"}</definedName>
    <definedName name="TTTT" hidden="1">{"'gráf jan00'!$A$1:$AK$41"}</definedName>
    <definedName name="tyjtykj"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u" hidden="1">{"'REL CUSTODIF'!$B$1:$H$72"}</definedName>
    <definedName name="ug">[66]Empresas!$B$1:$B$4</definedName>
    <definedName name="UGCCATDT">[4]!ID_UGCCATDT</definedName>
    <definedName name="UHE_SA_CARVALHO_ampl_APE">"dados"</definedName>
    <definedName name="UltPart">#REF!</definedName>
    <definedName name="unid1">#REF!</definedName>
    <definedName name="unid10">#REF!</definedName>
    <definedName name="unid2">#REF!</definedName>
    <definedName name="unid3">#REF!</definedName>
    <definedName name="unid4">#REF!</definedName>
    <definedName name="unid5">#REF!</definedName>
    <definedName name="unid6">#REF!</definedName>
    <definedName name="unid7">#REF!</definedName>
    <definedName name="unid8">#REF!</definedName>
    <definedName name="unid9">#REF!</definedName>
    <definedName name="unineg">#REF!</definedName>
    <definedName name="uoluyk" hidden="1">{#N/A,#N/A,TRUE,"indice";#N/A,#N/A,TRUE,"indicadores";#N/A,#N/A,TRUE,"comentarios"}</definedName>
    <definedName name="uu" hidden="1">{"'REL CUSTODIF'!$B$1:$H$72"}</definedName>
    <definedName name="v"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V_Orc3">#REF!</definedName>
    <definedName name="V_Orcam">#REF!</definedName>
    <definedName name="ValAAn">#REF!</definedName>
    <definedName name="ValAAndo">#REF!</definedName>
    <definedName name="ValAAndr">#REF!</definedName>
    <definedName name="ValAAnrl">#REF!</definedName>
    <definedName name="ValAcu">#REF!</definedName>
    <definedName name="ValAcurl">#REF!</definedName>
    <definedName name="valBL">#REF!</definedName>
    <definedName name="Valchv">#REF!</definedName>
    <definedName name="Valchvrl">#REF!</definedName>
    <definedName name="Valmes">#REF!</definedName>
    <definedName name="ValMesRL">#REF!</definedName>
    <definedName name="ValMesUS">#REF!</definedName>
    <definedName name="Valor">#REF!</definedName>
    <definedName name="ValorEmes">[30]Dados!$CF$8:$CF$91</definedName>
    <definedName name="valrl">#REF!</definedName>
    <definedName name="valus">#REF!</definedName>
    <definedName name="VAno2">[7]Dados!$R$3:$R$280</definedName>
    <definedName name="vaoi">[4]!vaoi</definedName>
    <definedName name="vbg">[4]!vbg</definedName>
    <definedName name="VENDA">#REF!</definedName>
    <definedName name="VendaUD">#REF!</definedName>
    <definedName name="verificar">#REF!</definedName>
    <definedName name="verificar2">#REF!</definedName>
    <definedName name="vMCotacao">#REF!</definedName>
    <definedName name="Vol">#REF!</definedName>
    <definedName name="Volaan">#REF!</definedName>
    <definedName name="Volacu">#REF!</definedName>
    <definedName name="VolacuCC">#REF!</definedName>
    <definedName name="VolchvCC">#REF!</definedName>
    <definedName name="VolE">[13]Dados!$CE$8:$CE$9</definedName>
    <definedName name="VolEmes">[13]Dados!$CE$8:$CE$9</definedName>
    <definedName name="VolFAT">#REF!</definedName>
    <definedName name="Volmes">#REF!</definedName>
    <definedName name="VolO">[13]Dados!$CF$8:$CF$9</definedName>
    <definedName name="Voltar">[4]!Voltar</definedName>
    <definedName name="Volume">#REF!</definedName>
    <definedName name="VOrc">#REF!</definedName>
    <definedName name="vParid">#REF!</definedName>
    <definedName name="VReal">#REF!</definedName>
    <definedName name="vVer2">[7]Dados!$AE$3:$AE$270</definedName>
    <definedName name="vvv" hidden="1">{"'teste'!$B$2:$R$49"}</definedName>
    <definedName name="vvvvv"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w" hidden="1">{"'REL CUSTODIF'!$B$1:$H$72"}</definedName>
    <definedName name="wacc">#REF!</definedName>
    <definedName name="wadfaw" hidden="1">{#N/A,#N/A,TRUE,"indice";#N/A,#N/A,TRUE,"indicadores";#N/A,#N/A,TRUE,"comentarios"}</definedName>
    <definedName name="wdewdwd" hidden="1">{#N/A,#N/A,FALSE,"PCOL"}</definedName>
    <definedName name="wdwd" hidden="1">{#N/A,#N/A,FALSE,"PCOL"}</definedName>
    <definedName name="we">[4]!we</definedName>
    <definedName name="wedwedw" hidden="1">{#N/A,#N/A,FALSE,"PCOL"}</definedName>
    <definedName name="wedwew" hidden="1">{#N/A,#N/A,FALSE,"PCOL"}</definedName>
    <definedName name="wewe" hidden="1">{#N/A,#N/A,FALSE,"PCOL"}</definedName>
    <definedName name="wewedwedw" hidden="1">{#N/A,#N/A,FALSE,"PCOL"}</definedName>
    <definedName name="wewew" hidden="1">{#N/A,#N/A,FALSE,"PCOL"}</definedName>
    <definedName name="wrn.Aging._.and._.Trend._.Analysis." hidden="1">{#N/A,#N/A,FALSE,"Aging Summary";#N/A,#N/A,FALSE,"Ratio Analysis";#N/A,#N/A,FALSE,"Test 120 Day Accts";#N/A,#N/A,FALSE,"Tickmarks"}</definedName>
    <definedName name="wrn.comentario." hidden="1">{#N/A,#N/A,FALSE,"PCOL"}</definedName>
    <definedName name="wrn.def9806." hidden="1">{#N/A,#N/A,FALSE,"DEF1";#N/A,#N/A,FALSE,"DEF2";#N/A,#N/A,FALSE,"DEF3"}</definedName>
    <definedName name="wrn.estudo._.lamnv." hidden="1">{#N/A,#N/A,TRUE,"K2 e MEIA";#N/A,#N/A,TRUE,"K3";#N/A,#N/A,TRUE,"K4";#N/A,#N/A,TRUE,"PERFIL U";#N/A,#N/A,TRUE,"BCHA"}</definedName>
    <definedName name="wrn.gere." hidden="1">{#N/A,#N/A,FALSE,"GQGEMPRE"}</definedName>
    <definedName name="wrn.geren." hidden="1">{#N/A,#N/A,FALSE,"EXPORTAC";#N/A,#N/A,FALSE,"SUPEL94"}</definedName>
    <definedName name="wrn.INVESTIMENTOS._.CORRENTES." hidden="1">{#N/A,#N/A,FALSE,"Suprimentos";#N/A,#N/A,FALSE,"Medicina e Segurança";#N/A,#N/A,FALSE,"Administração";#N/A,#N/A,FALSE,"Meio Ambiente";#N/A,#N/A,FALSE,"Operação (Mina)";#N/A,#N/A,FALSE,"Operação (Porto)"}</definedName>
    <definedName name="wrn.Relatório._.Porto."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wrn.RELPAC." hidden="1">{#N/A,#N/A,FALSE,"VPLASIS";#N/A,#N/A,FALSE,"VPLPE";#N/A,#N/A,FALSE,"VPLBR";#N/A,#N/A,FALSE,"CTOTPESEAS";#N/A,#N/A,FALSE,"CTOTBRCKS";#N/A,#N/A,FALSE,"CTOTBRCKS";#N/A,#N/A,FALSE,"COMPARATIVO";#N/A,#N/A,FALSE,"QUADRO 1";#N/A,#N/A,FALSE,"QUADRO 2";#N/A,#N/A,FALSE,"GRAF1. DET";#N/A,#N/A,FALSE,"PAC";#N/A,#N/A,FALSE,"QD1 PEL";#N/A,#N/A,FALSE,"QD2 PEL";#N/A,#N/A,FALSE,"QD3 PEL";#N/A,#N/A,FALSE,"GRAF1 PEL"}</definedName>
    <definedName name="wrn.SITUAÇÃO._.DIÁRIA." hidden="1">{#N/A,#N/A,FALSE,"SITUAÇÃO DIÁRIA ";#N/A,#N/A,FALSE,"7 à 7"}</definedName>
    <definedName name="wrn.teste." hidden="1">{#N/A,#N/A,TRUE,"indice";#N/A,#N/A,TRUE,"indicadores";#N/A,#N/A,TRUE,"comentarios"}</definedName>
    <definedName name="wsewew" hidden="1">{#N/A,#N/A,FALSE,"PCOL"}</definedName>
    <definedName name="ww" localSheetId="5">[51]!Macro1</definedName>
    <definedName name="ww">[51]!Macro1</definedName>
    <definedName name="WWW" hidden="1">{#N/A,#N/A,FALSE,"DEF1";#N/A,#N/A,FALSE,"DEF2";#N/A,#N/A,FALSE,"DEF3"}</definedName>
    <definedName name="x" hidden="1">{"'REL CUSTODIF'!$B$1:$H$72"}</definedName>
    <definedName name="xaaxx"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XSAIDA">#REF!</definedName>
    <definedName name="xuxa" hidden="1">{"'REL CUSTODIF'!$B$1:$H$72"}</definedName>
    <definedName name="xuxa1" hidden="1">{"'REL CUSTODIF'!$B$1:$H$72"}</definedName>
    <definedName name="xx" hidden="1">{"'REL CUSTODIF'!$B$1:$H$72"}</definedName>
    <definedName name="xxa">'[67]Check Farol'!$F$5:$Q$5,'[67]Check Farol'!$F$7:$Q$7,'[67]Check Farol'!$F$9:$Q$9,'[67]Check Farol'!$F$11:$Q$11,'[67]Check Farol'!$F$13:$Q$13,'[67]Check Farol'!$F$15:$Q$15,'[67]Check Farol'!$F$17:$Q$17,'[67]Check Farol'!$F$19:$Q$19,'[67]Check Farol'!$F$21:$Q$21,'[67]Check Farol'!$F$23:$Q$23,'[67]Check Farol'!$F$25:$Q$25,'[67]Check Farol'!$F$27:$Q$27,'[67]Check Farol'!$F$29:$Q$29,'[67]Check Farol'!$F$31:$Q$31,'[67]Check Farol'!$F$33:$Q$33,'[67]Check Farol'!$F$35:$Q$35,'[67]Check Farol'!$F$37:$Q$37,'[67]Check Farol'!$F$39:$Q$39,'[67]Check Farol'!$F$40,'[67]Check Farol'!$F$41:$Q$41</definedName>
    <definedName name="xxx" hidden="1">{"'REL CUSTODIF'!$B$1:$H$72"}</definedName>
    <definedName name="xxxx" hidden="1">{"'REL CUSTODIF'!$B$1:$H$72"}</definedName>
    <definedName name="xxxxx"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xxxxxx" hidden="1">{#N/A,#N/A,TRUE,"indice";#N/A,#N/A,TRUE,"indicadores";#N/A,#N/A,TRUE,"comentarios";#N/A,#N/A,TRUE,"Receita";#N/A,#N/A,TRUE,"preço";#N/A,#N/A,TRUE,"Custo Unit Total";#N/A,#N/A,TRUE,"Custo Unit Minerio";#N/A,#N/A,TRUE,"Adm_Aux";#N/A,#N/A,TRUE,"Reaprop";#N/A,#N/A,TRUE,"Custo Unit TU";#N/A,#N/A,TRUE,"Custo Unit Paul";#N/A,#N/A,TRUE,"Custo Unit PM";#N/A,#N/A,TRUE,"Custo Unit TPD";#N/A,#N/A,TRUE,"Custo Unit GR";#N/A,#N/A,TRUE,"Custo Unit FE";#N/A,#N/A,TRUE,"Custo Unit Teus";#N/A,#N/A,TRUE,"Custo Unit CO Ton";#N/A,#N/A,TRUE,"Custo Unit OC";#N/A,#N/A,TRUE,"Margem";#N/A,#N/A,TRUE,"Prog Total";#N/A,#N/A,TRUE,"Prog Tubarão";#N/A,#N/A,TRUE,"Prog Praia mole";#N/A,#N/A,TRUE,"Prog  Paul";#N/A,#N/A,TRUE,"Prog TPD";#N/A,#N/A,TRUE,"Pessoal";#N/A,#N/A,TRUE,"Gastos";#N/A,#N/A,TRUE,"Gasto Área";#N/A,#N/A,TRUE,"Grafico de Gastos";#N/A,#N/A,TRUE,"Inv Corrente";#N/A,#N/A,TRUE,"Inv Capital"}</definedName>
    <definedName name="y" hidden="1">{"'REL CUSTODIF'!$B$1:$H$72"}</definedName>
    <definedName name="yy" hidden="1">{"'REL CUSTODIF'!$B$1:$H$72"}</definedName>
    <definedName name="z">[4]!z</definedName>
    <definedName name="Z_3F65678D_18AA_48DA_8E30_C0F6CC37F51B_.wvu.Cols" hidden="1">[68]Exec_BOG!$A$1:$E$65536,[68]Exec_BOG!$K$1:$S$65536</definedName>
    <definedName name="Z_8DD835B5_A9EB_4AAA_B94F_A44AC86A69C0_.wvu.PrintArea" hidden="1">#REF!</definedName>
    <definedName name="Z_8DD835B5_A9EB_4AAA_B94F_A44AC86A69C0_.wvu.PrintTitles" hidden="1">#REF!</definedName>
    <definedName name="Z_8DD835B5_A9EB_4AAA_B94F_A44AC86A69C0_.wvu.Rows" hidden="1">#REF!</definedName>
    <definedName name="za">#REF!</definedName>
    <definedName name="zz">[4]!zz</definedName>
    <definedName name="zzz">[4]!zzz</definedName>
    <definedName name="zzzz">[4]!zzzz</definedName>
    <definedName name="zzzzz">[4]!zzzzz</definedName>
    <definedName name="机械化">#REF!</definedName>
    <definedName name="砌筑">#REF!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4" i="8" l="1"/>
  <c r="C8" i="8"/>
  <c r="C9" i="8"/>
  <c r="C10" i="8"/>
  <c r="C11" i="8"/>
  <c r="C12" i="8"/>
  <c r="C13" i="8"/>
  <c r="C14" i="8"/>
  <c r="C15" i="8"/>
  <c r="C16" i="8"/>
  <c r="C17" i="8"/>
  <c r="O17" i="8" s="1"/>
  <c r="C18" i="8"/>
  <c r="C19" i="8"/>
  <c r="C20" i="8"/>
  <c r="C21" i="8"/>
  <c r="C22" i="8"/>
  <c r="C23" i="8"/>
  <c r="C7" i="8"/>
  <c r="B7" i="8"/>
  <c r="B8" i="8"/>
  <c r="B9" i="8"/>
  <c r="B10" i="8"/>
  <c r="B11" i="8"/>
  <c r="B12" i="8"/>
  <c r="B13" i="8"/>
  <c r="B14" i="8"/>
  <c r="B15" i="8"/>
  <c r="B16" i="8"/>
  <c r="B17" i="8"/>
  <c r="B18" i="8"/>
  <c r="B19" i="8"/>
  <c r="B20" i="8"/>
  <c r="B21" i="8"/>
  <c r="B22" i="8"/>
  <c r="B23" i="8"/>
  <c r="A23" i="8"/>
  <c r="A22" i="8"/>
  <c r="A21" i="8"/>
  <c r="A20" i="8"/>
  <c r="A19" i="8"/>
  <c r="A18" i="8"/>
  <c r="A17" i="8"/>
  <c r="A16" i="8"/>
  <c r="A15" i="8"/>
  <c r="A14" i="8"/>
  <c r="A13" i="8"/>
  <c r="A12" i="8"/>
  <c r="A11" i="8"/>
  <c r="A10" i="8"/>
  <c r="A9" i="8"/>
  <c r="A8" i="8"/>
  <c r="A7" i="8"/>
  <c r="B8" i="18"/>
  <c r="H325" i="25"/>
  <c r="I325" i="25" s="1"/>
  <c r="H322" i="25"/>
  <c r="I322" i="25" s="1"/>
  <c r="H319" i="25"/>
  <c r="I319" i="25" s="1"/>
  <c r="J319" i="25" s="1"/>
  <c r="H318" i="25"/>
  <c r="I318" i="25" s="1"/>
  <c r="J318" i="25" s="1"/>
  <c r="H317" i="25"/>
  <c r="I317" i="25" s="1"/>
  <c r="J317" i="25" s="1"/>
  <c r="H316" i="25"/>
  <c r="I316" i="25" s="1"/>
  <c r="J316" i="25" s="1"/>
  <c r="H315" i="25"/>
  <c r="I315" i="25" s="1"/>
  <c r="J315" i="25" s="1"/>
  <c r="H314" i="25"/>
  <c r="I314" i="25" s="1"/>
  <c r="J314" i="25" s="1"/>
  <c r="H313" i="25"/>
  <c r="I313" i="25" s="1"/>
  <c r="J313" i="25" s="1"/>
  <c r="H312" i="25"/>
  <c r="I312" i="25" s="1"/>
  <c r="J312" i="25" s="1"/>
  <c r="H311" i="25"/>
  <c r="I311" i="25" s="1"/>
  <c r="J311" i="25" s="1"/>
  <c r="H310" i="25"/>
  <c r="I310" i="25" s="1"/>
  <c r="J310" i="25" s="1"/>
  <c r="H309" i="25"/>
  <c r="I309" i="25" s="1"/>
  <c r="J309" i="25" s="1"/>
  <c r="H308" i="25"/>
  <c r="I308" i="25" s="1"/>
  <c r="J308" i="25" s="1"/>
  <c r="H307" i="25"/>
  <c r="I307" i="25" s="1"/>
  <c r="J307" i="25" s="1"/>
  <c r="H306" i="25"/>
  <c r="I306" i="25" s="1"/>
  <c r="J306" i="25" s="1"/>
  <c r="H305" i="25"/>
  <c r="I305" i="25" s="1"/>
  <c r="J305" i="25" s="1"/>
  <c r="H304" i="25"/>
  <c r="I304" i="25" s="1"/>
  <c r="H301" i="25"/>
  <c r="I301" i="25" s="1"/>
  <c r="J301" i="25" s="1"/>
  <c r="H300" i="25"/>
  <c r="I300" i="25" s="1"/>
  <c r="J300" i="25" s="1"/>
  <c r="H299" i="25"/>
  <c r="I299" i="25" s="1"/>
  <c r="J299" i="25" s="1"/>
  <c r="H298" i="25"/>
  <c r="I298" i="25" s="1"/>
  <c r="J298" i="25" s="1"/>
  <c r="H297" i="25"/>
  <c r="I297" i="25" s="1"/>
  <c r="J297" i="25" s="1"/>
  <c r="H295" i="25"/>
  <c r="I295" i="25" s="1"/>
  <c r="J295" i="25" s="1"/>
  <c r="H294" i="25"/>
  <c r="I294" i="25" s="1"/>
  <c r="J294" i="25" s="1"/>
  <c r="H292" i="25"/>
  <c r="I292" i="25" s="1"/>
  <c r="J292" i="25" s="1"/>
  <c r="H291" i="25"/>
  <c r="I291" i="25" s="1"/>
  <c r="J291" i="25" s="1"/>
  <c r="H290" i="25"/>
  <c r="I290" i="25" s="1"/>
  <c r="J290" i="25" s="1"/>
  <c r="H289" i="25"/>
  <c r="I289" i="25" s="1"/>
  <c r="J289" i="25" s="1"/>
  <c r="H288" i="25"/>
  <c r="I288" i="25" s="1"/>
  <c r="H285" i="25"/>
  <c r="I285" i="25" s="1"/>
  <c r="J285" i="25" s="1"/>
  <c r="H284" i="25"/>
  <c r="I284" i="25" s="1"/>
  <c r="J284" i="25" s="1"/>
  <c r="H283" i="25"/>
  <c r="I283" i="25" s="1"/>
  <c r="J283" i="25" s="1"/>
  <c r="H282" i="25"/>
  <c r="I282" i="25" s="1"/>
  <c r="J282" i="25" s="1"/>
  <c r="H281" i="25"/>
  <c r="I281" i="25" s="1"/>
  <c r="J281" i="25" s="1"/>
  <c r="H280" i="25"/>
  <c r="I280" i="25" s="1"/>
  <c r="J280" i="25" s="1"/>
  <c r="H279" i="25"/>
  <c r="I279" i="25" s="1"/>
  <c r="H277" i="25"/>
  <c r="I277" i="25" s="1"/>
  <c r="J277" i="25" s="1"/>
  <c r="H276" i="25"/>
  <c r="I276" i="25" s="1"/>
  <c r="J276" i="25" s="1"/>
  <c r="H275" i="25"/>
  <c r="I275" i="25" s="1"/>
  <c r="J275" i="25" s="1"/>
  <c r="H274" i="25"/>
  <c r="I274" i="25" s="1"/>
  <c r="J274" i="25" s="1"/>
  <c r="H273" i="25"/>
  <c r="I273" i="25" s="1"/>
  <c r="H271" i="25"/>
  <c r="I271" i="25" s="1"/>
  <c r="J271" i="25" s="1"/>
  <c r="H270" i="25"/>
  <c r="I270" i="25" s="1"/>
  <c r="J270" i="25" s="1"/>
  <c r="H269" i="25"/>
  <c r="I269" i="25" s="1"/>
  <c r="J269" i="25" s="1"/>
  <c r="H268" i="25"/>
  <c r="I268" i="25" s="1"/>
  <c r="J268" i="25" s="1"/>
  <c r="H267" i="25"/>
  <c r="I267" i="25" s="1"/>
  <c r="J267" i="25" s="1"/>
  <c r="H266" i="25"/>
  <c r="I266" i="25" s="1"/>
  <c r="H263" i="25"/>
  <c r="I263" i="25" s="1"/>
  <c r="J263" i="25" s="1"/>
  <c r="H262" i="25"/>
  <c r="I262" i="25" s="1"/>
  <c r="J262" i="25" s="1"/>
  <c r="H261" i="25"/>
  <c r="I261" i="25" s="1"/>
  <c r="J261" i="25" s="1"/>
  <c r="H260" i="25"/>
  <c r="I260" i="25" s="1"/>
  <c r="J260" i="25" s="1"/>
  <c r="H259" i="25"/>
  <c r="I259" i="25" s="1"/>
  <c r="J259" i="25" s="1"/>
  <c r="H258" i="25"/>
  <c r="I258" i="25" s="1"/>
  <c r="J258" i="25" s="1"/>
  <c r="H257" i="25"/>
  <c r="I257" i="25" s="1"/>
  <c r="J257" i="25" s="1"/>
  <c r="H256" i="25"/>
  <c r="I256" i="25" s="1"/>
  <c r="J256" i="25" s="1"/>
  <c r="H255" i="25"/>
  <c r="I255" i="25" s="1"/>
  <c r="J255" i="25" s="1"/>
  <c r="H254" i="25"/>
  <c r="I254" i="25" s="1"/>
  <c r="J254" i="25" s="1"/>
  <c r="H253" i="25"/>
  <c r="I253" i="25" s="1"/>
  <c r="J253" i="25" s="1"/>
  <c r="H252" i="25"/>
  <c r="I252" i="25" s="1"/>
  <c r="J252" i="25" s="1"/>
  <c r="H251" i="25"/>
  <c r="I251" i="25" s="1"/>
  <c r="J251" i="25" s="1"/>
  <c r="H250" i="25"/>
  <c r="I250" i="25" s="1"/>
  <c r="J250" i="25" s="1"/>
  <c r="H249" i="25"/>
  <c r="I249" i="25" s="1"/>
  <c r="J249" i="25" s="1"/>
  <c r="H248" i="25"/>
  <c r="I248" i="25" s="1"/>
  <c r="J248" i="25" s="1"/>
  <c r="H247" i="25"/>
  <c r="I247" i="25" s="1"/>
  <c r="J247" i="25" s="1"/>
  <c r="H246" i="25"/>
  <c r="I246" i="25" s="1"/>
  <c r="J246" i="25" s="1"/>
  <c r="H245" i="25"/>
  <c r="I245" i="25" s="1"/>
  <c r="J245" i="25" s="1"/>
  <c r="H244" i="25"/>
  <c r="I244" i="25" s="1"/>
  <c r="J244" i="25" s="1"/>
  <c r="H243" i="25"/>
  <c r="I243" i="25" s="1"/>
  <c r="J243" i="25" s="1"/>
  <c r="H242" i="25"/>
  <c r="I242" i="25" s="1"/>
  <c r="J242" i="25" s="1"/>
  <c r="H241" i="25"/>
  <c r="I241" i="25" s="1"/>
  <c r="J241" i="25" s="1"/>
  <c r="H240" i="25"/>
  <c r="I240" i="25" s="1"/>
  <c r="J240" i="25" s="1"/>
  <c r="H239" i="25"/>
  <c r="I239" i="25" s="1"/>
  <c r="J239" i="25" s="1"/>
  <c r="H238" i="25"/>
  <c r="I238" i="25" s="1"/>
  <c r="J238" i="25" s="1"/>
  <c r="H237" i="25"/>
  <c r="I237" i="25" s="1"/>
  <c r="J237" i="25" s="1"/>
  <c r="H236" i="25"/>
  <c r="I236" i="25" s="1"/>
  <c r="J236" i="25" s="1"/>
  <c r="H235" i="25"/>
  <c r="I235" i="25" s="1"/>
  <c r="J235" i="25" s="1"/>
  <c r="H234" i="25"/>
  <c r="I234" i="25" s="1"/>
  <c r="J234" i="25" s="1"/>
  <c r="H233" i="25"/>
  <c r="I233" i="25" s="1"/>
  <c r="J233" i="25" s="1"/>
  <c r="H232" i="25"/>
  <c r="I232" i="25" s="1"/>
  <c r="J232" i="25" s="1"/>
  <c r="H231" i="25"/>
  <c r="I231" i="25" s="1"/>
  <c r="J231" i="25" s="1"/>
  <c r="H230" i="25"/>
  <c r="I230" i="25" s="1"/>
  <c r="J230" i="25" s="1"/>
  <c r="H229" i="25"/>
  <c r="I229" i="25" s="1"/>
  <c r="J229" i="25" s="1"/>
  <c r="H228" i="25"/>
  <c r="I228" i="25" s="1"/>
  <c r="J228" i="25" s="1"/>
  <c r="H227" i="25"/>
  <c r="I227" i="25" s="1"/>
  <c r="J227" i="25" s="1"/>
  <c r="H226" i="25"/>
  <c r="I226" i="25" s="1"/>
  <c r="J226" i="25" s="1"/>
  <c r="H225" i="25"/>
  <c r="I225" i="25" s="1"/>
  <c r="J225" i="25" s="1"/>
  <c r="H224" i="25"/>
  <c r="I224" i="25" s="1"/>
  <c r="J224" i="25" s="1"/>
  <c r="H223" i="25"/>
  <c r="I223" i="25" s="1"/>
  <c r="J223" i="25" s="1"/>
  <c r="H222" i="25"/>
  <c r="I222" i="25" s="1"/>
  <c r="J222" i="25" s="1"/>
  <c r="H221" i="25"/>
  <c r="I221" i="25" s="1"/>
  <c r="J221" i="25" s="1"/>
  <c r="H220" i="25"/>
  <c r="I220" i="25" s="1"/>
  <c r="J220" i="25" s="1"/>
  <c r="H219" i="25"/>
  <c r="I219" i="25" s="1"/>
  <c r="J219" i="25" s="1"/>
  <c r="H218" i="25"/>
  <c r="I218" i="25" s="1"/>
  <c r="J218" i="25" s="1"/>
  <c r="H217" i="25"/>
  <c r="I217" i="25" s="1"/>
  <c r="J217" i="25" s="1"/>
  <c r="H216" i="25"/>
  <c r="I216" i="25" s="1"/>
  <c r="J216" i="25" s="1"/>
  <c r="H215" i="25"/>
  <c r="I215" i="25" s="1"/>
  <c r="J215" i="25" s="1"/>
  <c r="H214" i="25"/>
  <c r="I214" i="25" s="1"/>
  <c r="J214" i="25" s="1"/>
  <c r="H213" i="25"/>
  <c r="I213" i="25" s="1"/>
  <c r="J213" i="25" s="1"/>
  <c r="H212" i="25"/>
  <c r="I212" i="25" s="1"/>
  <c r="J212" i="25" s="1"/>
  <c r="H211" i="25"/>
  <c r="I211" i="25" s="1"/>
  <c r="J211" i="25" s="1"/>
  <c r="H210" i="25"/>
  <c r="I210" i="25" s="1"/>
  <c r="J210" i="25" s="1"/>
  <c r="H209" i="25"/>
  <c r="I209" i="25" s="1"/>
  <c r="J209" i="25" s="1"/>
  <c r="H208" i="25"/>
  <c r="I208" i="25" s="1"/>
  <c r="J208" i="25" s="1"/>
  <c r="H207" i="25"/>
  <c r="I207" i="25" s="1"/>
  <c r="J207" i="25" s="1"/>
  <c r="H206" i="25"/>
  <c r="I206" i="25" s="1"/>
  <c r="J206" i="25" s="1"/>
  <c r="H205" i="25"/>
  <c r="I205" i="25" s="1"/>
  <c r="J205" i="25" s="1"/>
  <c r="H204" i="25"/>
  <c r="I204" i="25" s="1"/>
  <c r="J204" i="25" s="1"/>
  <c r="H203" i="25"/>
  <c r="I203" i="25" s="1"/>
  <c r="J203" i="25" s="1"/>
  <c r="H202" i="25"/>
  <c r="I202" i="25" s="1"/>
  <c r="J202" i="25" s="1"/>
  <c r="H201" i="25"/>
  <c r="I201" i="25" s="1"/>
  <c r="J201" i="25" s="1"/>
  <c r="H200" i="25"/>
  <c r="I200" i="25" s="1"/>
  <c r="J200" i="25" s="1"/>
  <c r="H199" i="25"/>
  <c r="I199" i="25" s="1"/>
  <c r="J199" i="25" s="1"/>
  <c r="H198" i="25"/>
  <c r="I198" i="25" s="1"/>
  <c r="J198" i="25" s="1"/>
  <c r="H197" i="25"/>
  <c r="I197" i="25" s="1"/>
  <c r="J197" i="25" s="1"/>
  <c r="H196" i="25"/>
  <c r="I196" i="25" s="1"/>
  <c r="J196" i="25" s="1"/>
  <c r="H195" i="25"/>
  <c r="I195" i="25" s="1"/>
  <c r="J195" i="25" s="1"/>
  <c r="H194" i="25"/>
  <c r="I194" i="25" s="1"/>
  <c r="J194" i="25" s="1"/>
  <c r="H193" i="25"/>
  <c r="I193" i="25" s="1"/>
  <c r="J193" i="25" s="1"/>
  <c r="H192" i="25"/>
  <c r="I192" i="25" s="1"/>
  <c r="J192" i="25" s="1"/>
  <c r="H191" i="25"/>
  <c r="I191" i="25" s="1"/>
  <c r="J191" i="25" s="1"/>
  <c r="H190" i="25"/>
  <c r="I190" i="25" s="1"/>
  <c r="J190" i="25" s="1"/>
  <c r="H189" i="25"/>
  <c r="I189" i="25" s="1"/>
  <c r="J189" i="25" s="1"/>
  <c r="H188" i="25"/>
  <c r="I188" i="25" s="1"/>
  <c r="J188" i="25" s="1"/>
  <c r="H187" i="25"/>
  <c r="I187" i="25" s="1"/>
  <c r="J187" i="25" s="1"/>
  <c r="H186" i="25"/>
  <c r="I186" i="25" s="1"/>
  <c r="J186" i="25" s="1"/>
  <c r="H185" i="25"/>
  <c r="I185" i="25" s="1"/>
  <c r="J185" i="25" s="1"/>
  <c r="H184" i="25"/>
  <c r="I184" i="25" s="1"/>
  <c r="J184" i="25" s="1"/>
  <c r="H183" i="25"/>
  <c r="I183" i="25" s="1"/>
  <c r="J183" i="25" s="1"/>
  <c r="H182" i="25"/>
  <c r="I182" i="25" s="1"/>
  <c r="J182" i="25" s="1"/>
  <c r="H181" i="25"/>
  <c r="I181" i="25" s="1"/>
  <c r="J181" i="25" s="1"/>
  <c r="H180" i="25"/>
  <c r="I180" i="25" s="1"/>
  <c r="J180" i="25" s="1"/>
  <c r="H179" i="25"/>
  <c r="I179" i="25" s="1"/>
  <c r="J179" i="25" s="1"/>
  <c r="H176" i="25"/>
  <c r="I176" i="25" s="1"/>
  <c r="J176" i="25" s="1"/>
  <c r="H175" i="25"/>
  <c r="I175" i="25" s="1"/>
  <c r="J175" i="25" s="1"/>
  <c r="H174" i="25"/>
  <c r="I174" i="25" s="1"/>
  <c r="H173" i="25"/>
  <c r="I173" i="25" s="1"/>
  <c r="J173" i="25" s="1"/>
  <c r="H172" i="25"/>
  <c r="I172" i="25" s="1"/>
  <c r="J172" i="25" s="1"/>
  <c r="H171" i="25"/>
  <c r="I171" i="25" s="1"/>
  <c r="J171" i="25" s="1"/>
  <c r="H169" i="25"/>
  <c r="I169" i="25" s="1"/>
  <c r="J169" i="25" s="1"/>
  <c r="H168" i="25"/>
  <c r="I168" i="25" s="1"/>
  <c r="J168" i="25" s="1"/>
  <c r="H167" i="25"/>
  <c r="I167" i="25" s="1"/>
  <c r="J167" i="25" s="1"/>
  <c r="H166" i="25"/>
  <c r="I166" i="25" s="1"/>
  <c r="J166" i="25" s="1"/>
  <c r="H165" i="25"/>
  <c r="I165" i="25" s="1"/>
  <c r="J165" i="25" s="1"/>
  <c r="H164" i="25"/>
  <c r="I164" i="25" s="1"/>
  <c r="J164" i="25" s="1"/>
  <c r="H162" i="25"/>
  <c r="I162" i="25" s="1"/>
  <c r="J162" i="25" s="1"/>
  <c r="H161" i="25"/>
  <c r="I161" i="25" s="1"/>
  <c r="J161" i="25" s="1"/>
  <c r="H160" i="25"/>
  <c r="I160" i="25" s="1"/>
  <c r="J160" i="25" s="1"/>
  <c r="H159" i="25"/>
  <c r="I159" i="25" s="1"/>
  <c r="J159" i="25" s="1"/>
  <c r="H158" i="25"/>
  <c r="I158" i="25" s="1"/>
  <c r="H157" i="25"/>
  <c r="I157" i="25" s="1"/>
  <c r="J157" i="25" s="1"/>
  <c r="H156" i="25"/>
  <c r="I156" i="25" s="1"/>
  <c r="J156" i="25" s="1"/>
  <c r="H154" i="25"/>
  <c r="I154" i="25" s="1"/>
  <c r="J154" i="25" s="1"/>
  <c r="H153" i="25"/>
  <c r="I153" i="25" s="1"/>
  <c r="J153" i="25" s="1"/>
  <c r="H152" i="25"/>
  <c r="I152" i="25" s="1"/>
  <c r="J152" i="25" s="1"/>
  <c r="H151" i="25"/>
  <c r="I151" i="25" s="1"/>
  <c r="J151" i="25" s="1"/>
  <c r="H150" i="25"/>
  <c r="I150" i="25" s="1"/>
  <c r="J150" i="25" s="1"/>
  <c r="H149" i="25"/>
  <c r="I149" i="25" s="1"/>
  <c r="J149" i="25" s="1"/>
  <c r="H148" i="25"/>
  <c r="I148" i="25" s="1"/>
  <c r="J148" i="25" s="1"/>
  <c r="H147" i="25"/>
  <c r="I147" i="25" s="1"/>
  <c r="J147" i="25" s="1"/>
  <c r="H146" i="25"/>
  <c r="I146" i="25" s="1"/>
  <c r="J146" i="25" s="1"/>
  <c r="H145" i="25"/>
  <c r="I145" i="25" s="1"/>
  <c r="J145" i="25" s="1"/>
  <c r="H144" i="25"/>
  <c r="I144" i="25" s="1"/>
  <c r="J144" i="25" s="1"/>
  <c r="H143" i="25"/>
  <c r="I143" i="25" s="1"/>
  <c r="J143" i="25" s="1"/>
  <c r="H142" i="25"/>
  <c r="I142" i="25" s="1"/>
  <c r="H140" i="25"/>
  <c r="I140" i="25" s="1"/>
  <c r="J140" i="25" s="1"/>
  <c r="H139" i="25"/>
  <c r="I139" i="25" s="1"/>
  <c r="J139" i="25" s="1"/>
  <c r="H138" i="25"/>
  <c r="I138" i="25" s="1"/>
  <c r="J138" i="25" s="1"/>
  <c r="H137" i="25"/>
  <c r="I137" i="25" s="1"/>
  <c r="H135" i="25"/>
  <c r="I135" i="25" s="1"/>
  <c r="J135" i="25" s="1"/>
  <c r="H134" i="25"/>
  <c r="I134" i="25" s="1"/>
  <c r="H133" i="25"/>
  <c r="I133" i="25" s="1"/>
  <c r="J133" i="25" s="1"/>
  <c r="H132" i="25"/>
  <c r="I132" i="25" s="1"/>
  <c r="J132" i="25" s="1"/>
  <c r="H130" i="25"/>
  <c r="I130" i="25" s="1"/>
  <c r="J130" i="25" s="1"/>
  <c r="H129" i="25"/>
  <c r="I129" i="25" s="1"/>
  <c r="J129" i="25" s="1"/>
  <c r="H128" i="25"/>
  <c r="I128" i="25" s="1"/>
  <c r="J128" i="25" s="1"/>
  <c r="H127" i="25"/>
  <c r="I127" i="25" s="1"/>
  <c r="J127" i="25" s="1"/>
  <c r="H126" i="25"/>
  <c r="I126" i="25" s="1"/>
  <c r="J126" i="25" s="1"/>
  <c r="H125" i="25"/>
  <c r="I125" i="25" s="1"/>
  <c r="J125" i="25" s="1"/>
  <c r="H124" i="25"/>
  <c r="I124" i="25" s="1"/>
  <c r="J124" i="25" s="1"/>
  <c r="H123" i="25"/>
  <c r="I123" i="25" s="1"/>
  <c r="J123" i="25" s="1"/>
  <c r="H122" i="25"/>
  <c r="I122" i="25" s="1"/>
  <c r="H120" i="25"/>
  <c r="I120" i="25" s="1"/>
  <c r="J120" i="25" s="1"/>
  <c r="H119" i="25"/>
  <c r="I119" i="25" s="1"/>
  <c r="J119" i="25" s="1"/>
  <c r="H118" i="25"/>
  <c r="I118" i="25" s="1"/>
  <c r="J118" i="25" s="1"/>
  <c r="H117" i="25"/>
  <c r="I117" i="25" s="1"/>
  <c r="J117" i="25" s="1"/>
  <c r="H116" i="25"/>
  <c r="I116" i="25" s="1"/>
  <c r="J116" i="25" s="1"/>
  <c r="H115" i="25"/>
  <c r="I115" i="25" s="1"/>
  <c r="J115" i="25" s="1"/>
  <c r="H114" i="25"/>
  <c r="I114" i="25" s="1"/>
  <c r="J114" i="25" s="1"/>
  <c r="H113" i="25"/>
  <c r="I113" i="25" s="1"/>
  <c r="J113" i="25" s="1"/>
  <c r="H112" i="25"/>
  <c r="I112" i="25" s="1"/>
  <c r="H109" i="25"/>
  <c r="I109" i="25" s="1"/>
  <c r="H107" i="25"/>
  <c r="I107" i="25" s="1"/>
  <c r="J107" i="25" s="1"/>
  <c r="H106" i="25"/>
  <c r="I106" i="25" s="1"/>
  <c r="J106" i="25" s="1"/>
  <c r="H105" i="25"/>
  <c r="I105" i="25" s="1"/>
  <c r="H104" i="25"/>
  <c r="I104" i="25" s="1"/>
  <c r="J104" i="25" s="1"/>
  <c r="H103" i="25"/>
  <c r="I103" i="25" s="1"/>
  <c r="J103" i="25" s="1"/>
  <c r="H102" i="25"/>
  <c r="I102" i="25" s="1"/>
  <c r="J102" i="25" s="1"/>
  <c r="H101" i="25"/>
  <c r="I101" i="25" s="1"/>
  <c r="J101" i="25" s="1"/>
  <c r="H100" i="25"/>
  <c r="I100" i="25" s="1"/>
  <c r="J100" i="25" s="1"/>
  <c r="H99" i="25"/>
  <c r="I99" i="25" s="1"/>
  <c r="J99" i="25" s="1"/>
  <c r="H98" i="25"/>
  <c r="I98" i="25" s="1"/>
  <c r="J98" i="25" s="1"/>
  <c r="H97" i="25"/>
  <c r="I97" i="25" s="1"/>
  <c r="J97" i="25" s="1"/>
  <c r="H94" i="25"/>
  <c r="I94" i="25" s="1"/>
  <c r="J94" i="25" s="1"/>
  <c r="H93" i="25"/>
  <c r="I93" i="25" s="1"/>
  <c r="J93" i="25" s="1"/>
  <c r="H92" i="25"/>
  <c r="I92" i="25" s="1"/>
  <c r="J92" i="25" s="1"/>
  <c r="H91" i="25"/>
  <c r="I91" i="25" s="1"/>
  <c r="H89" i="25"/>
  <c r="I89" i="25" s="1"/>
  <c r="J89" i="25" s="1"/>
  <c r="H88" i="25"/>
  <c r="I88" i="25" s="1"/>
  <c r="J88" i="25" s="1"/>
  <c r="H87" i="25"/>
  <c r="I87" i="25" s="1"/>
  <c r="J87" i="25" s="1"/>
  <c r="H86" i="25"/>
  <c r="I86" i="25" s="1"/>
  <c r="J86" i="25" s="1"/>
  <c r="H85" i="25"/>
  <c r="I85" i="25" s="1"/>
  <c r="J85" i="25" s="1"/>
  <c r="H84" i="25"/>
  <c r="I84" i="25" s="1"/>
  <c r="H82" i="25"/>
  <c r="I82" i="25" s="1"/>
  <c r="J82" i="25" s="1"/>
  <c r="H81" i="25"/>
  <c r="I81" i="25" s="1"/>
  <c r="H78" i="25"/>
  <c r="I78" i="25" s="1"/>
  <c r="H76" i="25"/>
  <c r="I76" i="25" s="1"/>
  <c r="J76" i="25" s="1"/>
  <c r="H75" i="25"/>
  <c r="I75" i="25" s="1"/>
  <c r="J75" i="25" s="1"/>
  <c r="H74" i="25"/>
  <c r="I74" i="25" s="1"/>
  <c r="H72" i="25"/>
  <c r="I72" i="25" s="1"/>
  <c r="J72" i="25" s="1"/>
  <c r="H71" i="25"/>
  <c r="I71" i="25" s="1"/>
  <c r="H68" i="25"/>
  <c r="I68" i="25" s="1"/>
  <c r="J68" i="25" s="1"/>
  <c r="H67" i="25"/>
  <c r="I67" i="25" s="1"/>
  <c r="J67" i="25" s="1"/>
  <c r="H66" i="25"/>
  <c r="I66" i="25" s="1"/>
  <c r="J66" i="25" s="1"/>
  <c r="H65" i="25"/>
  <c r="I65" i="25" s="1"/>
  <c r="H63" i="25"/>
  <c r="I63" i="25" s="1"/>
  <c r="J63" i="25" s="1"/>
  <c r="H62" i="25"/>
  <c r="I62" i="25" s="1"/>
  <c r="J62" i="25" s="1"/>
  <c r="H61" i="25"/>
  <c r="I61" i="25" s="1"/>
  <c r="H58" i="25"/>
  <c r="I58" i="25" s="1"/>
  <c r="J58" i="25" s="1"/>
  <c r="H57" i="25"/>
  <c r="I57" i="25" s="1"/>
  <c r="J57" i="25" s="1"/>
  <c r="H56" i="25"/>
  <c r="I56" i="25" s="1"/>
  <c r="J56" i="25" s="1"/>
  <c r="H55" i="25"/>
  <c r="I55" i="25" s="1"/>
  <c r="J55" i="25" s="1"/>
  <c r="H54" i="25"/>
  <c r="I54" i="25" s="1"/>
  <c r="H52" i="25"/>
  <c r="I52" i="25" s="1"/>
  <c r="J52" i="25" s="1"/>
  <c r="H51" i="25"/>
  <c r="I51" i="25" s="1"/>
  <c r="H48" i="25"/>
  <c r="I48" i="25" s="1"/>
  <c r="J48" i="25" s="1"/>
  <c r="H47" i="25"/>
  <c r="I47" i="25" s="1"/>
  <c r="J47" i="25" s="1"/>
  <c r="H46" i="25"/>
  <c r="I46" i="25" s="1"/>
  <c r="J46" i="25" s="1"/>
  <c r="H45" i="25"/>
  <c r="I45" i="25" s="1"/>
  <c r="H43" i="25"/>
  <c r="I43" i="25" s="1"/>
  <c r="J43" i="25" s="1"/>
  <c r="H42" i="25"/>
  <c r="I42" i="25" s="1"/>
  <c r="J42" i="25" s="1"/>
  <c r="H41" i="25"/>
  <c r="I41" i="25" s="1"/>
  <c r="H38" i="25"/>
  <c r="I38" i="25" s="1"/>
  <c r="J38" i="25" s="1"/>
  <c r="H37" i="25"/>
  <c r="I37" i="25" s="1"/>
  <c r="J37" i="25" s="1"/>
  <c r="H36" i="25"/>
  <c r="I36" i="25" s="1"/>
  <c r="J36" i="25" s="1"/>
  <c r="H35" i="25"/>
  <c r="I35" i="25" s="1"/>
  <c r="J35" i="25" s="1"/>
  <c r="H34" i="25"/>
  <c r="I34" i="25" s="1"/>
  <c r="J34" i="25" s="1"/>
  <c r="H33" i="25"/>
  <c r="I33" i="25" s="1"/>
  <c r="H31" i="25"/>
  <c r="I31" i="25" s="1"/>
  <c r="H30" i="25" s="1"/>
  <c r="I30" i="25" s="1"/>
  <c r="H28" i="25"/>
  <c r="I28" i="25" s="1"/>
  <c r="J28" i="25" s="1"/>
  <c r="H27" i="25"/>
  <c r="I27" i="25" s="1"/>
  <c r="H25" i="25"/>
  <c r="I25" i="25" s="1"/>
  <c r="J25" i="25" s="1"/>
  <c r="H24" i="25"/>
  <c r="I24" i="25" s="1"/>
  <c r="J24" i="25" s="1"/>
  <c r="H23" i="25"/>
  <c r="I23" i="25" s="1"/>
  <c r="J23" i="25" s="1"/>
  <c r="H22" i="25"/>
  <c r="I22" i="25" s="1"/>
  <c r="J22" i="25" s="1"/>
  <c r="H21" i="25"/>
  <c r="I21" i="25" s="1"/>
  <c r="H19" i="25"/>
  <c r="I19" i="25" s="1"/>
  <c r="J19" i="25" s="1"/>
  <c r="H18" i="25"/>
  <c r="I18" i="25" s="1"/>
  <c r="J18" i="25" s="1"/>
  <c r="H17" i="25"/>
  <c r="I17" i="25" s="1"/>
  <c r="J17" i="25" s="1"/>
  <c r="H16" i="25"/>
  <c r="I16" i="25" s="1"/>
  <c r="H13" i="25"/>
  <c r="I13" i="25" s="1"/>
  <c r="J13" i="25" s="1"/>
  <c r="H12" i="25"/>
  <c r="I12" i="25" s="1"/>
  <c r="J12" i="25" s="1"/>
  <c r="H11" i="25"/>
  <c r="I11" i="25" s="1"/>
  <c r="J11" i="25" s="1"/>
  <c r="H10" i="25"/>
  <c r="I10" i="25" s="1"/>
  <c r="J537" i="7"/>
  <c r="H537" i="7"/>
  <c r="J534" i="7"/>
  <c r="I534" i="7"/>
  <c r="H24" i="7"/>
  <c r="I24" i="7" s="1"/>
  <c r="J24" i="7" s="1"/>
  <c r="H23" i="7"/>
  <c r="I23" i="7" s="1"/>
  <c r="J23" i="7" s="1"/>
  <c r="H22" i="7"/>
  <c r="I22" i="7" s="1"/>
  <c r="J22" i="7" s="1"/>
  <c r="H21" i="7"/>
  <c r="I21" i="7" s="1"/>
  <c r="J21" i="7" s="1"/>
  <c r="H20" i="7"/>
  <c r="I20" i="7" s="1"/>
  <c r="J20" i="7" s="1"/>
  <c r="H19" i="7"/>
  <c r="I19" i="7" s="1"/>
  <c r="J19" i="7" s="1"/>
  <c r="I18" i="7"/>
  <c r="J18" i="7" s="1"/>
  <c r="H18" i="7"/>
  <c r="H17" i="7"/>
  <c r="I17" i="7" s="1"/>
  <c r="J17" i="7" s="1"/>
  <c r="H16" i="7"/>
  <c r="I16" i="7" s="1"/>
  <c r="J16" i="7" s="1"/>
  <c r="H15" i="7"/>
  <c r="I15" i="7" s="1"/>
  <c r="J15" i="7" s="1"/>
  <c r="H14" i="7"/>
  <c r="I14" i="7" s="1"/>
  <c r="J14" i="7" s="1"/>
  <c r="C9" i="7"/>
  <c r="Y23" i="8"/>
  <c r="O23" i="8"/>
  <c r="Y22" i="8"/>
  <c r="Y21" i="8"/>
  <c r="Y20" i="8"/>
  <c r="Y19" i="8"/>
  <c r="Y18" i="8"/>
  <c r="Y17" i="8"/>
  <c r="Y16" i="8"/>
  <c r="Y15" i="8"/>
  <c r="Y14" i="8"/>
  <c r="Y13" i="8"/>
  <c r="Y12" i="8"/>
  <c r="Y11" i="8"/>
  <c r="O11" i="8"/>
  <c r="Y10" i="8"/>
  <c r="Y9" i="8"/>
  <c r="Y8" i="8"/>
  <c r="Y7" i="8"/>
  <c r="K5" i="8"/>
  <c r="M5" i="8" s="1"/>
  <c r="O5" i="8" s="1"/>
  <c r="Q5" i="8" s="1"/>
  <c r="S5" i="8" s="1"/>
  <c r="U5" i="8" s="1"/>
  <c r="W5" i="8" s="1"/>
  <c r="K130" i="23" a="1"/>
  <c r="K132" i="23" s="1"/>
  <c r="P125" i="23"/>
  <c r="J125" i="23"/>
  <c r="J120" i="23"/>
  <c r="J118" i="23"/>
  <c r="N115" i="23"/>
  <c r="S108" i="23" a="1"/>
  <c r="S108" i="23" s="1"/>
  <c r="S107" i="23"/>
  <c r="U107" i="23" s="1"/>
  <c r="U106" i="23"/>
  <c r="T106" i="23"/>
  <c r="T105" i="23"/>
  <c r="R105" i="23"/>
  <c r="J105" i="23"/>
  <c r="T104" i="23"/>
  <c r="R104" i="23"/>
  <c r="J104" i="23"/>
  <c r="T103" i="23"/>
  <c r="R103" i="23"/>
  <c r="J103" i="23"/>
  <c r="T102" i="23"/>
  <c r="R102" i="23"/>
  <c r="J102" i="23"/>
  <c r="T101" i="23"/>
  <c r="R101" i="23"/>
  <c r="J101" i="23"/>
  <c r="U94" i="23"/>
  <c r="K90" i="23" a="1"/>
  <c r="K92" i="23" s="1"/>
  <c r="P85" i="23"/>
  <c r="J85" i="23"/>
  <c r="J80" i="23"/>
  <c r="J78" i="23"/>
  <c r="N75" i="23"/>
  <c r="S68" i="23" a="1"/>
  <c r="S68" i="23" s="1"/>
  <c r="S67" i="23"/>
  <c r="U67" i="23" s="1"/>
  <c r="U66" i="23"/>
  <c r="T66" i="23"/>
  <c r="T65" i="23"/>
  <c r="R65" i="23"/>
  <c r="J65" i="23"/>
  <c r="T64" i="23"/>
  <c r="R64" i="23"/>
  <c r="J64" i="23"/>
  <c r="T63" i="23"/>
  <c r="R63" i="23"/>
  <c r="J63" i="23"/>
  <c r="T62" i="23"/>
  <c r="R62" i="23"/>
  <c r="J62" i="23"/>
  <c r="T61" i="23"/>
  <c r="R61" i="23"/>
  <c r="J61" i="23"/>
  <c r="U54" i="23"/>
  <c r="A45" i="23"/>
  <c r="A46" i="23" s="1"/>
  <c r="C44" i="23"/>
  <c r="C43" i="23"/>
  <c r="C42" i="23"/>
  <c r="C41" i="23"/>
  <c r="C40" i="23"/>
  <c r="C39" i="23"/>
  <c r="J38" i="23"/>
  <c r="C38" i="23"/>
  <c r="N35" i="23"/>
  <c r="A34" i="23"/>
  <c r="C34" i="23" s="1"/>
  <c r="A33" i="23"/>
  <c r="C33" i="23" s="1"/>
  <c r="C32" i="23"/>
  <c r="U29" i="23"/>
  <c r="K32" i="23" s="1"/>
  <c r="S27" i="23"/>
  <c r="U27" i="23" s="1"/>
  <c r="A27" i="23"/>
  <c r="A28" i="23" s="1"/>
  <c r="U26" i="23"/>
  <c r="T26" i="23"/>
  <c r="C26" i="23"/>
  <c r="U25" i="23"/>
  <c r="T25" i="23"/>
  <c r="R25" i="23"/>
  <c r="J25" i="23"/>
  <c r="U24" i="23"/>
  <c r="T24" i="23"/>
  <c r="R24" i="23"/>
  <c r="J24" i="23"/>
  <c r="U23" i="23"/>
  <c r="T23" i="23"/>
  <c r="R23" i="23"/>
  <c r="J23" i="23"/>
  <c r="U22" i="23"/>
  <c r="T22" i="23"/>
  <c r="R22" i="23"/>
  <c r="J22" i="23"/>
  <c r="A22" i="23"/>
  <c r="A23" i="23" s="1"/>
  <c r="U21" i="23"/>
  <c r="T21" i="23"/>
  <c r="R21" i="23"/>
  <c r="J21" i="23"/>
  <c r="A21" i="23"/>
  <c r="C21" i="23" s="1"/>
  <c r="C20" i="23"/>
  <c r="T17" i="23"/>
  <c r="A15" i="23"/>
  <c r="A16" i="23" s="1"/>
  <c r="C14" i="23"/>
  <c r="C13" i="23"/>
  <c r="C12" i="23"/>
  <c r="C11" i="23"/>
  <c r="C10" i="23"/>
  <c r="C9" i="23"/>
  <c r="C8" i="23"/>
  <c r="A7" i="23"/>
  <c r="C7" i="23" s="1"/>
  <c r="C3" i="23"/>
  <c r="A3" i="23"/>
  <c r="A6" i="23" s="1"/>
  <c r="C6" i="23" s="1"/>
  <c r="C2" i="23"/>
  <c r="O1" i="23"/>
  <c r="J322" i="25" l="1"/>
  <c r="H321" i="25"/>
  <c r="I321" i="25" s="1"/>
  <c r="J321" i="25" s="1"/>
  <c r="H296" i="25"/>
  <c r="I296" i="25" s="1"/>
  <c r="J296" i="25" s="1"/>
  <c r="J158" i="25"/>
  <c r="H155" i="25"/>
  <c r="I155" i="25" s="1"/>
  <c r="J155" i="25" s="1"/>
  <c r="J33" i="25"/>
  <c r="H32" i="25"/>
  <c r="I32" i="25" s="1"/>
  <c r="J32" i="25" s="1"/>
  <c r="J137" i="25"/>
  <c r="H136" i="25"/>
  <c r="I136" i="25" s="1"/>
  <c r="J136" i="25" s="1"/>
  <c r="J65" i="25"/>
  <c r="H64" i="25"/>
  <c r="I64" i="25" s="1"/>
  <c r="J64" i="25" s="1"/>
  <c r="H53" i="25"/>
  <c r="I53" i="25" s="1"/>
  <c r="J53" i="25" s="1"/>
  <c r="J54" i="25"/>
  <c r="H9" i="25"/>
  <c r="I9" i="25" s="1"/>
  <c r="J10" i="25"/>
  <c r="J105" i="25"/>
  <c r="H96" i="25"/>
  <c r="I96" i="25" s="1"/>
  <c r="H272" i="25"/>
  <c r="I272" i="25" s="1"/>
  <c r="J272" i="25" s="1"/>
  <c r="J273" i="25"/>
  <c r="J16" i="25"/>
  <c r="H15" i="25"/>
  <c r="I15" i="25" s="1"/>
  <c r="H73" i="25"/>
  <c r="I73" i="25" s="1"/>
  <c r="J73" i="25" s="1"/>
  <c r="H77" i="25"/>
  <c r="I77" i="25" s="1"/>
  <c r="J77" i="25" s="1"/>
  <c r="J78" i="25"/>
  <c r="H80" i="25"/>
  <c r="I80" i="25" s="1"/>
  <c r="J81" i="25"/>
  <c r="H40" i="25"/>
  <c r="I40" i="25" s="1"/>
  <c r="J174" i="25"/>
  <c r="H170" i="25"/>
  <c r="I170" i="25" s="1"/>
  <c r="J170" i="25" s="1"/>
  <c r="H121" i="25"/>
  <c r="I121" i="25" s="1"/>
  <c r="J121" i="25" s="1"/>
  <c r="J122" i="25"/>
  <c r="J279" i="25"/>
  <c r="H278" i="25"/>
  <c r="I278" i="25" s="1"/>
  <c r="J278" i="25" s="1"/>
  <c r="J27" i="25"/>
  <c r="H26" i="25"/>
  <c r="I26" i="25" s="1"/>
  <c r="J26" i="25" s="1"/>
  <c r="H29" i="25"/>
  <c r="I29" i="25" s="1"/>
  <c r="J29" i="25" s="1"/>
  <c r="J30" i="25"/>
  <c r="J31" i="25"/>
  <c r="J51" i="25"/>
  <c r="H50" i="25"/>
  <c r="I50" i="25" s="1"/>
  <c r="J91" i="25"/>
  <c r="H90" i="25"/>
  <c r="I90" i="25" s="1"/>
  <c r="J90" i="25" s="1"/>
  <c r="H178" i="25"/>
  <c r="I178" i="25" s="1"/>
  <c r="J134" i="25"/>
  <c r="H131" i="25"/>
  <c r="I131" i="25" s="1"/>
  <c r="J131" i="25" s="1"/>
  <c r="H287" i="25"/>
  <c r="I287" i="25" s="1"/>
  <c r="J288" i="25"/>
  <c r="H303" i="25"/>
  <c r="I303" i="25" s="1"/>
  <c r="J84" i="25"/>
  <c r="H83" i="25"/>
  <c r="I83" i="25" s="1"/>
  <c r="J83" i="25" s="1"/>
  <c r="J266" i="25"/>
  <c r="H265" i="25"/>
  <c r="I265" i="25" s="1"/>
  <c r="J304" i="25"/>
  <c r="J41" i="25"/>
  <c r="H70" i="25"/>
  <c r="I70" i="25" s="1"/>
  <c r="J71" i="25"/>
  <c r="J74" i="25"/>
  <c r="J21" i="25"/>
  <c r="H20" i="25"/>
  <c r="I20" i="25" s="1"/>
  <c r="J20" i="25" s="1"/>
  <c r="H293" i="25"/>
  <c r="I293" i="25" s="1"/>
  <c r="J293" i="25" s="1"/>
  <c r="J45" i="25"/>
  <c r="H44" i="25"/>
  <c r="I44" i="25" s="1"/>
  <c r="J44" i="25" s="1"/>
  <c r="H141" i="25"/>
  <c r="I141" i="25" s="1"/>
  <c r="J141" i="25" s="1"/>
  <c r="J142" i="25"/>
  <c r="J112" i="25"/>
  <c r="H111" i="25"/>
  <c r="I111" i="25" s="1"/>
  <c r="J109" i="25"/>
  <c r="H108" i="25"/>
  <c r="I108" i="25" s="1"/>
  <c r="J108" i="25" s="1"/>
  <c r="J61" i="25"/>
  <c r="H60" i="25"/>
  <c r="I60" i="25" s="1"/>
  <c r="H163" i="25"/>
  <c r="I163" i="25" s="1"/>
  <c r="J163" i="25" s="1"/>
  <c r="J325" i="25"/>
  <c r="H324" i="25"/>
  <c r="I324" i="25" s="1"/>
  <c r="Q10" i="8"/>
  <c r="S10" i="8"/>
  <c r="A24" i="23"/>
  <c r="C23" i="23"/>
  <c r="Q16" i="8"/>
  <c r="S16" i="8"/>
  <c r="A47" i="23"/>
  <c r="C46" i="23"/>
  <c r="A29" i="23"/>
  <c r="C28" i="23"/>
  <c r="Q22" i="8"/>
  <c r="S22" i="8"/>
  <c r="A17" i="23"/>
  <c r="C16" i="23"/>
  <c r="C22" i="23"/>
  <c r="A35" i="23"/>
  <c r="K91" i="23"/>
  <c r="C27" i="23"/>
  <c r="K130" i="23"/>
  <c r="K131" i="23"/>
  <c r="K90" i="23"/>
  <c r="C15" i="23"/>
  <c r="C45" i="23"/>
  <c r="O15" i="8"/>
  <c r="J32" i="23"/>
  <c r="D19" i="8"/>
  <c r="W7" i="8"/>
  <c r="K7" i="8"/>
  <c r="U7" i="8"/>
  <c r="I7" i="8"/>
  <c r="S7" i="8"/>
  <c r="Q7" i="8"/>
  <c r="M7" i="8"/>
  <c r="O7" i="8"/>
  <c r="W13" i="8"/>
  <c r="K13" i="8"/>
  <c r="U13" i="8"/>
  <c r="I13" i="8"/>
  <c r="S13" i="8"/>
  <c r="M13" i="8"/>
  <c r="Q13" i="8"/>
  <c r="O13" i="8"/>
  <c r="W19" i="8"/>
  <c r="K19" i="8"/>
  <c r="M19" i="8"/>
  <c r="U19" i="8"/>
  <c r="I19" i="8"/>
  <c r="S19" i="8"/>
  <c r="Q19" i="8"/>
  <c r="O19" i="8"/>
  <c r="U8" i="8"/>
  <c r="I8" i="8"/>
  <c r="S8" i="8"/>
  <c r="Q8" i="8"/>
  <c r="W8" i="8"/>
  <c r="K8" i="8"/>
  <c r="O8" i="8"/>
  <c r="M8" i="8"/>
  <c r="U14" i="8"/>
  <c r="I14" i="8"/>
  <c r="S14" i="8"/>
  <c r="W14" i="8"/>
  <c r="Q14" i="8"/>
  <c r="K14" i="8"/>
  <c r="O14" i="8"/>
  <c r="M14" i="8"/>
  <c r="U20" i="8"/>
  <c r="I20" i="8"/>
  <c r="W20" i="8"/>
  <c r="S20" i="8"/>
  <c r="K20" i="8"/>
  <c r="Q20" i="8"/>
  <c r="O20" i="8"/>
  <c r="M20" i="8"/>
  <c r="M12" i="8"/>
  <c r="W12" i="8"/>
  <c r="K12" i="8"/>
  <c r="U12" i="8"/>
  <c r="I12" i="8"/>
  <c r="O12" i="8"/>
  <c r="S12" i="8"/>
  <c r="Q12" i="8"/>
  <c r="M18" i="8"/>
  <c r="W18" i="8"/>
  <c r="K18" i="8"/>
  <c r="O18" i="8"/>
  <c r="U18" i="8"/>
  <c r="I18" i="8"/>
  <c r="S18" i="8"/>
  <c r="Q18" i="8"/>
  <c r="I10" i="8"/>
  <c r="U10" i="8"/>
  <c r="S11" i="8"/>
  <c r="I16" i="8"/>
  <c r="U16" i="8"/>
  <c r="S17" i="8"/>
  <c r="I22" i="8"/>
  <c r="U22" i="8"/>
  <c r="S23" i="8"/>
  <c r="M9" i="8"/>
  <c r="K10" i="8"/>
  <c r="W10" i="8"/>
  <c r="I11" i="8"/>
  <c r="U11" i="8"/>
  <c r="K16" i="8"/>
  <c r="W16" i="8"/>
  <c r="I17" i="8"/>
  <c r="U17" i="8"/>
  <c r="K22" i="8"/>
  <c r="W22" i="8"/>
  <c r="I23" i="8"/>
  <c r="U23" i="8"/>
  <c r="M10" i="8"/>
  <c r="K11" i="8"/>
  <c r="W11" i="8"/>
  <c r="M16" i="8"/>
  <c r="K17" i="8"/>
  <c r="W17" i="8"/>
  <c r="M22" i="8"/>
  <c r="K23" i="8"/>
  <c r="W23" i="8"/>
  <c r="Q11" i="8"/>
  <c r="Q17" i="8"/>
  <c r="O10" i="8"/>
  <c r="M11" i="8"/>
  <c r="O16" i="8"/>
  <c r="M17" i="8"/>
  <c r="O22" i="8"/>
  <c r="M23" i="8"/>
  <c r="Q23" i="8"/>
  <c r="S70" i="23"/>
  <c r="S69" i="23"/>
  <c r="U57" i="23" s="1"/>
  <c r="T57" i="23" s="1"/>
  <c r="Y108" i="23"/>
  <c r="Z108" i="23"/>
  <c r="X108" i="23"/>
  <c r="X68" i="23"/>
  <c r="S109" i="23"/>
  <c r="S110" i="23"/>
  <c r="Y68" i="23"/>
  <c r="Z68" i="23"/>
  <c r="M15" i="8" l="1"/>
  <c r="H320" i="25"/>
  <c r="I320" i="25" s="1"/>
  <c r="J320" i="25" s="1"/>
  <c r="J15" i="25"/>
  <c r="H14" i="25"/>
  <c r="I14" i="25" s="1"/>
  <c r="J14" i="25" s="1"/>
  <c r="J40" i="25"/>
  <c r="H39" i="25"/>
  <c r="I39" i="25" s="1"/>
  <c r="J39" i="25" s="1"/>
  <c r="J80" i="25"/>
  <c r="H79" i="25"/>
  <c r="I79" i="25" s="1"/>
  <c r="J79" i="25" s="1"/>
  <c r="J324" i="25"/>
  <c r="H323" i="25"/>
  <c r="I323" i="25" s="1"/>
  <c r="J323" i="25" s="1"/>
  <c r="J303" i="25"/>
  <c r="H302" i="25"/>
  <c r="I302" i="25" s="1"/>
  <c r="J302" i="25" s="1"/>
  <c r="J287" i="25"/>
  <c r="H286" i="25"/>
  <c r="I286" i="25" s="1"/>
  <c r="J286" i="25" s="1"/>
  <c r="J178" i="25"/>
  <c r="H177" i="25"/>
  <c r="I177" i="25" s="1"/>
  <c r="J177" i="25" s="1"/>
  <c r="H95" i="25"/>
  <c r="I95" i="25" s="1"/>
  <c r="J95" i="25" s="1"/>
  <c r="J96" i="25"/>
  <c r="J60" i="25"/>
  <c r="H59" i="25"/>
  <c r="I59" i="25" s="1"/>
  <c r="J59" i="25" s="1"/>
  <c r="J111" i="25"/>
  <c r="H110" i="25"/>
  <c r="I110" i="25" s="1"/>
  <c r="J110" i="25" s="1"/>
  <c r="J50" i="25"/>
  <c r="H49" i="25"/>
  <c r="I49" i="25" s="1"/>
  <c r="J49" i="25" s="1"/>
  <c r="J9" i="25"/>
  <c r="H8" i="25"/>
  <c r="I8" i="25" s="1"/>
  <c r="H69" i="25"/>
  <c r="I69" i="25" s="1"/>
  <c r="J69" i="25" s="1"/>
  <c r="J70" i="25"/>
  <c r="J265" i="25"/>
  <c r="H264" i="25"/>
  <c r="I264" i="25" s="1"/>
  <c r="J264" i="25" s="1"/>
  <c r="Q21" i="8"/>
  <c r="W21" i="8"/>
  <c r="U21" i="8"/>
  <c r="S21" i="8"/>
  <c r="K21" i="8"/>
  <c r="I21" i="8"/>
  <c r="A36" i="23"/>
  <c r="C35" i="23"/>
  <c r="Q9" i="8"/>
  <c r="Q24" i="8" s="1"/>
  <c r="W9" i="8"/>
  <c r="U9" i="8"/>
  <c r="U24" i="8" s="1"/>
  <c r="S9" i="8"/>
  <c r="S24" i="8" s="1"/>
  <c r="K9" i="8"/>
  <c r="K24" i="8" s="1"/>
  <c r="I9" i="8"/>
  <c r="I24" i="8" s="1"/>
  <c r="A18" i="23"/>
  <c r="C17" i="23"/>
  <c r="O9" i="8"/>
  <c r="O24" i="8" s="1"/>
  <c r="A48" i="23"/>
  <c r="C47" i="23"/>
  <c r="D17" i="8"/>
  <c r="D8" i="8"/>
  <c r="M21" i="8"/>
  <c r="D11" i="8"/>
  <c r="O21" i="8"/>
  <c r="D23" i="8"/>
  <c r="D12" i="8"/>
  <c r="A30" i="23"/>
  <c r="C29" i="23"/>
  <c r="A25" i="23"/>
  <c r="C25" i="23" s="1"/>
  <c r="C24" i="23"/>
  <c r="D18" i="8"/>
  <c r="Q15" i="8"/>
  <c r="W15" i="8"/>
  <c r="U15" i="8"/>
  <c r="S15" i="8"/>
  <c r="K15" i="8"/>
  <c r="I15" i="8"/>
  <c r="D7" i="8"/>
  <c r="D20" i="8"/>
  <c r="D14" i="8"/>
  <c r="D13" i="8"/>
  <c r="M24" i="8"/>
  <c r="D21" i="8"/>
  <c r="D15" i="8"/>
  <c r="D9" i="8"/>
  <c r="D22" i="8"/>
  <c r="D16" i="8"/>
  <c r="D10" i="8"/>
  <c r="I81" i="23"/>
  <c r="I76" i="23"/>
  <c r="I54" i="23"/>
  <c r="I77" i="23"/>
  <c r="I83" i="23"/>
  <c r="I58" i="23"/>
  <c r="I65" i="23"/>
  <c r="I74" i="23"/>
  <c r="I92" i="23"/>
  <c r="I62" i="23"/>
  <c r="I93" i="23"/>
  <c r="I90" i="23"/>
  <c r="I87" i="23"/>
  <c r="I91" i="23"/>
  <c r="I88" i="23"/>
  <c r="I82" i="23"/>
  <c r="I63" i="23"/>
  <c r="I57" i="23"/>
  <c r="I84" i="23"/>
  <c r="I86" i="23"/>
  <c r="I75" i="23"/>
  <c r="I66" i="23"/>
  <c r="I56" i="23"/>
  <c r="I78" i="23"/>
  <c r="I80" i="23"/>
  <c r="I73" i="23"/>
  <c r="I68" i="23"/>
  <c r="I55" i="23"/>
  <c r="I89" i="23"/>
  <c r="I79" i="23"/>
  <c r="I72" i="23"/>
  <c r="I61" i="23"/>
  <c r="I69" i="23"/>
  <c r="I59" i="23"/>
  <c r="I85" i="23"/>
  <c r="I71" i="23"/>
  <c r="I67" i="23"/>
  <c r="I64" i="23"/>
  <c r="I60" i="23"/>
  <c r="I70" i="23"/>
  <c r="I126" i="23"/>
  <c r="I122" i="23"/>
  <c r="I118" i="23"/>
  <c r="I113" i="23"/>
  <c r="I110" i="23"/>
  <c r="I109" i="23"/>
  <c r="I108" i="23"/>
  <c r="I106" i="23"/>
  <c r="I103" i="23"/>
  <c r="I99" i="23"/>
  <c r="I95" i="23"/>
  <c r="I130" i="23"/>
  <c r="I121" i="23"/>
  <c r="I117" i="23"/>
  <c r="I98" i="23"/>
  <c r="I132" i="23"/>
  <c r="I131" i="23"/>
  <c r="I129" i="23"/>
  <c r="I125" i="23"/>
  <c r="I120" i="23"/>
  <c r="I112" i="23"/>
  <c r="I107" i="23"/>
  <c r="I94" i="23"/>
  <c r="I128" i="23"/>
  <c r="I124" i="23"/>
  <c r="I119" i="23"/>
  <c r="I115" i="23"/>
  <c r="I111" i="23"/>
  <c r="I104" i="23"/>
  <c r="I101" i="23"/>
  <c r="I97" i="23"/>
  <c r="I116" i="23"/>
  <c r="I105" i="23"/>
  <c r="I102" i="23"/>
  <c r="U97" i="23"/>
  <c r="T97" i="23" s="1"/>
  <c r="I127" i="23"/>
  <c r="I123" i="23"/>
  <c r="I114" i="23"/>
  <c r="I100" i="23"/>
  <c r="I96" i="23"/>
  <c r="W24" i="8" l="1"/>
  <c r="X24" i="8" s="1"/>
  <c r="J8" i="25"/>
  <c r="D24" i="8"/>
  <c r="A49" i="23"/>
  <c r="C49" i="23" s="1"/>
  <c r="C48" i="23"/>
  <c r="A19" i="23"/>
  <c r="C19" i="23" s="1"/>
  <c r="C18" i="23"/>
  <c r="X109" i="23" s="1"/>
  <c r="Z109" i="23"/>
  <c r="Y105" i="23"/>
  <c r="X69" i="23"/>
  <c r="Z101" i="23"/>
  <c r="Z64" i="23"/>
  <c r="Z62" i="23"/>
  <c r="Z61" i="23"/>
  <c r="Z102" i="23"/>
  <c r="X102" i="23"/>
  <c r="Y69" i="23"/>
  <c r="Z69" i="23"/>
  <c r="X105" i="23"/>
  <c r="U105" i="23" s="1"/>
  <c r="Z104" i="23"/>
  <c r="Z105" i="23"/>
  <c r="X65" i="23"/>
  <c r="U65" i="23" s="1"/>
  <c r="Y102" i="23"/>
  <c r="Y62" i="23"/>
  <c r="C30" i="23"/>
  <c r="A31" i="23"/>
  <c r="C31" i="23" s="1"/>
  <c r="C36" i="23"/>
  <c r="A37" i="23"/>
  <c r="C37" i="23" s="1"/>
  <c r="Z103" i="23"/>
  <c r="Y63" i="23"/>
  <c r="Z65" i="23"/>
  <c r="X61" i="23"/>
  <c r="Y61" i="23"/>
  <c r="X64" i="23"/>
  <c r="U64" i="23" s="1"/>
  <c r="Y103" i="23"/>
  <c r="Y104" i="23"/>
  <c r="Y109" i="23"/>
  <c r="Y64" i="23"/>
  <c r="Z63" i="23"/>
  <c r="X101" i="23"/>
  <c r="U101" i="23" s="1"/>
  <c r="V24" i="8"/>
  <c r="T24" i="8"/>
  <c r="R24" i="8"/>
  <c r="P24" i="8"/>
  <c r="N24" i="8"/>
  <c r="L24" i="8"/>
  <c r="I25" i="8"/>
  <c r="J24" i="8"/>
  <c r="J25" i="8" s="1"/>
  <c r="L25" i="8" l="1"/>
  <c r="N25" i="8" s="1"/>
  <c r="P25" i="8" s="1"/>
  <c r="R25" i="8" s="1"/>
  <c r="T25" i="8" s="1"/>
  <c r="V25" i="8" s="1"/>
  <c r="X25" i="8" s="1"/>
  <c r="U102" i="23"/>
  <c r="U61" i="23"/>
  <c r="Y65" i="23"/>
  <c r="U69" i="23"/>
  <c r="X103" i="23"/>
  <c r="U103" i="23" s="1"/>
  <c r="X62" i="23"/>
  <c r="U62" i="23" s="1"/>
  <c r="Y101" i="23"/>
  <c r="U109" i="23"/>
  <c r="X63" i="23"/>
  <c r="U63" i="23" s="1"/>
  <c r="X104" i="23"/>
  <c r="U104" i="23" s="1"/>
  <c r="K25" i="8"/>
  <c r="M25" i="8" s="1"/>
  <c r="O25" i="8" s="1"/>
  <c r="Q25" i="8" s="1"/>
  <c r="S25" i="8" s="1"/>
  <c r="U25" i="8" s="1"/>
  <c r="W25" i="8" s="1"/>
  <c r="K112" i="23" l="1"/>
  <c r="J112" i="23"/>
  <c r="K72" i="23"/>
  <c r="J72" i="23"/>
  <c r="C25" i="8"/>
  <c r="D25" i="8" s="1"/>
</calcChain>
</file>

<file path=xl/sharedStrings.xml><?xml version="1.0" encoding="utf-8"?>
<sst xmlns="http://schemas.openxmlformats.org/spreadsheetml/2006/main" count="20641" uniqueCount="3789">
  <si>
    <t>Item</t>
  </si>
  <si>
    <t>Código</t>
  </si>
  <si>
    <t>Banco</t>
  </si>
  <si>
    <t>Descrição</t>
  </si>
  <si>
    <t>Und</t>
  </si>
  <si>
    <t>Quant.</t>
  </si>
  <si>
    <t>Valor Unit</t>
  </si>
  <si>
    <t>Valor Unit com BDI</t>
  </si>
  <si>
    <t>Total</t>
  </si>
  <si>
    <t>Peso (%)</t>
  </si>
  <si>
    <t xml:space="preserve"> 1 </t>
  </si>
  <si>
    <t>SERVIÇOS PRELIMINARES</t>
  </si>
  <si>
    <t xml:space="preserve"> 1.1 </t>
  </si>
  <si>
    <t>MOBILIZAÇÃO E CANTEIRO DE OBRAS</t>
  </si>
  <si>
    <t xml:space="preserve"> 1.1.1 </t>
  </si>
  <si>
    <t>SINAPI</t>
  </si>
  <si>
    <t>m²</t>
  </si>
  <si>
    <t xml:space="preserve"> 1.1.2 </t>
  </si>
  <si>
    <t xml:space="preserve"> 98459 </t>
  </si>
  <si>
    <t>TAPUME COM TELHA METÁLICA. AF_05/2018</t>
  </si>
  <si>
    <t xml:space="preserve"> 1.1.3 </t>
  </si>
  <si>
    <t xml:space="preserve"> 74077/002 </t>
  </si>
  <si>
    <t>LOCACAO CONVENCIONAL DE OBRA, ATRAVÉS DE GABARITO DE TABUAS CORRIDAS PONTALETADAS, COM REAPROVEITAMENTO DE 10 VEZES.</t>
  </si>
  <si>
    <t xml:space="preserve"> 1.1.4 </t>
  </si>
  <si>
    <t>SETOP</t>
  </si>
  <si>
    <t>UN</t>
  </si>
  <si>
    <t xml:space="preserve"> 1.1.5 </t>
  </si>
  <si>
    <t xml:space="preserve"> 012225 </t>
  </si>
  <si>
    <t>SBC</t>
  </si>
  <si>
    <t>ALUGUEL MENSAL CONTAINER</t>
  </si>
  <si>
    <t>MES</t>
  </si>
  <si>
    <t xml:space="preserve"> 1.1.6 </t>
  </si>
  <si>
    <t xml:space="preserve"> ED-16348 </t>
  </si>
  <si>
    <t>LOCAÇÃO DE CONTAINER COM ISOLAMENTO TÉRMICO, TIPO 1, PARA ESCRITÓRIO DE OBRA, COM MEDIDAS REFERENCIAIS DE (6) METROS COMPRIMENTO, (2,3) METROS LARGURA E (2,5) METROS ALTURA ÚTIL INTERNA, INCLUSIVE AR CONDICIONADO E LIGAÇÕES ELÉTRICAS INTERNAS, EXCLUSIVE MOBILIZAÇÃO/DESMOBILIZAÇÃO E LIGAÇÕES PROVISÓRIAS EXTERNAS</t>
  </si>
  <si>
    <t>MÊS</t>
  </si>
  <si>
    <t xml:space="preserve"> 1.1.7 </t>
  </si>
  <si>
    <t xml:space="preserve"> 01.09.01 </t>
  </si>
  <si>
    <t>SUDECAP</t>
  </si>
  <si>
    <t>MOBILIZACAO DE CONTAINER</t>
  </si>
  <si>
    <t xml:space="preserve"> 1.1.8 </t>
  </si>
  <si>
    <t xml:space="preserve"> 41598 </t>
  </si>
  <si>
    <t>ENTRADA PROVISORIA DE ENERGIA ELETRICA AEREA TRIFASICA 40A EM POSTE MADEIRA</t>
  </si>
  <si>
    <t xml:space="preserve"> 1.1.9 </t>
  </si>
  <si>
    <t xml:space="preserve"> COT- 001 </t>
  </si>
  <si>
    <t>Próprio</t>
  </si>
  <si>
    <t>LIGAÇÃO PROVISÓRIA DE ÁGUA E ESGOTO</t>
  </si>
  <si>
    <t xml:space="preserve"> 1.1.10 </t>
  </si>
  <si>
    <t xml:space="preserve"> 01.09.11 </t>
  </si>
  <si>
    <t>DESMOBILIZAÇÃO DE CONTAINER</t>
  </si>
  <si>
    <t xml:space="preserve"> 1.1.11 </t>
  </si>
  <si>
    <t xml:space="preserve"> 1.2 </t>
  </si>
  <si>
    <t>ADMINISTRAÇÃO LOCAL</t>
  </si>
  <si>
    <t xml:space="preserve"> 1.2.1 </t>
  </si>
  <si>
    <t xml:space="preserve"> 90777 </t>
  </si>
  <si>
    <t>ENGENHEIRO CIVIL DE OBRA JUNIOR COM ENCARGOS COMPLEMENTARES</t>
  </si>
  <si>
    <t>H</t>
  </si>
  <si>
    <t xml:space="preserve"> 1.2.2 </t>
  </si>
  <si>
    <t xml:space="preserve"> 93572 </t>
  </si>
  <si>
    <t>ENCARREGADO GERAL DE OBRAS COM ENCARGOS COMPLEMENTARES</t>
  </si>
  <si>
    <t xml:space="preserve"> 1.2.3 </t>
  </si>
  <si>
    <t xml:space="preserve"> 2 </t>
  </si>
  <si>
    <t>MOVIMENTAÇÃO DE TERRA</t>
  </si>
  <si>
    <t xml:space="preserve"> 2.1 </t>
  </si>
  <si>
    <t>ESCAVAÇÕES</t>
  </si>
  <si>
    <t xml:space="preserve"> 2.1.1 </t>
  </si>
  <si>
    <t xml:space="preserve"> CPU- 016 </t>
  </si>
  <si>
    <t>ESCAVAÇÃO MECANIZADA PARA VIGA BALDRAME, COM PREVISÃO DE FÔRMA, COM MINI-ESCAVADEIRA. AF_06/2017</t>
  </si>
  <si>
    <t>m³</t>
  </si>
  <si>
    <t xml:space="preserve"> 2.1.2 </t>
  </si>
  <si>
    <t xml:space="preserve"> 93382 </t>
  </si>
  <si>
    <t>REATERRO MANUAL DE VALAS COM COMPACTAÇÃO MECANIZADA. AF_04/2016</t>
  </si>
  <si>
    <t xml:space="preserve"> 2.2 </t>
  </si>
  <si>
    <t>PREPARO DE VALAS</t>
  </si>
  <si>
    <t xml:space="preserve"> 2.2.1 </t>
  </si>
  <si>
    <t xml:space="preserve"> 94097 </t>
  </si>
  <si>
    <t>PREPARO DE FUNDO DE VALA COM LARGURA MENOR QUE 1,5 M, EM LOCAL COM NÍVEL BAIXO DE INTERFERÊNCIA. AF_06/2016</t>
  </si>
  <si>
    <t xml:space="preserve"> 2.2.2 </t>
  </si>
  <si>
    <t xml:space="preserve"> 96617 </t>
  </si>
  <si>
    <t>LASTRO DE CONCRETO MAGRO, APLICADO EM BLOCOS DE COROAMENTO OU SAPATAS, ESPESSURA DE 3 CM. AF_08/2017</t>
  </si>
  <si>
    <t xml:space="preserve"> 3 </t>
  </si>
  <si>
    <t xml:space="preserve"> 3.1 </t>
  </si>
  <si>
    <t xml:space="preserve"> 3.1.1 </t>
  </si>
  <si>
    <t>KG</t>
  </si>
  <si>
    <t xml:space="preserve"> 3.1.2 </t>
  </si>
  <si>
    <t xml:space="preserve"> CPU- 002 </t>
  </si>
  <si>
    <t>CONCRETAGEM DE BLOCOS DE COROAMENTO E VIGAS BALDRAMES, FCK 20 MPA, COM USO DE BOMBA  LANÇAMENTO, ADENSAMENTO E ACABAMENTO. AF_06/2017</t>
  </si>
  <si>
    <t xml:space="preserve"> 3.2 </t>
  </si>
  <si>
    <t xml:space="preserve"> 3.2.1 </t>
  </si>
  <si>
    <t xml:space="preserve"> 96543 </t>
  </si>
  <si>
    <t>ARMAÇÃO DE BLOCO, VIGA BALDRAME E SAPATA UTILIZANDO AÇO CA-60 DE 5 MM - MONTAGEM. AF_06/2017</t>
  </si>
  <si>
    <t xml:space="preserve"> 3.2.2 </t>
  </si>
  <si>
    <t xml:space="preserve"> 96544 </t>
  </si>
  <si>
    <t>ARMAÇÃO DE BLOCO, VIGA BALDRAME OU SAPATA UTILIZANDO AÇO CA-50 DE 6,3 MM - MONTAGEM. AF_06/2017</t>
  </si>
  <si>
    <t xml:space="preserve"> 3.2.3 </t>
  </si>
  <si>
    <t xml:space="preserve"> 96546 </t>
  </si>
  <si>
    <t>ARMAÇÃO DE BLOCO, VIGA BALDRAME OU SAPATA UTILIZANDO AÇO CA-50 DE 10 MM - MONTAGEM. AF_06/2017</t>
  </si>
  <si>
    <t xml:space="preserve"> 3.2.4 </t>
  </si>
  <si>
    <t xml:space="preserve"> 96547 </t>
  </si>
  <si>
    <t>ARMAÇÃO DE BLOCO, VIGA BALDRAME OU SAPATA UTILIZANDO AÇO CA-50 DE 12,5 MM - MONTAGEM. AF_06/2017</t>
  </si>
  <si>
    <t xml:space="preserve"> 3.2.5 </t>
  </si>
  <si>
    <t xml:space="preserve"> 96536 </t>
  </si>
  <si>
    <t>FABRICAÇÃO, MONTAGEM E DESMONTAGEM DE FÔRMA PARA VIGA BALDRAME, EM MADEIRA SERRADA, E=25 MM, 4 UTILIZAÇÕES. AF_06/2017</t>
  </si>
  <si>
    <t xml:space="preserve"> 3.2.6 </t>
  </si>
  <si>
    <t xml:space="preserve"> 3.3 </t>
  </si>
  <si>
    <t xml:space="preserve"> 3.3.1 </t>
  </si>
  <si>
    <t xml:space="preserve"> 3.3.2 </t>
  </si>
  <si>
    <t xml:space="preserve"> 3.3.3 </t>
  </si>
  <si>
    <t>M</t>
  </si>
  <si>
    <t xml:space="preserve"> 3.3.4 </t>
  </si>
  <si>
    <t xml:space="preserve"> 3.3.5 </t>
  </si>
  <si>
    <t xml:space="preserve"> 3.3.6 </t>
  </si>
  <si>
    <t xml:space="preserve"> 3.3.7 </t>
  </si>
  <si>
    <t xml:space="preserve"> 4 </t>
  </si>
  <si>
    <t xml:space="preserve"> 4.1 </t>
  </si>
  <si>
    <t xml:space="preserve"> 4.1.1 </t>
  </si>
  <si>
    <t xml:space="preserve"> 92775 </t>
  </si>
  <si>
    <t>ARMAÇÃO DE PILAR OU VIGA DE UMA ESTRUTURA CONVENCIONAL DE CONCRETO ARMADO EM UMA EDIFICAÇÃO TÉRREA OU SOBRADO UTILIZANDO AÇO CA-60 DE 5,0 MM - MONTAGEM. AF_12/2015</t>
  </si>
  <si>
    <t xml:space="preserve"> 4.1.2 </t>
  </si>
  <si>
    <t xml:space="preserve"> 92778 </t>
  </si>
  <si>
    <t>ARMAÇÃO DE PILAR OU VIGA DE UMA ESTRUTURA CONVENCIONAL DE CONCRETO ARMADO EM UMA EDIFICAÇÃO TÉRREA OU SOBRADO UTILIZANDO AÇO CA-50 DE 10,0 MM - MONTAGEM. AF_12/2015</t>
  </si>
  <si>
    <t xml:space="preserve"> 4.1.3 </t>
  </si>
  <si>
    <t xml:space="preserve"> 92779 </t>
  </si>
  <si>
    <t>ARMAÇÃO DE PILAR OU VIGA DE UMA ESTRUTURA CONVENCIONAL DE CONCRETO ARMADO EM UMA EDIFICAÇÃO TÉRREA OU SOBRADO UTILIZANDO AÇO CA-50 DE 12,5 MM - MONTAGEM. AF_12/2015</t>
  </si>
  <si>
    <t xml:space="preserve"> 4.1.4 </t>
  </si>
  <si>
    <t xml:space="preserve"> CPU- 003 </t>
  </si>
  <si>
    <t>CONCRETAGEM DE PILARES, FCK = 20 MPA, COM USO DE BOMBA EM EDIFICAÇÃO COM SEÇÃO MÉDIA DE PILARES MENOR OU IGUAL A 0,25 M² - LANÇAMENTO, ADENSAMENTO E ACABAMENTO. AF_12/2015</t>
  </si>
  <si>
    <t xml:space="preserve"> 4.2 </t>
  </si>
  <si>
    <t>PILARES</t>
  </si>
  <si>
    <t xml:space="preserve"> 4.2.1 </t>
  </si>
  <si>
    <t xml:space="preserve"> 4.2.2 </t>
  </si>
  <si>
    <t xml:space="preserve"> 4.2.3 </t>
  </si>
  <si>
    <t xml:space="preserve"> 4.2.4 </t>
  </si>
  <si>
    <t xml:space="preserve"> 4.2.5 </t>
  </si>
  <si>
    <t xml:space="preserve"> 4.3 </t>
  </si>
  <si>
    <t xml:space="preserve"> 4.3.1 </t>
  </si>
  <si>
    <t xml:space="preserve"> 4.3.2 </t>
  </si>
  <si>
    <t xml:space="preserve"> 4.3.3 </t>
  </si>
  <si>
    <t xml:space="preserve"> 4.3.4 </t>
  </si>
  <si>
    <t xml:space="preserve"> 4.3.5 </t>
  </si>
  <si>
    <t xml:space="preserve"> 92724 </t>
  </si>
  <si>
    <t>CONCRETAGEM DE VIGAS E LAJES, FCK=20 MPA, PARA LAJES PREMOLDADAS COM USO DE BOMBA EM EDIFICAÇÃO COM ÁREA MÉDIA DE LAJES MAIOR QUE 20 M² - LANÇAMENTO, ADENSAMENTO E ACABAMENTO. AF_12/2015</t>
  </si>
  <si>
    <t xml:space="preserve"> 4.4 </t>
  </si>
  <si>
    <t xml:space="preserve"> 4.4.1 </t>
  </si>
  <si>
    <t xml:space="preserve"> 4.4.2 </t>
  </si>
  <si>
    <t xml:space="preserve"> 4.4.3 </t>
  </si>
  <si>
    <t xml:space="preserve"> 4.4.4 </t>
  </si>
  <si>
    <t xml:space="preserve"> 4.4.5 </t>
  </si>
  <si>
    <t xml:space="preserve"> 4.5 </t>
  </si>
  <si>
    <t>VIGAS DA PLATIBANDA</t>
  </si>
  <si>
    <t xml:space="preserve"> 4.5.1 </t>
  </si>
  <si>
    <t xml:space="preserve"> 4.5.2 </t>
  </si>
  <si>
    <t xml:space="preserve"> 4.5.3 </t>
  </si>
  <si>
    <t xml:space="preserve"> 4.5.4 </t>
  </si>
  <si>
    <t xml:space="preserve"> 4.5.5 </t>
  </si>
  <si>
    <t xml:space="preserve"> 4.6 </t>
  </si>
  <si>
    <t xml:space="preserve"> 4.6.1 </t>
  </si>
  <si>
    <t xml:space="preserve"> 93183 </t>
  </si>
  <si>
    <t>VERGA PRÉ-MOLDADA PARA JANELAS COM MAIS DE 1,5 M DE VÃO. AF_03/2016</t>
  </si>
  <si>
    <t xml:space="preserve"> 4.6.2 </t>
  </si>
  <si>
    <t xml:space="preserve"> 4.6.3 </t>
  </si>
  <si>
    <t xml:space="preserve"> 93195 </t>
  </si>
  <si>
    <t>CONTRAVERGA PRÉ-MOLDADA PARA VÃOS DE MAIS DE 1,5 M DE COMPRIMENTO. AF_03/2016</t>
  </si>
  <si>
    <t xml:space="preserve"> 5 </t>
  </si>
  <si>
    <t>IMPERMEABILIZAÇÕES</t>
  </si>
  <si>
    <t xml:space="preserve"> 5.1 </t>
  </si>
  <si>
    <t xml:space="preserve"> 98557 </t>
  </si>
  <si>
    <t>IMPERMEABILIZAÇÃO DE SUPERFÍCIE COM EMULSÃO ASFÁLTICA, 2 DEMÃOS AF_06/2018</t>
  </si>
  <si>
    <t xml:space="preserve"> 6 </t>
  </si>
  <si>
    <t xml:space="preserve"> 6.1 </t>
  </si>
  <si>
    <t>FUNDAÇÕES</t>
  </si>
  <si>
    <t xml:space="preserve"> 6.2 </t>
  </si>
  <si>
    <t>SUPERESTRUTURA</t>
  </si>
  <si>
    <t>SEINFRA</t>
  </si>
  <si>
    <t>U</t>
  </si>
  <si>
    <t xml:space="preserve"> 7 </t>
  </si>
  <si>
    <t xml:space="preserve"> 7.1 </t>
  </si>
  <si>
    <t xml:space="preserve"> 7.2 </t>
  </si>
  <si>
    <t xml:space="preserve"> 7.3 </t>
  </si>
  <si>
    <t xml:space="preserve"> 93200 </t>
  </si>
  <si>
    <t>FIXAÇÃO (ENCUNHAMENTO) DE ALVENARIA DE VEDAÇÃO COM ARGAMASSA APLICADA COM BISNAGA. AF_03/2016</t>
  </si>
  <si>
    <t xml:space="preserve"> 8 </t>
  </si>
  <si>
    <t xml:space="preserve"> 8.1 </t>
  </si>
  <si>
    <t xml:space="preserve"> 87530 </t>
  </si>
  <si>
    <t>MASSA ÚNICA, PARA RECEBIMENTO DE PINTURA, EM ARGAMASSA TRAÇO 1:2:8, PREPARO MANUAL, APLICADA MANUALMENTE EM FACES INTERNAS DE PAREDES, ESPESSURA DE 20MM, COM EXECUÇÃO DE TALISCAS. AF_06/2014</t>
  </si>
  <si>
    <t xml:space="preserve"> 87531 </t>
  </si>
  <si>
    <t>EMBOÇO, PARA RECEBIMENTO DE CERÂMICA, EM ARGAMASSA TRAÇO 1:2:8, PREPARO MECÂNICO COM BETONEIRA 400L, APLICADO MANUALMENTE EM FACES INTERNAS DE PAREDES, PARA AMBIENTE COM ÁREA ENTRE 5M2 E 10M2, ESPESSURA DE 20MM, COM EXECUÇÃO DE TALISCAS. AF_06/2014</t>
  </si>
  <si>
    <t xml:space="preserve"> 87427 </t>
  </si>
  <si>
    <t>APLICAÇÃO MANUAL DE GESSO SARRAFEADO (COM TALISCAS) EM PAREDES DE AMBIENTES DE ÁREA ENTRE 5M² E 10M², ESPESSURA DE 1,5CM. AF_06/2014</t>
  </si>
  <si>
    <t xml:space="preserve"> C1367 </t>
  </si>
  <si>
    <t>FILETE DE GRANITO LARG.= 4cm</t>
  </si>
  <si>
    <t xml:space="preserve"> 87273 </t>
  </si>
  <si>
    <t xml:space="preserve"> 88485 </t>
  </si>
  <si>
    <t>APLICAÇÃO DE FUNDO SELADOR ACRÍLICO EM PAREDES, UMA DEMÃO. AF_06/2014</t>
  </si>
  <si>
    <t xml:space="preserve"> 88489 </t>
  </si>
  <si>
    <t>APLICAÇÃO MANUAL DE PINTURA COM TINTA LÁTEX ACRÍLICA EM PAREDES, DUAS DEMÃOS. AF_06/2014</t>
  </si>
  <si>
    <t xml:space="preserve"> C3487 </t>
  </si>
  <si>
    <t>APLICAÇÃO DE LIQUIBRILHO SOBRE PINTURAS, DUAS DEMÃOS</t>
  </si>
  <si>
    <t xml:space="preserve"> 8.2 </t>
  </si>
  <si>
    <t xml:space="preserve"> 8.3 </t>
  </si>
  <si>
    <t>PISOS INTERNOS</t>
  </si>
  <si>
    <t xml:space="preserve"> SOL-GRA-005 </t>
  </si>
  <si>
    <t>SOLEIRA DE GRANITO CINZA ANDORINHA E = 2 CM</t>
  </si>
  <si>
    <t xml:space="preserve"> 87251 </t>
  </si>
  <si>
    <t xml:space="preserve"> 8.4 </t>
  </si>
  <si>
    <t xml:space="preserve"> 98504 </t>
  </si>
  <si>
    <t>PLANTIO DE GRAMA EM PLACAS. AF_05/2018</t>
  </si>
  <si>
    <t xml:space="preserve"> 8.5 </t>
  </si>
  <si>
    <t xml:space="preserve"> 8.6 </t>
  </si>
  <si>
    <t xml:space="preserve"> SER-COR-035 </t>
  </si>
  <si>
    <t>GUARDA-CORPO EM AÇO INOX D = 1 1/2", COM SUBDIVISÕES EM TUBO DE AÇO INOX D = 1/2", H = 1,05 M - COM CORRIMÃO SIMPLES DE TUBO DE AÇO INOX D = 1 1/2"</t>
  </si>
  <si>
    <t xml:space="preserve"> 9 </t>
  </si>
  <si>
    <t>COBERTURA</t>
  </si>
  <si>
    <t xml:space="preserve"> 9.1 </t>
  </si>
  <si>
    <t xml:space="preserve"> 9.2 </t>
  </si>
  <si>
    <t xml:space="preserve"> 9.3 </t>
  </si>
  <si>
    <t xml:space="preserve"> 9.4 </t>
  </si>
  <si>
    <t xml:space="preserve"> 9.5 </t>
  </si>
  <si>
    <t xml:space="preserve"> 9.6 </t>
  </si>
  <si>
    <t xml:space="preserve"> 9.7 </t>
  </si>
  <si>
    <t>un</t>
  </si>
  <si>
    <t xml:space="preserve"> 9.8 </t>
  </si>
  <si>
    <t xml:space="preserve"> 9.9 </t>
  </si>
  <si>
    <t xml:space="preserve"> 9.10 </t>
  </si>
  <si>
    <t xml:space="preserve"> 10 </t>
  </si>
  <si>
    <t xml:space="preserve"> 10.1 </t>
  </si>
  <si>
    <t xml:space="preserve"> 10.1.1 </t>
  </si>
  <si>
    <t xml:space="preserve"> 10.1.2 </t>
  </si>
  <si>
    <t xml:space="preserve"> 10.2 </t>
  </si>
  <si>
    <t xml:space="preserve"> 10.2.1 </t>
  </si>
  <si>
    <t xml:space="preserve"> 10.2.2 </t>
  </si>
  <si>
    <t xml:space="preserve"> SER-POR-035 </t>
  </si>
  <si>
    <t>PORTA EM PERFIL E CHAPA METÁLICA</t>
  </si>
  <si>
    <t xml:space="preserve"> 10.2.3 </t>
  </si>
  <si>
    <t xml:space="preserve"> 11 </t>
  </si>
  <si>
    <t>INSTALAÇÕES HIDROSSANITÁRIAS</t>
  </si>
  <si>
    <t xml:space="preserve"> 11.1 </t>
  </si>
  <si>
    <t xml:space="preserve"> HID-REG-046 </t>
  </si>
  <si>
    <t>REGISTRO DE GAVETA, TIPO BRUTO,  ROSCÁVEL 2.1/2" (PARA TUBO SOLDÁVEL OU PPR DN 75MM/CPVC DN 73MM), INCLUSIVE VOLANTE PARA ACIONAMENTO</t>
  </si>
  <si>
    <t xml:space="preserve"> 11.2 </t>
  </si>
  <si>
    <t xml:space="preserve"> C2161 </t>
  </si>
  <si>
    <t>REGISTRO DE GAVETA BRUTO D= 50mm (2")</t>
  </si>
  <si>
    <t xml:space="preserve"> 11.3 </t>
  </si>
  <si>
    <t xml:space="preserve"> C2169 </t>
  </si>
  <si>
    <t>REGISTRO DE GAVETA C/CANOPLA CROMADA D= 40mm (1 1/2")</t>
  </si>
  <si>
    <t xml:space="preserve"> 11.4 </t>
  </si>
  <si>
    <t xml:space="preserve"> 11.5 </t>
  </si>
  <si>
    <t xml:space="preserve"> C2172 </t>
  </si>
  <si>
    <t>REGISTRO DE PRESSÃO C/CANOPLA CROMADA D= 20mm (3/4")</t>
  </si>
  <si>
    <t xml:space="preserve"> 11.6 </t>
  </si>
  <si>
    <t xml:space="preserve"> 11.7 </t>
  </si>
  <si>
    <t xml:space="preserve"> 11.8 </t>
  </si>
  <si>
    <t xml:space="preserve"> 89546 </t>
  </si>
  <si>
    <t>BUCHA DE REDUÇÃO LONGA, PVC, SERIE R, ÁGUA PLUVIAL, DN 50 X 40 MM, JUNTA ELÁSTICA, FORNECIDO E INSTALADO EM RAMAL DE ENCAMINHAMENTO. AF_12/2014</t>
  </si>
  <si>
    <t xml:space="preserve"> 11.9 </t>
  </si>
  <si>
    <t xml:space="preserve"> 054195 </t>
  </si>
  <si>
    <t>CURVA PVC 45 CURTA 100mm</t>
  </si>
  <si>
    <t xml:space="preserve"> 11.10 </t>
  </si>
  <si>
    <t xml:space="preserve"> 11.11 </t>
  </si>
  <si>
    <t xml:space="preserve"> 11.12 </t>
  </si>
  <si>
    <t xml:space="preserve"> 053314 </t>
  </si>
  <si>
    <t>CURVA 45 PVC ESGOTO LONGA 50mm</t>
  </si>
  <si>
    <t xml:space="preserve"> 11.13 </t>
  </si>
  <si>
    <t xml:space="preserve"> CPU- 043 </t>
  </si>
  <si>
    <t>CURVA 45 PVC ESGOTO LONGA 100mm</t>
  </si>
  <si>
    <t xml:space="preserve"> 11.14 </t>
  </si>
  <si>
    <t xml:space="preserve"> 11.15 </t>
  </si>
  <si>
    <t xml:space="preserve"> 89811 </t>
  </si>
  <si>
    <t>CURVA CURTA 90 GRAUS, PVC, SERIE NORMAL, ESGOTO PREDIAL, DN 100 MM, JUNTA ELÁSTICA, FORNECIDO E INSTALADO EM PRUMADA DE ESGOTO SANITÁRIO OU VENTILAÇÃO. AF_12/2014</t>
  </si>
  <si>
    <t xml:space="preserve"> 11.16 </t>
  </si>
  <si>
    <t xml:space="preserve"> 89728 </t>
  </si>
  <si>
    <t>CURVA CURTA 90 GRAUS, PVC, SERIE NORMAL, ESGOTO PREDIAL, DN 40 MM, JUNTA SOLDÁVEL, FORNECIDO E INSTALADO EM RAMAL DE DESCARGA OU RAMAL DE ESGOTO SANITÁRIO. AF_12/2014</t>
  </si>
  <si>
    <t xml:space="preserve"> 11.17 </t>
  </si>
  <si>
    <t xml:space="preserve"> 89810 </t>
  </si>
  <si>
    <t>JOELHO 45 GRAUS, PVC, SERIE NORMAL, ESGOTO PREDIAL, DN 100 MM, JUNTA ELÁSTICA, FORNECIDO E INSTALADO EM PRUMADA DE ESGOTO SANITÁRIO OU VENTILAÇÃO. AF_12/2014</t>
  </si>
  <si>
    <t xml:space="preserve"> 89726 </t>
  </si>
  <si>
    <t>JOELHO 45 GRAUS, PVC, SERIE NORMAL, ESGOTO PREDIAL, DN 40 MM, JUNTA SOLDÁVEL, FORNECIDO E INSTALADO EM RAMAL DE DESCARGA OU RAMAL DE ESGOTO SANITÁRIO. AF_12/2014</t>
  </si>
  <si>
    <t xml:space="preserve"> 89809 </t>
  </si>
  <si>
    <t>JOELHO 90 GRAUS, PVC, SERIE NORMAL, ESGOTO PREDIAL, DN 100 MM, JUNTA ELÁSTICA, FORNECIDO E INSTALADO EM PRUMADA DE ESGOTO SANITÁRIO OU VENTILAÇÃO. AF_12/2014</t>
  </si>
  <si>
    <t xml:space="preserve"> CPU- 044 </t>
  </si>
  <si>
    <t xml:space="preserve"> 053084 </t>
  </si>
  <si>
    <t>JUNCAO PVC ESGOTO 75x50mm INVERTIDA</t>
  </si>
  <si>
    <t xml:space="preserve"> 053408 </t>
  </si>
  <si>
    <t>JUNCAO SIMPLES PVC ESGOTO 100x50mm</t>
  </si>
  <si>
    <t xml:space="preserve"> 89834 </t>
  </si>
  <si>
    <t>JUNÇÃO SIMPLES, PVC, SERIE NORMAL, ESGOTO PREDIAL, DN 100 X 100 MM, JUNTA ELÁSTICA, FORNECIDO E INSTALADO EM PRUMADA DE ESGOTO SANITÁRIO OU VENTILAÇÃO. AF_12/2014</t>
  </si>
  <si>
    <t xml:space="preserve"> 89827 </t>
  </si>
  <si>
    <t>JUNÇÃO SIMPLES, PVC, SERIE NORMAL, ESGOTO PREDIAL, DN 50 X 50 MM, JUNTA ELÁSTICA, FORNECIDO E INSTALADO EM PRUMADA DE ESGOTO SANITÁRIO OU VENTILAÇÃO. AF_12/2014</t>
  </si>
  <si>
    <t xml:space="preserve"> 89830 </t>
  </si>
  <si>
    <t>JUNÇÃO SIMPLES, PVC, SERIE NORMAL, ESGOTO PREDIAL, DN 75 X 75 MM, JUNTA ELÁSTICA, FORNECIDO E INSTALADO EM PRUMADA DE ESGOTO SANITÁRIO OU VENTILAÇÃO. AF_12/2014</t>
  </si>
  <si>
    <t xml:space="preserve"> 89665 </t>
  </si>
  <si>
    <t>REDUÇÃO EXCÊNTRICA, PVC, SERIE R, ÁGUA PLUVIAL, DN 75 X 50 MM, JUNTA ELÁSTICA, FORNECIDO E INSTALADO EM CONDUTORES VERTICAIS DE ÁGUAS PLUVIAIS. AF_12/2014</t>
  </si>
  <si>
    <t xml:space="preserve"> 89673 </t>
  </si>
  <si>
    <t>REDUÇÃO EXCÊNTRICA, PVC, SERIE R, ÁGUA PLUVIAL, DN 100 X 75 MM, JUNTA ELÁSTICA, FORNECIDO E INSTALADO EM CONDUTORES VERTICAIS DE ÁGUAS PLUVIAIS. AF_12/2014</t>
  </si>
  <si>
    <t xml:space="preserve"> HID-TUB-500 </t>
  </si>
  <si>
    <t>FORNECIMENTO E ASSENTAMENTO DE TUBO PVC RÍGIDO, COLETOR DE ESGOTO LISO (JEI), DN 100 MM (4"), INCLUSIVE CONEXÕES</t>
  </si>
  <si>
    <t xml:space="preserve"> HID-TUB-505 </t>
  </si>
  <si>
    <t>FORNECIMENTO E ASSENTAMENTO DE TUBO PVC RÍGIDO, COLETOR DE ESGOTO LISO (JEI), DN 150 MM (6"), INCLUSIVE CONEXÕES</t>
  </si>
  <si>
    <t xml:space="preserve"> C0020 </t>
  </si>
  <si>
    <t xml:space="preserve"> 94656 </t>
  </si>
  <si>
    <t>ADAPTADOR CURTO COM BOLSA E ROSCA PARA REGISTRO, PVC, SOLDÁVEL, DN  25 MM X 3/4 , INSTALADO EM RESERVAÇÃO DE ÁGUA DE EDIFICAÇÃO QUE POSSUA RESERVATÓRIO DE FIBRA/FIBROCIMENTO   FORNECIMENTO E INSTALAÇÃO. AF_06/2016</t>
  </si>
  <si>
    <t xml:space="preserve"> 94662 </t>
  </si>
  <si>
    <t>ADAPTADOR CURTO COM BOLSA E ROSCA PARA REGISTRO, PVC, SOLDÁVEL, DN 50 MM X 1 1/2 , INSTALADO EM RESERVAÇÃO DE ÁGUA DE EDIFICAÇÃO QUE POSSUA RESERVATÓRIO DE FIBRA/FIBROCIMENTO   FORNECIMENTO E INSTALAÇÃO. AF_06/2016</t>
  </si>
  <si>
    <t xml:space="preserve"> 89610 </t>
  </si>
  <si>
    <t>ADAPTADOR CURTO COM BOLSA E ROSCA PARA REGISTRO, PVC, SOLDÁVEL, DN 60MM X 2, INSTALADO EM PRUMADA DE ÁGUA - FORNECIMENTO E INSTALAÇÃO. AF_12/2014</t>
  </si>
  <si>
    <t>Un</t>
  </si>
  <si>
    <t xml:space="preserve"> 052149 </t>
  </si>
  <si>
    <t>BUCHA REDUCAO SOLDAVEL LONGA PVC 50x25mm</t>
  </si>
  <si>
    <t xml:space="preserve"> 052151 </t>
  </si>
  <si>
    <t>BUCHA REDUCAO SOLDAVEL LONGA PVC 60x25mm</t>
  </si>
  <si>
    <t xml:space="preserve"> 89503 </t>
  </si>
  <si>
    <t>CURVA 90 GRAUS, PVC, SOLDÁVEL, DN 50MM, INSTALADO EM PRUMADA DE ÁGUA - FORNECIMENTO E INSTALAÇÃO. AF_12/2014</t>
  </si>
  <si>
    <t xml:space="preserve"> 89517 </t>
  </si>
  <si>
    <t>CURVA 90 GRAUS, PVC, SOLDÁVEL, DN 75MM, INSTALADO EM PRUMADA DE ÁGUA - FORNECIMENTO E INSTALAÇÃO. AF_12/2014</t>
  </si>
  <si>
    <t xml:space="preserve"> 89481 </t>
  </si>
  <si>
    <t>JOELHO 90 GRAUS, PVC, SOLDÁVEL, DN 25MM, INSTALADO EM PRUMADA DE ÁGUA - FORNECIMENTO E INSTALAÇÃO. AF_12/2014</t>
  </si>
  <si>
    <t xml:space="preserve"> 89501 </t>
  </si>
  <si>
    <t>JOELHO 90 GRAUS, PVC, SOLDÁVEL, DN 50MM, INSTALADO EM PRUMADA DE ÁGUA - FORNECIMENTO E INSTALAÇÃO. AF_12/2014</t>
  </si>
  <si>
    <t xml:space="preserve"> 89575 </t>
  </si>
  <si>
    <t>LUVA, PVC, SOLDÁVEL, DN 50MM, INSTALADO EM PRUMADA DE ÁGUA - FORNECIMENTO E INSTALAÇÃO. AF_12/2014</t>
  </si>
  <si>
    <t xml:space="preserve"> 052885 </t>
  </si>
  <si>
    <t>TORNEIRA DE BOIA COM BALAO PLASTICO 3/4""</t>
  </si>
  <si>
    <t xml:space="preserve"> HID-TUB-010 </t>
  </si>
  <si>
    <t>FORNECIMENTO E ASSENTAMENTO DE TUBO PVC RÍGIDO SOLDÁVEL, ÁGUA FRIA, DN 25 MM (3/4") , INCLUSIVE CONEXÕES</t>
  </si>
  <si>
    <t xml:space="preserve"> HID-TUB-025 </t>
  </si>
  <si>
    <t>FORNECIMENTO E ASSENTAMENTO DE TUBO PVC RÍGIDO SOLDÁVEL, ÁGUA FRIA, DN 50 MM (1.1/2"), INCLUSIVE CONEXÕES</t>
  </si>
  <si>
    <t xml:space="preserve"> HID-TUB-030 </t>
  </si>
  <si>
    <t>FORNECIMENTO E ASSENTAMENTO DE TUBO PVC RÍGIDO SOLDÁVEL, ÁGUA FRIA, DN 60 MM (2"), INCLUSIVE CONEXÕES</t>
  </si>
  <si>
    <t xml:space="preserve"> HID-TUB-035 </t>
  </si>
  <si>
    <t>FORNECIMENTO E ASSENTAMENTO DE TUBO PVC RÍGIDO SOLDÁVEL, ÁGUA FRIA, DN 75 MM (2.1/2"), INCLUSIVE CONEXÕES</t>
  </si>
  <si>
    <t xml:space="preserve"> CPU- 048 </t>
  </si>
  <si>
    <t>TE 90 GRAUS SOLDAVEL DIAMETRO 50 mm</t>
  </si>
  <si>
    <t xml:space="preserve"> CPU- 049 </t>
  </si>
  <si>
    <t>TE 90 GRAUS SOLDAVEL DIAMETRO 25 mm</t>
  </si>
  <si>
    <t xml:space="preserve"> CPU- 050 </t>
  </si>
  <si>
    <t>TE 90 GRAUS SOLDAVEL DIAMETRO 60 mm</t>
  </si>
  <si>
    <t xml:space="preserve"> 94672 </t>
  </si>
  <si>
    <t>JOELHO 90 GRAUS COM BUCHA DE LATÃO, PVC, SOLDÁVEL, DN  25 MM, X 3/4 INSTALADO EM RESERVAÇÃO DE ÁGUA DE EDIFICAÇÃO QUE POSSUA RESERVATÓRIO DE FIBRA/FIBROCIMENTO   FORNECIMENTO E INSTALAÇÃO. AF_06/2016</t>
  </si>
  <si>
    <t xml:space="preserve"> 94689 </t>
  </si>
  <si>
    <t>TÊ COM BUCHA DE LATÃO NA BOLSA CENTRAL, PVC, SOLDÁVEL, DN  25 MM X 3/4 , INSTALADO EM RESERVAÇÃO DE ÁGUA DE EDIFICAÇÃO QUE POSSUA RESERVATÓRIO DE FIBRA/FIBROCIMENTO   FORNECIMENTO E INSTALAÇÃO. AF_06/2016</t>
  </si>
  <si>
    <t xml:space="preserve"> HID-CXS-060 </t>
  </si>
  <si>
    <t>CAIXA DE ESGOTO DE INSPEÇÃO/PASSAGEM EM ALVENARIA (60X60X60CM), REVESTIMENTO EM ARGAMASSA COM ADITIVO IMPERMEABILIZANTE, COM TAMPA DE CONCRETO, INCLUSIVE ESCAVAÇÃO, REATERRO E TRANSPORTE E RETIRADA DO MATERIAL ESCAVADO (EM CAÇAMBA)</t>
  </si>
  <si>
    <t xml:space="preserve"> HID-CXS-105 </t>
  </si>
  <si>
    <t>CAIXA DE ESGOTO DE INSPEÇÃO/PASSAGEM EM ALVENARIA (80X80X80CM), REVESTIMENTO EM ARGAMASSA COM ADITIVO IMPERMEABILIZANTE, COM TAMPA DE CONCRETO, INCLUSIVE ESCAVAÇÃO, REATERRO E TRANSPORTE E RETIRADA DO MATERIAL ESCAVADO (EM CAÇAMBA)</t>
  </si>
  <si>
    <t xml:space="preserve"> HID-CXS-145 </t>
  </si>
  <si>
    <t>CAIXA DE ESGOTO DE INSPEÇÃO/PASSAGEM EM ALVENARIA (100X100X80CM), REVESTIMENTO EM ARGAMASSA COM ADITIVO IMPERMEABILIZANTE, COM TAMPA DE CONCRETO, INCLUSIVE ESCAVAÇÃO, REATERRO E TRANSPORTE E RETIRADA DO MATERIAL ESCAVADO (EM CAÇAMBA)</t>
  </si>
  <si>
    <t xml:space="preserve"> 12 </t>
  </si>
  <si>
    <t xml:space="preserve"> 12.1 </t>
  </si>
  <si>
    <t xml:space="preserve"> LOU-VAS-020 </t>
  </si>
  <si>
    <t>BACIA SANITÁRIA (VASO) DE LOUÇA CONVENCIONAL, COR BRANCA, INCLUSIVE ACESSÓRIOS DE FIXAÇÃO/VEDAÇÃO, VÁLVULA DE DESCARGA METÁLICA COM ACIONAMENTO DUPLO, TUBO DE LIGAÇÃO DE LATÃO COM CANOPLA, FORNECIMENTO, INSTALAÇÃO E REJUNTAMENTO</t>
  </si>
  <si>
    <t xml:space="preserve"> 12.2 </t>
  </si>
  <si>
    <t xml:space="preserve"> 12.3 </t>
  </si>
  <si>
    <t xml:space="preserve"> ACE-ASS-005 </t>
  </si>
  <si>
    <t>ASSENTO BRANCO PARA VASO</t>
  </si>
  <si>
    <t xml:space="preserve"> 12.4 </t>
  </si>
  <si>
    <t xml:space="preserve"> 12.5 </t>
  </si>
  <si>
    <t xml:space="preserve"> C2502 </t>
  </si>
  <si>
    <t>TORNEIRA DE FECHAMENTO AUTOMÁTICO</t>
  </si>
  <si>
    <t xml:space="preserve"> 12.6 </t>
  </si>
  <si>
    <t xml:space="preserve"> LOU-MIC-011 </t>
  </si>
  <si>
    <t>MICTÓRIO SIFONADO DE LOUÇA BRANCA, INCLUSIVE ENGATE FLEXÍVEL, EXCLUSIVE VÁLVULA DE DESCARGA</t>
  </si>
  <si>
    <t xml:space="preserve"> 12.7 </t>
  </si>
  <si>
    <t xml:space="preserve"> MET-VAL-030 </t>
  </si>
  <si>
    <t>VÁLVULA PARA MICTÓRIO COM FECHAMENTO AUTOMÁTICO D = 1/2"</t>
  </si>
  <si>
    <t xml:space="preserve"> 12.8 </t>
  </si>
  <si>
    <t xml:space="preserve"> 12.9 </t>
  </si>
  <si>
    <t xml:space="preserve"> 13.40.56 </t>
  </si>
  <si>
    <t>BARRA APOIO INOX P/ VASO SANITARIO D=11/2" L=80 CM</t>
  </si>
  <si>
    <t xml:space="preserve"> ACE-BAR-040 </t>
  </si>
  <si>
    <t>BARRA DE APOIO EM AÇO INOX POLIDO PARA LAVATÓRIO DE CANTO, DN 1.1/4" (31,75MM), PARA ACESSIBILIDADE (PMR/PCR), INSTALADO EM PAREDE, INCLUSIVE FORNECIMENTO, INSTALAÇÃO E ACESSÓRIOS PARA FIXAÇÃO</t>
  </si>
  <si>
    <t xml:space="preserve"> ACE-BAR-020 </t>
  </si>
  <si>
    <t>BARRA DE APOIO EM AÇO INOX POLIDO RETA, DN 1.1/4" (31,75MM), PARA ACESSIBILIDADE (PMR/PCR), COMPRIMENTO 40CM, INSTALADO EM PORTA/PAREDE, INCLUSIVE FORNECIMENTO, INSTALAÇÃO E ACESSÓRIOS PARA FIXAÇÃO</t>
  </si>
  <si>
    <t xml:space="preserve"> 10.24.57 </t>
  </si>
  <si>
    <t>TORNEIRA P/ COZINHA DE MESA BICA ALTA PERTUTTI OU EQUIVALENTE</t>
  </si>
  <si>
    <t xml:space="preserve"> CPU- 053 </t>
  </si>
  <si>
    <t xml:space="preserve"> 100860 </t>
  </si>
  <si>
    <t>CHUVEIRO ELÉTRICO COMUM CORPO PLÁSTICO, TIPO DUCHA  FORNECIMENTO E INSTALAÇÃO. AF_01/2020</t>
  </si>
  <si>
    <t xml:space="preserve"> ACE-PAP-025 </t>
  </si>
  <si>
    <t>PAPELEIRA PLASTICA TIPO DISPENSER PARA PAPEL HIGIENICO ROLAO</t>
  </si>
  <si>
    <t xml:space="preserve"> ACE-PAP-020 </t>
  </si>
  <si>
    <t>DISPENSER EM PLÁSTICO PARA PAPEL TOALHA 2 OU 3 FOLHAS</t>
  </si>
  <si>
    <t xml:space="preserve"> ACE-SAB-025 </t>
  </si>
  <si>
    <t>SABONETEIRA PLASTICA TIPO DISPENSER PARA SABONETE LIQUIDO COM RESERVATORIO 800 ML</t>
  </si>
  <si>
    <t xml:space="preserve"> 13 </t>
  </si>
  <si>
    <t>INSTALAÇÕES ELÉTRICAS</t>
  </si>
  <si>
    <t xml:space="preserve"> 13.1 </t>
  </si>
  <si>
    <t xml:space="preserve"> 92984 </t>
  </si>
  <si>
    <t>CABO DE COBRE FLEXÍVEL ISOLADO, 25 MM², ANTI-CHAMA 0,6/1,0 KV, PARA DISTRIBUIÇÃO - FORNECIMENTO E INSTALAÇÃO. AF_12/2015</t>
  </si>
  <si>
    <t xml:space="preserve"> 13.2 </t>
  </si>
  <si>
    <t xml:space="preserve"> C4861 </t>
  </si>
  <si>
    <t>CAIXA DE INSPEÇÃO DE TERRA CILÍNDRICA 300x600mm</t>
  </si>
  <si>
    <t xml:space="preserve"> 13.3 </t>
  </si>
  <si>
    <t xml:space="preserve"> 92866 </t>
  </si>
  <si>
    <t>CAIXA SEXTAVADA 3" X 3", METÁLICA, INSTALADA EM LAJE - FORNECIMENTO E INSTALAÇÃO. AF_12/2015</t>
  </si>
  <si>
    <t xml:space="preserve"> 13.4 </t>
  </si>
  <si>
    <t xml:space="preserve"> 13.5 </t>
  </si>
  <si>
    <t xml:space="preserve"> 13.6 </t>
  </si>
  <si>
    <t xml:space="preserve"> 91850 </t>
  </si>
  <si>
    <t>ELETRODUTO FLEXÍVEL CORRUGADO, PEAD, DN 40 MM (1 1/4"), PARA CIRCUITOS TERMINAIS, INSTALADO EM LAJE - FORNECIMENTO E INSTALAÇÃO. AF_12/2015</t>
  </si>
  <si>
    <t xml:space="preserve"> 13.7 </t>
  </si>
  <si>
    <t xml:space="preserve"> 97667 </t>
  </si>
  <si>
    <t>ELETRODUTO FLEXÍVEL CORRUGADO, PEAD, DN 50 (1 ½)  - FORNECIMENTO E INSTALAÇÃO. AF_04/2016</t>
  </si>
  <si>
    <t xml:space="preserve"> 13.8 </t>
  </si>
  <si>
    <t xml:space="preserve"> 91834 </t>
  </si>
  <si>
    <t>ELETRODUTO FLEXÍVEL CORRUGADO, PVC, DN 25 MM (3/4"), PARA CIRCUITOS TERMINAIS, INSTALADO EM FORRO - FORNECIMENTO E INSTALAÇÃO. AF_12/2015</t>
  </si>
  <si>
    <t xml:space="preserve"> 13.9 </t>
  </si>
  <si>
    <t xml:space="preserve"> 91871 </t>
  </si>
  <si>
    <t>ELETRODUTO RÍGIDO ROSCÁVEL, PVC, DN 25 MM (3/4"), PARA CIRCUITOS TERMINAIS, INSTALADO EM PAREDE - FORNECIMENTO E INSTALAÇÃO. AF_12/2015</t>
  </si>
  <si>
    <t xml:space="preserve"> 13.10 </t>
  </si>
  <si>
    <t xml:space="preserve"> 13.11 </t>
  </si>
  <si>
    <t xml:space="preserve"> 13.12 </t>
  </si>
  <si>
    <t xml:space="preserve"> 97605 </t>
  </si>
  <si>
    <t>LUMINÁRIA ARANDELA TIPO MEIA LUA, DE SOBREPOR, COM 1 LÂMPADA LED DE 6 W, SEM REATOR - FORNECIMENTO E INSTALAÇÃO. AF_02/2020</t>
  </si>
  <si>
    <t xml:space="preserve"> 91902 </t>
  </si>
  <si>
    <t>CURVA 90 GRAUS PARA ELETRODUTO, PVC, ROSCÁVEL, DN 25 MM (3/4"), PARA CIRCUITOS TERMINAIS, INSTALADA EM LAJE - FORNECIMENTO E INSTALAÇÃO. AF_12/2015</t>
  </si>
  <si>
    <t xml:space="preserve"> CPU- 082 </t>
  </si>
  <si>
    <t>PONTO DE TOMADA INCLUINDO TOMADA 10A/250V, C/PLACA, RASGO, QUEBRA E CHUMBAMENTO. AF_01/2016</t>
  </si>
  <si>
    <t xml:space="preserve"> CPU- 081 </t>
  </si>
  <si>
    <t>QUADRO DE DISTRIBUIÇÃO PARA 42 MÓDULOS COM BARRAMENTO 225 A</t>
  </si>
  <si>
    <t xml:space="preserve"> 93656 </t>
  </si>
  <si>
    <t xml:space="preserve"> 93663 </t>
  </si>
  <si>
    <t xml:space="preserve"> 93661 </t>
  </si>
  <si>
    <t xml:space="preserve"> 93654 </t>
  </si>
  <si>
    <t>DISJUNTOR MONOPOLAR TIPO DIN, CORRENTE NOMINAL DE 16A - FORNECIMENTO E INSTALAÇÃO. AF_10/2020</t>
  </si>
  <si>
    <t xml:space="preserve"> 91928 </t>
  </si>
  <si>
    <t>CABO DE COBRE FLEXÍVEL ISOLADO, 4 MM², ANTI-CHAMA 450/750 V, PARA CIRCUITOS TERMINAIS - FORNECIMENTO E INSTALAÇÃO. AF_12/2015</t>
  </si>
  <si>
    <t xml:space="preserve"> 91926 </t>
  </si>
  <si>
    <t>CABO DE COBRE FLEXÍVEL ISOLADO, 2,5 MM², ANTI-CHAMA 450/750 V, PARA CIRCUITOS TERMINAIS - FORNECIMENTO E INSTALAÇÃO. AF_12/2015</t>
  </si>
  <si>
    <t xml:space="preserve"> CPU- 084 </t>
  </si>
  <si>
    <t>LUMINÁRIA ORNAMENTAL  2 PÉTALAS PARA ILUMINAÇÃO EXTERNA, POSTE DECORATIVO DE 2,5 M, INCLUSO LÂMPADA LED 50 W</t>
  </si>
  <si>
    <t xml:space="preserve"> CPU- 085 </t>
  </si>
  <si>
    <t>REFLETOR LED 100W , INCLUSO FORNECIMENTO E INSTALAÇÃO</t>
  </si>
  <si>
    <t xml:space="preserve"> 063902 </t>
  </si>
  <si>
    <t>HASTE ATERRAMENTO COBREADA 5/8"" x 2,40m 6715 670106 - MAGNET</t>
  </si>
  <si>
    <t xml:space="preserve"> 078206 </t>
  </si>
  <si>
    <t>CABO COBRE NU 7 FIOS 1 AWG - 35mm2</t>
  </si>
  <si>
    <t xml:space="preserve"> 92981 </t>
  </si>
  <si>
    <t>CABO DE COBRE FLEXÍVEL ISOLADO, 16 MM², ANTI-CHAMA 450/750 V, PARA DISTRIBUIÇÃO - FORNECIMENTO E INSTALAÇÃO. AF_12/2015</t>
  </si>
  <si>
    <t xml:space="preserve"> 91884 </t>
  </si>
  <si>
    <t>LUVA PARA ELETRODUTO, PVC, ROSCÁVEL, DN 25 MM (3/4"), PARA CIRCUITOS TERMINAIS, INSTALADA EM PAREDE - FORNECIMENTO E INSTALAÇÃO. AF_12/2015</t>
  </si>
  <si>
    <t xml:space="preserve"> 14 </t>
  </si>
  <si>
    <t>INSTALAÇÕES PARA REDE E TELEFONIA</t>
  </si>
  <si>
    <t xml:space="preserve"> 14.1 </t>
  </si>
  <si>
    <t xml:space="preserve"> 14.2 </t>
  </si>
  <si>
    <t xml:space="preserve"> 14.3 </t>
  </si>
  <si>
    <t xml:space="preserve"> 14.4 </t>
  </si>
  <si>
    <t xml:space="preserve"> 14.5 </t>
  </si>
  <si>
    <t xml:space="preserve"> 14.6 </t>
  </si>
  <si>
    <t xml:space="preserve"> 14.7 </t>
  </si>
  <si>
    <t xml:space="preserve"> 11.81.03 </t>
  </si>
  <si>
    <t>TOMADA RJ11 C/ PLACA P/ CAIXA 4"X2" - SILENTOQUE OU EQUIVALENTE</t>
  </si>
  <si>
    <t xml:space="preserve"> C4921 </t>
  </si>
  <si>
    <t>TOMADA PARA LÓGICA, COM 1 CONECTOR RJ45, 8 FIOS, CAT-5E, COMPLETA PARA CAIXA 4"x2" (NÃO INCLUSA)</t>
  </si>
  <si>
    <t xml:space="preserve"> 11.14.35 </t>
  </si>
  <si>
    <t>CAIXA DE EMBUTIR 4X2" REF. AQUATIC PIAL OU EQUIVALENTE</t>
  </si>
  <si>
    <t xml:space="preserve"> C0543 </t>
  </si>
  <si>
    <t>CABO LÓGICO 4 PARES, CATEGORIA 5 - UTP (100 MBPS)</t>
  </si>
  <si>
    <t xml:space="preserve"> 93672 </t>
  </si>
  <si>
    <t xml:space="preserve"> 15 </t>
  </si>
  <si>
    <t xml:space="preserve"> 15.1 </t>
  </si>
  <si>
    <t xml:space="preserve"> ED-13940 </t>
  </si>
  <si>
    <t>CABO DE COBRE NU #35MM2 - 7 FIOSX2,50MM, PARA ELEMENTOS  DE CAPTAÇÃO/ ANEL DE CINTAMENTO/ DESCIDA (SPDA), INCLUSIVE SUPORTE E ISOLADOR</t>
  </si>
  <si>
    <t xml:space="preserve"> 15.2 </t>
  </si>
  <si>
    <t xml:space="preserve"> 11.92.17 </t>
  </si>
  <si>
    <t>CAIXA DE EQUALIZACAO 20X20CM C/9TERMINAIS BARR.6MM</t>
  </si>
  <si>
    <t xml:space="preserve"> 96977 </t>
  </si>
  <si>
    <t>CORDOALHA DE COBRE NU 50 MM², ENTERRADA, SEM ISOLADOR - FORNECIMENTO E INSTALAÇÃO. AF_12/2017</t>
  </si>
  <si>
    <t xml:space="preserve"> SPDA-TER-025 </t>
  </si>
  <si>
    <t>TERMINAL A COMPRESSAO EM COBRE ESTANHADO 1 FURO PARA CABO 35 MM2</t>
  </si>
  <si>
    <t xml:space="preserve"> 96985 </t>
  </si>
  <si>
    <t>HASTE DE ATERRAMENTO 5/8  PARA SPDA - FORNECIMENTO E INSTALAÇÃO. AF_12/2017</t>
  </si>
  <si>
    <t xml:space="preserve"> 16 </t>
  </si>
  <si>
    <t xml:space="preserve"> 16.1 </t>
  </si>
  <si>
    <t xml:space="preserve"> 16.2 </t>
  </si>
  <si>
    <t xml:space="preserve"> 16.3 </t>
  </si>
  <si>
    <t xml:space="preserve"> 17 </t>
  </si>
  <si>
    <t xml:space="preserve"> 17.1 </t>
  </si>
  <si>
    <t xml:space="preserve"> DIV-PED-015 </t>
  </si>
  <si>
    <t>DIVISÓRIA EM GRANITO CINZA ANDORINHA E = 3 CM, INCLUSIVE FERRAGENS EM LATÃO CROMADO</t>
  </si>
  <si>
    <t xml:space="preserve"> 87894 </t>
  </si>
  <si>
    <t>CHAPISCO APLICADO EM ALVENARIA (SEM PRESENÇA DE VÃOS) E ESTRUTURAS DE CONCRETO DE FACHADA, COM COLHER DE PEDREIRO.  ARGAMASSA TRAÇO 1:3 COM PREPARO EM BETONEIRA 400L. AF_06/2014</t>
  </si>
  <si>
    <t xml:space="preserve"> C2664 </t>
  </si>
  <si>
    <t>VENTILADOR DE TETO METÁLICO</t>
  </si>
  <si>
    <t xml:space="preserve"> PLU-RUF-055 </t>
  </si>
  <si>
    <t>RUFO E CONTRA-RUFO DE CHAPA GALVANIZADA Nº. 26, DESENVOLVIMENTO = 33 CM</t>
  </si>
  <si>
    <t xml:space="preserve"> 83635 </t>
  </si>
  <si>
    <t>EXTINTOR INCENDIO TP PO QUIMICO 6KG - FORNECIMENTO E INSTALACAO</t>
  </si>
  <si>
    <t xml:space="preserve"> INC-PLA-005 </t>
  </si>
  <si>
    <t>PLACA FOTOLUMINESCENTE "E5" - 300 X 300 MM</t>
  </si>
  <si>
    <t xml:space="preserve"> INC-PLA-015 </t>
  </si>
  <si>
    <t>PLACA FOTOLUMINESCENTE "S1" OU "S2"- 380 X 190 MM (SAÍDA - DIREITA)</t>
  </si>
  <si>
    <t xml:space="preserve"> INC-HID-005 </t>
  </si>
  <si>
    <t>HIDRANTE DE RECALQUE COMPLETO EM CAIXA DE ALVENARIA</t>
  </si>
  <si>
    <t xml:space="preserve"> CPU- 068 </t>
  </si>
  <si>
    <t>ABRIGO PARA HIDRANTE, 75X45X17CM, COM REGISTRO GLOBO ANGULAR 45º 2.1/2", ADAPTADOR STORZ 2.1/2",  2 MANGUEIRAS DE INCÊNDIO 15M, REDUÇÃO 2.1/2X1.1/2" E ESGUICHO EM LATÃO 1.1/2" - FORNECIMENTO E INSTALAÇÃO</t>
  </si>
  <si>
    <t xml:space="preserve"> 94473 </t>
  </si>
  <si>
    <t>COTOVELO 90 GRAUS, EM FERRO GALVANIZADO, CONEXÃO ROSQUEADA, DN 65 (2 1/2), INSTALADO EM RESERVAÇÃO DE ÁGUA DE EDIFICAÇÃO QUE POSSUA RESERVATÓRIO DE FIBRA/FIBROCIMENTO  FORNECIMENTO E INSTALAÇÃO. AF_06/2016</t>
  </si>
  <si>
    <t xml:space="preserve"> 94474 </t>
  </si>
  <si>
    <t>COTOVELO 45 GRAUS, EM FERRO GALVANIZADO, CONEXÃO ROSQUEADA, DN 65 (2 1/2), INSTALADO EM RESERVAÇÃO DE ÁGUA DE EDIFICAÇÃO QUE POSSUA RESERVATÓRIO DE FIBRA/FIBROCIMENTO  FORNECIMENTO E INSTALAÇÃO. AF_06/2016</t>
  </si>
  <si>
    <t xml:space="preserve"> 94499 </t>
  </si>
  <si>
    <t>REGISTRO DE GAVETA BRUTO, LATÃO, ROSCÁVEL, 2 1/2, INSTALADO EM RESERVAÇÃO DE ÁGUA DE EDIFICAÇÃO QUE POSSUA RESERVATÓRIO DE FIBRA/FIBROCIMENTO  FORNECIMENTO E INSTALAÇÃO. AF_06/2016</t>
  </si>
  <si>
    <t xml:space="preserve"> CPU- 285 </t>
  </si>
  <si>
    <t>Copia da SEINFRA (C2553) - TUBO AÇO GALV. C/OU S/COST.INCL.CONEXÕES D=65mm (2 1/2")</t>
  </si>
  <si>
    <t xml:space="preserve"> 97599 </t>
  </si>
  <si>
    <t>LUMINÁRIA DE EMERGÊNCIA, COM 30 LÂMPADAS LED DE 2 W, SEM REATOR - FORNECIMENTO E INSTALAÇÃO. AF_02/2020</t>
  </si>
  <si>
    <t xml:space="preserve"> 96545 </t>
  </si>
  <si>
    <t>ARMAÇÃO DE BLOCO, VIGA BALDRAME OU SAPATA UTILIZANDO AÇO CA-50 DE 8 MM - MONTAGEM. AF_06/2017</t>
  </si>
  <si>
    <t xml:space="preserve"> C4556 </t>
  </si>
  <si>
    <t>PORTÃO PIVOTANTE NYLOFOR, COMPOSTO DE QUADRO, PAINÉIS E ACESSÓRIOS COM PINTURA ELETROSTÁTICA COM TINTA POLIESTER, NAS CORES VERDE OU BRANCA, COM POSTE EM AÇO REVESTIDO, COR VERDE OU BRANCA - FORNECIMENTO E MONTAGEM</t>
  </si>
  <si>
    <t xml:space="preserve"> CPU- 076 </t>
  </si>
  <si>
    <t>Copia da SINAPI (87493) - ALVENARIA DE VEDAÇÃO DE BLOCOS CERÂMICOS FURADOS NA VERTICAL DE 19X19X39CM (ESPESSURA 19CM) DE PAREDES COM ÁREA LÍQUIDA MAIOR OU IGUAL A 6M² COM VÃOS E ARGAMASSA DE ASSENTAMENTO COM PREPARO EM BETONEIRA. AF_06/2014</t>
  </si>
  <si>
    <t xml:space="preserve"> CPU- 087 </t>
  </si>
  <si>
    <t>PLACA DE IDENTIFICAÇÃO EM ACM PARA FACHADA - CONFORME MODELO- FORNECIMENTO E INSTALAÇÃO</t>
  </si>
  <si>
    <t>M²</t>
  </si>
  <si>
    <t>LIMPEZA FINAL DA OBRA</t>
  </si>
  <si>
    <t>Total sem BDI</t>
  </si>
  <si>
    <t>Total do BDI</t>
  </si>
  <si>
    <t>Total Geral</t>
  </si>
  <si>
    <t>REGISTROS E VÁLVULAS</t>
  </si>
  <si>
    <t>m</t>
  </si>
  <si>
    <t>M3XKM</t>
  </si>
  <si>
    <t xml:space="preserve">PREFEITURA MUNICIPAL DE NOVA SERRANA
ESTADO DE MINAS GERAIS
CNPJ/MF N° 18.291.385/0001-59
</t>
  </si>
  <si>
    <t>REFERÊNCIA DE PREÇOS</t>
  </si>
  <si>
    <r>
      <t xml:space="preserve">Município: </t>
    </r>
    <r>
      <rPr>
        <sz val="12"/>
        <rFont val="Times New Roman"/>
        <family val="1"/>
      </rPr>
      <t xml:space="preserve">Nova Serrana </t>
    </r>
  </si>
  <si>
    <r>
      <t>Desonerado:</t>
    </r>
    <r>
      <rPr>
        <sz val="12"/>
        <rFont val="Times New Roman"/>
        <family val="1"/>
      </rPr>
      <t xml:space="preserve"> embutido nos preços unitário dos insumos de mão de obra, de acordo com as bases.</t>
    </r>
  </si>
  <si>
    <t>BDI:</t>
  </si>
  <si>
    <t>Valor Total Proposto:</t>
  </si>
  <si>
    <t>ORÇAMENTO SINTÉTICO- PROPOSTO</t>
  </si>
  <si>
    <t>TOTAL:</t>
  </si>
  <si>
    <t xml:space="preserve">
NALÚPIA FRANCIELLE RODRIGUES SILVA 
R.T. ENGENHEIRA CIVIL- CREA/MG 237.968</t>
  </si>
  <si>
    <t>PREFEITURA MUNICIPAL DE NOVA SERRANA
ESTADO DE MINAS GERAIS
CNPJ/MF N° 18.291.385/0001-59</t>
  </si>
  <si>
    <t>AC</t>
  </si>
  <si>
    <t>L</t>
  </si>
  <si>
    <t>DF</t>
  </si>
  <si>
    <t>-</t>
  </si>
  <si>
    <t>R</t>
  </si>
  <si>
    <t>ISS</t>
  </si>
  <si>
    <t>CPRB</t>
  </si>
  <si>
    <t>Responsável Técnico</t>
  </si>
  <si>
    <t xml:space="preserve"> IIO-PLA-005 </t>
  </si>
  <si>
    <t>FORNECIMENTO E COLOCAÇÃO DE PLACA DE OBRA EM CHAPA GALVANIZADA (3,00 X 1,5 0 M) - EM CHAPA GALVANIZADA 0,26 AFIXADAS COM REBITES 540 E PARAFUSOS 3/8, EM ESTRUTURA METÁLICA VIGA U 2" ENRIJECIDA COM METALON 20 X 20, SUPORTE EM EUCALIPTO AUTOCLAVADO PINTADAS</t>
  </si>
  <si>
    <t xml:space="preserve"> 012058 </t>
  </si>
  <si>
    <t>ALUGUEL MENSAL CONTAINER-ALMOXARIFADO-6,0x2,4m</t>
  </si>
  <si>
    <t xml:space="preserve"> CPU- 509 </t>
  </si>
  <si>
    <t>Copia da SETOP (IIO-BAR-040) - BARRACÃO DE OBRA PARA REFEITÓRIO TIPO-I, ÁREA INTERNA 18,15M2, EM CHAPA DE COMPENSADO RESINADO (OBRA DE MÉDIO PORTE, EFETIVO DE 30 A 60 HOMENS), PADRÃO DEER-MG</t>
  </si>
  <si>
    <t xml:space="preserve"> 88326 </t>
  </si>
  <si>
    <t>VIGIA NOTURNO COM ENCARGOS COMPLEMENTARES</t>
  </si>
  <si>
    <t xml:space="preserve"> 1.2.4 </t>
  </si>
  <si>
    <t xml:space="preserve"> 100289 </t>
  </si>
  <si>
    <t>VIGIA DIURNO COM ENCARGOS COMPLEMENTARES</t>
  </si>
  <si>
    <t>TERRAPLANAGEM E TALUDAMENTO</t>
  </si>
  <si>
    <t xml:space="preserve"> 83336 </t>
  </si>
  <si>
    <t>ESCAVACAO MECANICA PARA ACERTO DE TALUDES, EM MATERIAL DE 1A CATEGORIA, COM ESCAVADEIRA HIDRAULICA</t>
  </si>
  <si>
    <t xml:space="preserve"> 95875 </t>
  </si>
  <si>
    <t>TRANSPORTE COM CAMINHÃO BASCULANTE DE 10 M³, EM VIA URBANA PAVIMENTADA, DMT ATÉ 30 KM (UNIDADE: M3XKM). AF_07/2020</t>
  </si>
  <si>
    <t xml:space="preserve"> 2.1.3 </t>
  </si>
  <si>
    <t xml:space="preserve"> TER-ATE-020 </t>
  </si>
  <si>
    <t>ATERRO COMPACTADO COM ROLO VIBRATÓRIO A 95% DO P.N.</t>
  </si>
  <si>
    <t xml:space="preserve"> 2.3 </t>
  </si>
  <si>
    <t xml:space="preserve"> 2.3.1 </t>
  </si>
  <si>
    <t xml:space="preserve"> 2.3.2 </t>
  </si>
  <si>
    <t>ESTACAS</t>
  </si>
  <si>
    <t xml:space="preserve"> CPU- 507 </t>
  </si>
  <si>
    <t>Copia da SINAPI (90808) - ESTACA HÉLICE CONTÍNUA, DIÂMETRO DE 40 CM, COMPRIMENTO TOTAL ATÉ 15 M, PERFURATRIZ COM TORQUE DE 170 KN.M (EXCLUSIVE MOBILIZAÇÃO E DESMOBILIZAÇÃO). AF_02/2015</t>
  </si>
  <si>
    <t xml:space="preserve"> FUN-HEL-005 </t>
  </si>
  <si>
    <t>MOBILIZAÇÃO E DESMOBILIZAÇÃO DE EQUIPAMENTO PARA ESTACA TIPO HÉLICE CONTÍNUA DMT ATÉ 50 KM</t>
  </si>
  <si>
    <t>VB</t>
  </si>
  <si>
    <t>BLOCOS</t>
  </si>
  <si>
    <t xml:space="preserve"> 96534 </t>
  </si>
  <si>
    <t>FABRICAÇÃO, MONTAGEM E DESMONTAGEM DE FÔRMA PARA BLOCO DE COROAMENTO, EM MADEIRA SERRADA, E=25 MM, 4 UTILIZAÇÕES. AF_06/2017</t>
  </si>
  <si>
    <t xml:space="preserve"> 3.2.7 </t>
  </si>
  <si>
    <t>VIGAS BALDRAMES</t>
  </si>
  <si>
    <t xml:space="preserve"> 3.4 </t>
  </si>
  <si>
    <t xml:space="preserve"> 3.4.1 </t>
  </si>
  <si>
    <t>PILARES E ARRANQUES</t>
  </si>
  <si>
    <t xml:space="preserve"> 92759 </t>
  </si>
  <si>
    <t>ARMAÇÃO DE PILAR OU VIGA DE UMA ESTRUTURA CONVENCIONAL DE CONCRETO ARMADO EM UM EDIFÍCIO DE MÚLTIPLOS PAVIMENTOS UTILIZANDO AÇO CA-60 DE 5,0 MM - MONTAGEM. AF_12/2015</t>
  </si>
  <si>
    <t xml:space="preserve"> 92760 </t>
  </si>
  <si>
    <t>ARMAÇÃO DE PILAR OU VIGA DE UMA ESTRUTURA CONVENCIONAL DE CONCRETO ARMADO EM UM EDIFÍCIO DE MÚLTIPLOS PAVIMENTOS UTILIZANDO AÇO CA-50 DE 6,3 MM - MONTAGEM. AF_12/2015</t>
  </si>
  <si>
    <t xml:space="preserve"> 92761 </t>
  </si>
  <si>
    <t>ARMAÇÃO DE PILAR OU VIGA DE UMA ESTRUTURA CONVENCIONAL DE CONCRETO ARMADO EM UM EDIFÍCIO DE MÚLTIPLOS PAVIMENTOS UTILIZANDO AÇO CA-50 DE 8,0 MM - MONTAGEM. AF_12/2015</t>
  </si>
  <si>
    <t xml:space="preserve"> 92762 </t>
  </si>
  <si>
    <t>ARMAÇÃO DE PILAR OU VIGA DE UMA ESTRUTURA CONVENCIONAL DE CONCRETO ARMADO EM UM EDIFÍCIO DE MÚLTIPLOS PAVIMENTOS UTILIZANDO AÇO CA-50 DE 10,0 MM - MONTAGEM. AF_12/2015</t>
  </si>
  <si>
    <t xml:space="preserve"> 4.1.5 </t>
  </si>
  <si>
    <t xml:space="preserve"> 92763 </t>
  </si>
  <si>
    <t>ARMAÇÃO DE PILAR OU VIGA DE UMA ESTRUTURA CONVENCIONAL DE CONCRETO ARMADO EM UM EDIFÍCIO DE MÚLTIPLOS PAVIMENTOS UTILIZANDO AÇO CA-50 DE 12,5 MM - MONTAGEM. AF_12/2015</t>
  </si>
  <si>
    <t xml:space="preserve"> 4.1.6 </t>
  </si>
  <si>
    <t xml:space="preserve"> 92431 </t>
  </si>
  <si>
    <t>MONTAGEM E DESMONTAGEM DE FÔRMA DE PILARES RETANGULARES E ESTRUTURAS SIMILARES, PÉ-DIREITO SIMPLES, EM CHAPA DE MADEIRA COMPENSADA PLASTIFICADA, 10 UTILIZAÇÕES. AF_09/2020</t>
  </si>
  <si>
    <t xml:space="preserve"> 4.1.7 </t>
  </si>
  <si>
    <t>VIGAS- NÍVEIS 350 E 700</t>
  </si>
  <si>
    <t xml:space="preserve"> 4.2.6 </t>
  </si>
  <si>
    <t xml:space="preserve"> 96542 </t>
  </si>
  <si>
    <t>FABRICAÇÃO, MONTAGEM E DESMONTAGEM DE FÔRMA PARA VIGA BALDRAME, EM CHAPA DE MADEIRA COMPENSADA RESINADA, E=17 MM, 4 UTILIZAÇÕES. AF_06/2017</t>
  </si>
  <si>
    <t xml:space="preserve"> 4.2.7 </t>
  </si>
  <si>
    <t xml:space="preserve"> 92726 </t>
  </si>
  <si>
    <t>CONCRETAGEM DE VIGAS E LAJES, FCK=20 MPA, PARA LAJES MACIÇAS OU NERVURADAS COM USO DE BOMBA EM EDIFICAÇÃO COM ÁREA MÉDIA DE LAJES MAIOR QUE 20 M² - LANÇAMENTO, ADENSAMENTO E ACABAMENTO. AF_12/2015</t>
  </si>
  <si>
    <t>LAJES</t>
  </si>
  <si>
    <t xml:space="preserve"> 92768 </t>
  </si>
  <si>
    <t>ARMAÇÃO DE LAJE DE UMA ESTRUTURA CONVENCIONAL DE CONCRETO ARMADO EM UM EDIFÍCIO DE MÚLTIPLOS PAVIMENTOS UTILIZANDO AÇO CA-60 DE 5,0 MM - MONTAGEM. AF_12/2015</t>
  </si>
  <si>
    <t xml:space="preserve"> 92769 </t>
  </si>
  <si>
    <t>ARMAÇÃO DE LAJE DE UMA ESTRUTURA CONVENCIONAL DE CONCRETO ARMADO EM UM EDIFÍCIO DE MÚLTIPLOS PAVIMENTOS UTILIZANDO AÇO CA-50 DE 6,3 MM - MONTAGEM. AF_12/2015</t>
  </si>
  <si>
    <t xml:space="preserve"> 92770 </t>
  </si>
  <si>
    <t>ARMAÇÃO DE LAJE DE UMA ESTRUTURA CONVENCIONAL DE CONCRETO ARMADO EM UM EDIFÍCIO DE MÚLTIPLOS PAVIMENTOS UTILIZANDO AÇO CA-50 DE 8,0 MM - MONTAGEM. AF_12/2015</t>
  </si>
  <si>
    <t xml:space="preserve"> 92526 </t>
  </si>
  <si>
    <t>MONTAGEM E DESMONTAGEM DE FÔRMA DE LAJE MACIÇA, PÉ-DIREITO SIMPLES, EM CHAPA DE MADEIRA COMPENSADA PLASTIFICADA, 10 UTILIZAÇÕES. AF_09/2020</t>
  </si>
  <si>
    <t xml:space="preserve"> 92917 </t>
  </si>
  <si>
    <t>ARMAÇÃO DE ESTRUTURAS DE CONCRETO ARMADO, EXCETO VIGAS, PILARES, LAJES E FUNDAÇÕES, UTILIZANDO AÇO CA-50 DE 8,0 MM - MONTAGEM. AF_12/2015</t>
  </si>
  <si>
    <t>PILARES DA PLATIBANDA</t>
  </si>
  <si>
    <t>LAJE DA PLATIBANDA</t>
  </si>
  <si>
    <t xml:space="preserve"> 4.7 </t>
  </si>
  <si>
    <t>ESCADA</t>
  </si>
  <si>
    <t xml:space="preserve"> 4.7.1 </t>
  </si>
  <si>
    <t xml:space="preserve"> 95944 </t>
  </si>
  <si>
    <t>ARMAÇÃO DE ESCADA, COM 2 LANCES, DE UMA ESTRUTURA CONVENCIONAL DE CONCRETO ARMADO UTILIZANDO AÇO CA-50 DE 6,3 MM - MONTAGEM. AF_01/2017</t>
  </si>
  <si>
    <t xml:space="preserve"> 4.7.2 </t>
  </si>
  <si>
    <t xml:space="preserve"> 95945 </t>
  </si>
  <si>
    <t>ARMAÇÃO DE ESCADA, COM 2 LANCES, DE UMA ESTRUTURA CONVENCIONAL DE CONCRETO ARMADO UTILIZANDO AÇO CA-50 DE 8,0 MM - MONTAGEM. AF_01/2017</t>
  </si>
  <si>
    <t xml:space="preserve"> 4.7.3 </t>
  </si>
  <si>
    <t xml:space="preserve"> 95935 </t>
  </si>
  <si>
    <t>FABRICAÇÃO DE FÔRMA PARA ESCADAS, COM 2 LANCES, EM CHAPA DE MADEIRA COMPENSADA RESINADA, E= 17 MM. AF_01/2017</t>
  </si>
  <si>
    <t xml:space="preserve"> 4.7.4 </t>
  </si>
  <si>
    <t>PAREDES</t>
  </si>
  <si>
    <t>ALVENARIA DE VEDAÇÃO- INTERNOS</t>
  </si>
  <si>
    <t xml:space="preserve"> 5.1.1 </t>
  </si>
  <si>
    <t xml:space="preserve"> 5.1.2 </t>
  </si>
  <si>
    <t xml:space="preserve"> 5.1.3 </t>
  </si>
  <si>
    <t xml:space="preserve"> ALV-EST-020 </t>
  </si>
  <si>
    <t>ALVENARIA DE BLOCO DE CONCRETO CHEIO SEM ARMAÇÃO, EM CONCRETO COM FCK 15MPA , ESP. 9CM, PARA REVESTIMENTO, INCLUSIVE ARGAMASSA PARA ASSENTAMENTO (DETALHE D - CADERNO SEDS)</t>
  </si>
  <si>
    <t xml:space="preserve"> 5.2 </t>
  </si>
  <si>
    <t>VERGAS, CONTRAVERGAS E CHAPIM</t>
  </si>
  <si>
    <t xml:space="preserve"> 5.2.1 </t>
  </si>
  <si>
    <t xml:space="preserve"> 5.2.2 </t>
  </si>
  <si>
    <t xml:space="preserve"> 5.2.3 </t>
  </si>
  <si>
    <t xml:space="preserve"> CPU- 460 </t>
  </si>
  <si>
    <t>Copia da SBC (130355) - CHAPIM EM PLACA PRÉ MOLDADA 25m x 3cm</t>
  </si>
  <si>
    <t xml:space="preserve"> 5.3 </t>
  </si>
  <si>
    <t>PEÇAS DAS CELAS EM CONCRETO</t>
  </si>
  <si>
    <t xml:space="preserve"> 5.3.1 </t>
  </si>
  <si>
    <t xml:space="preserve"> 85662 </t>
  </si>
  <si>
    <t>ARMACAO EM TELA DE ACO SOLDADA NERVURADA Q-92, ACO CA-60, 4,2MM, MALHA 15X15CM</t>
  </si>
  <si>
    <t xml:space="preserve"> 5.3.2 </t>
  </si>
  <si>
    <t xml:space="preserve"> 5.3.3 </t>
  </si>
  <si>
    <t xml:space="preserve"> 92740 </t>
  </si>
  <si>
    <t>CONCRETAGEM DE VIGAS E LAJES, FCK=20 MPA, PARA LAJES MACIÇAS OU NERVURADAS COM GRUA DE CAÇAMBA DE 500 L EM EDIFICAÇÃO DE MULTIPAVIMENTOS ATÉ 16 ANDARES, COM ÁREA MÉDIA DE LAJES MAIOR QUE 20 M² - LANÇAMENTO, ADENSAMENTO E ACABAMENTO. AF_12/2015</t>
  </si>
  <si>
    <t xml:space="preserve"> 5.3.4 </t>
  </si>
  <si>
    <t xml:space="preserve"> 5.3.5 </t>
  </si>
  <si>
    <t xml:space="preserve"> PIN-ACR-025 </t>
  </si>
  <si>
    <t>PINTURA ACRÍLICA PARA PISO EM PASSEIO/SUPERFÍCIE CIMENTADA, DUAS (2) DEMÃOS</t>
  </si>
  <si>
    <t xml:space="preserve"> 5.3.6 </t>
  </si>
  <si>
    <t xml:space="preserve"> 5.4 </t>
  </si>
  <si>
    <t>REVESTIMENTOS INTERNOS E EXTERNOS</t>
  </si>
  <si>
    <t xml:space="preserve"> 5.4.1 </t>
  </si>
  <si>
    <t xml:space="preserve"> 40.31.02 </t>
  </si>
  <si>
    <t>CHAPISCO COM ARGAMASSA 1:3, A COLHER</t>
  </si>
  <si>
    <t xml:space="preserve"> 5.4.2 </t>
  </si>
  <si>
    <t xml:space="preserve"> 87873 </t>
  </si>
  <si>
    <t>CHAPISCO APLICADO EM ALVENARIAS E ESTRUTURAS DE CONCRETO INTERNAS, COM ROLO PARA TEXTURA ACRÍLICA.  ARGAMASSA TRAÇO 1:4 E EMULSÃO POLIMÉRICA (ADESIVO) COM PREPARO MANUAL. AF_06/2014</t>
  </si>
  <si>
    <t xml:space="preserve"> 5.4.3 </t>
  </si>
  <si>
    <t xml:space="preserve"> 5.4.4 </t>
  </si>
  <si>
    <t>REVESTIMENTO CERÂMICO PARA PAREDES INTERNAS COM PLACAS TIPO ESMALTADA EXTRA DE DIMENSÕES 33X45 CM APLICADAS EM AMBIENTES DE ÁREA MAIOR QUE 5 M² NA ALTURA INTEIRA DAS PAREDES. AF_06/2014</t>
  </si>
  <si>
    <t xml:space="preserve"> 5.4.5 </t>
  </si>
  <si>
    <t xml:space="preserve"> 5.4.6 </t>
  </si>
  <si>
    <t xml:space="preserve"> 5.4.7 </t>
  </si>
  <si>
    <t xml:space="preserve"> 5.4.8 </t>
  </si>
  <si>
    <t xml:space="preserve"> 87777 </t>
  </si>
  <si>
    <t>EMBOÇO OU MASSA ÚNICA EM ARGAMASSA TRAÇO 1:2:8, PREPARO MANUAL, APLICADA MANUALMENTE EM PANOS DE FACHADA COM PRESENÇA DE VÃOS, ESPESSURA DE 25 MM. AF_06/2014</t>
  </si>
  <si>
    <t xml:space="preserve"> 5.4.9 </t>
  </si>
  <si>
    <t xml:space="preserve"> 88493 </t>
  </si>
  <si>
    <t>APLICAÇÃO MECÂNICA DE PINTURA COM TINTA LÁTEX ACRÍLICA EM PAREDES, DUAS DEMÃOS. AF_06/2014</t>
  </si>
  <si>
    <t xml:space="preserve"> 5.4.10 </t>
  </si>
  <si>
    <t xml:space="preserve"> 88411 </t>
  </si>
  <si>
    <t>APLICAÇÃO MANUAL DE FUNDO SELADOR ACRÍLICO EM PANOS COM PRESENÇA DE VÃOS DE EDIFÍCIOS DE MÚLTIPLOS PAVIMENTOS. AF_06/2014</t>
  </si>
  <si>
    <t xml:space="preserve"> 5.4.11 </t>
  </si>
  <si>
    <t xml:space="preserve"> 5.4.12 </t>
  </si>
  <si>
    <t xml:space="preserve"> 96113 </t>
  </si>
  <si>
    <t>FORRO EM PLACAS DE GESSO, PARA AMBIENTES COMERCIAIS. AF_05/2017_P</t>
  </si>
  <si>
    <t xml:space="preserve"> 5.5 </t>
  </si>
  <si>
    <t>DIVISÓRIAS</t>
  </si>
  <si>
    <t xml:space="preserve"> 5.5.1 </t>
  </si>
  <si>
    <t xml:space="preserve"> 090023 </t>
  </si>
  <si>
    <t>DIVISORIA EM GESSO ACARTONADO MONT 90MM E=11,5 C/ ISOLAMENTO</t>
  </si>
  <si>
    <t xml:space="preserve"> 5.5.2 </t>
  </si>
  <si>
    <t xml:space="preserve"> 5.6 </t>
  </si>
  <si>
    <t>ESCADAS E CORRIMÕES</t>
  </si>
  <si>
    <t xml:space="preserve"> 5.6.1 </t>
  </si>
  <si>
    <t xml:space="preserve"> 5.6.2 </t>
  </si>
  <si>
    <t xml:space="preserve"> CPU- 446 </t>
  </si>
  <si>
    <t>Copia da SETOP (SER-COR-035) - GUARDA-CORPO EM AÇO INOX D = 1 1/2", COM SUBDIVISÕES EM TUBO DE AÇO INOX D = 1/2", H = 1,30 M - COM CORRIMÃO SIMPLES DE TUBO DE AÇO INOX D = 1 1/2"</t>
  </si>
  <si>
    <t>PORTAS E ESQUADRIAS</t>
  </si>
  <si>
    <t xml:space="preserve"> C4501 </t>
  </si>
  <si>
    <t>FACHADA DE VIDRO TEMPERADO DE 10mm FIXADO COM SPIDER GLASS</t>
  </si>
  <si>
    <t xml:space="preserve"> CPU- 468 </t>
  </si>
  <si>
    <t>JANELA MAXIM AR EM ALUMINIO, BATENTE/REQUADRO DE 4 A 14 CM, COM GUARNIZAÇÃO PARA 2 FACES, EXCLUSIVE VIDRO</t>
  </si>
  <si>
    <t xml:space="preserve"> 6.3 </t>
  </si>
  <si>
    <t xml:space="preserve"> 119 </t>
  </si>
  <si>
    <t>JANELA BASCULANTE DE VIDRO TEMPERADO INCOLOR,  E= 8 MM, - 2 FOLHAS (1 FIXO E 1 BASCULANTE)- INCLUSIVE ACESSÓRIOS- FORNECIMENTO E INSTALAÇÃO</t>
  </si>
  <si>
    <t xml:space="preserve"> 6.4 </t>
  </si>
  <si>
    <t xml:space="preserve"> 112120 </t>
  </si>
  <si>
    <t>CAIXILHO ALUMINIO FIXO</t>
  </si>
  <si>
    <t xml:space="preserve"> 6.5 </t>
  </si>
  <si>
    <t xml:space="preserve"> 72119 </t>
  </si>
  <si>
    <t>VIDRO TEMPERADO INCOLOR, ESPESSURA 8MM, FORNECIMENTO E INSTALACAO, INCLUSIVE MASSA PARA VEDACAO</t>
  </si>
  <si>
    <t xml:space="preserve"> 6.6 </t>
  </si>
  <si>
    <t xml:space="preserve"> CPU- 436 </t>
  </si>
  <si>
    <t>Copia da CAERN (1090105) - PORTA EM  VIDRO TEMPERADO INCOLOR, E=10mm,  COM  BANDEIRA, INCLUSIVE FERRAGENS E FIXAÇÃO</t>
  </si>
  <si>
    <t xml:space="preserve">    m²</t>
  </si>
  <si>
    <t xml:space="preserve"> 6.7 </t>
  </si>
  <si>
    <t xml:space="preserve"> 6.8 </t>
  </si>
  <si>
    <t xml:space="preserve"> CPU- 444 </t>
  </si>
  <si>
    <t>Copia da AGETOP CIVIL (180317) - GRADE PADRÃO PARA CELA</t>
  </si>
  <si>
    <t xml:space="preserve"> 6.9 </t>
  </si>
  <si>
    <t xml:space="preserve"> CPU- 445 </t>
  </si>
  <si>
    <t>Copia da AGETOP CIVIL (180114) - PORTA DE ABRIR ALUMÍNIO ANODIZADO EM VENEZIANA C/FERRAGENS (M.O.FAB.INC.MAT.)</t>
  </si>
  <si>
    <t xml:space="preserve"> 6.10 </t>
  </si>
  <si>
    <t xml:space="preserve"> 90844 </t>
  </si>
  <si>
    <t>KIT DE PORTA DE MADEIRA PARA PINTURA, SEMI-OCA (LEVE OU MÉDIA), PADRÃO MÉDIO, 90X210CM, ESPESSURA DE 3,5CM, ITENS INCLUSOS: DOBRADIÇAS, MONTAGEM E INSTALAÇÃO DO BATENTE, FECHADURA COM EXECUÇÃO DO FURO - FORNECIMENTO E INSTALAÇÃO. AF_12/2019</t>
  </si>
  <si>
    <t xml:space="preserve"> 6.11 </t>
  </si>
  <si>
    <t xml:space="preserve"> CPU- 456 </t>
  </si>
  <si>
    <t>Copia da ORSE (12088) - Porta de abrir em ferro para cela, c/barras red. verticais em aço 5/8", barras chatas horizontais 2 1/2" x 1/4", revestida em chapa aço 3mm, com uma tranca p/ penitenciária.</t>
  </si>
  <si>
    <t xml:space="preserve"> 6.12 </t>
  </si>
  <si>
    <t xml:space="preserve"> 100757 </t>
  </si>
  <si>
    <t>PINTURA COM TINTA ALQUÍDICA DE ACABAMENTO (ESMALTE SINTÉTICO ACETINADO) PULVERIZADA SOBRE SUPERFÍCIES METÁLICAS (EXCETO PERFIL) EXECUTADO EM OBRA (02 DEMÃOS). AF_01/2020</t>
  </si>
  <si>
    <t>PISOS</t>
  </si>
  <si>
    <t xml:space="preserve"> 7.1.1 </t>
  </si>
  <si>
    <t xml:space="preserve"> 040 </t>
  </si>
  <si>
    <t>CONTRAPISO EM CONCRETO FCK 15 MPA,  ESPESSURA DE 5 CM - LANÇAMENTO, ADENSAMENTO E ACABAMENTO. AF_09/2017</t>
  </si>
  <si>
    <t>M³</t>
  </si>
  <si>
    <t xml:space="preserve"> 7.1.2 </t>
  </si>
  <si>
    <t xml:space="preserve"> 87308 </t>
  </si>
  <si>
    <t>ARGAMASSA TRAÇO 1:6 (EM VOLUME DE CIMENTO E AREIA MÉDIA ÚMIDA) PARA CONTRAPISO, PREPARO MECÂNICO COM BETONEIRA 600 L. AF_08/2019</t>
  </si>
  <si>
    <t xml:space="preserve"> 7.1.3 </t>
  </si>
  <si>
    <t xml:space="preserve"> 98555 </t>
  </si>
  <si>
    <t>IMPERMEABILIZAÇÃO DE SUPERFÍCIE COM ARGAMASSA POLIMÉRICA / MEMBRANA ACRÍLICA, 3 DEMÃOS. AF_06/2018</t>
  </si>
  <si>
    <t xml:space="preserve"> 7.1.4 </t>
  </si>
  <si>
    <t>REVESTIMENTO CERÂMICO PARA PISO COM PLACAS TIPO ESMALTADA EXTRA DE DIMENSÕES 45X45 CM APLICADA EM AMBIENTES DE ÁREA MAIOR QUE 10 M2. AF_06/2014</t>
  </si>
  <si>
    <t xml:space="preserve"> 7.1.5 </t>
  </si>
  <si>
    <t xml:space="preserve"> 7.1.6 </t>
  </si>
  <si>
    <t xml:space="preserve"> 88649 </t>
  </si>
  <si>
    <t>RODAPÉ CERÂMICO DE 7CM DE ALTURA COM PLACAS TIPO ESMALTADA EXTRA DE DIMENSÕES 45X45CM. AF_06/2014</t>
  </si>
  <si>
    <t xml:space="preserve"> 7.1.7 </t>
  </si>
  <si>
    <t xml:space="preserve"> 101752 </t>
  </si>
  <si>
    <t>PISO EM GRANILITE, MARMORITE OU GRANITINA EM AMBIENTES INTERNOS. AF_09/2020</t>
  </si>
  <si>
    <t xml:space="preserve"> 7.1.8 </t>
  </si>
  <si>
    <t xml:space="preserve"> 101741 </t>
  </si>
  <si>
    <t>RODAPÉ EM MARMORITE, ALTURA 10CM. AF_09/2020</t>
  </si>
  <si>
    <t xml:space="preserve"> 7.1.9 </t>
  </si>
  <si>
    <t xml:space="preserve"> 94996 </t>
  </si>
  <si>
    <t>EXECUÇÃO DE PASSEIO (CALÇADA) OU PISO DE CONCRETO COM CONCRETO MOLDADO IN LOCO, FEITO EM OBRA, ACABAMENTO CONVENCIONAL, ESPESSURA 10 CM, ARMADO. AF_07/2016</t>
  </si>
  <si>
    <t>PISOS EXTERNOS</t>
  </si>
  <si>
    <t xml:space="preserve"> 7.2.1 </t>
  </si>
  <si>
    <t xml:space="preserve"> 92397 </t>
  </si>
  <si>
    <t>EXECUÇÃO DE PÁTIO/ESTACIONAMENTO EM PISO INTERTRAVADO, COM BLOCO RETANGULAR COR NATURAL DE 20 X 10 CM, ESPESSURA 6 CM. AF_12/2015</t>
  </si>
  <si>
    <t xml:space="preserve"> 7.2.2 </t>
  </si>
  <si>
    <t xml:space="preserve"> 92404 </t>
  </si>
  <si>
    <t>EXECUÇÃO DE PÁTIO/ESTACIONAMENTO EM PISO INTERTRAVADO, COM BLOCO 16 FACES DE 22 X 11 CM, ESPESSURA 8 CM. AF_12/2015</t>
  </si>
  <si>
    <t xml:space="preserve"> 7.2.3 </t>
  </si>
  <si>
    <t xml:space="preserve"> 95241 </t>
  </si>
  <si>
    <t>LASTRO DE CONCRETO MAGRO, APLICADO EM PISOS, LAJES SOBRE SOLO OU RADIERS, ESPESSURA DE 5 CM. AF_07/2016</t>
  </si>
  <si>
    <t xml:space="preserve"> 7.2.4 </t>
  </si>
  <si>
    <t xml:space="preserve"> 94994 </t>
  </si>
  <si>
    <t>EXECUÇÃO DE PASSEIO (CALÇADA) OU PISO DE CONCRETO COM CONCRETO MOLDADO IN LOCO, FEITO EM OBRA, ACABAMENTO CONVENCIONAL, ESPESSURA 8 CM, ARMADO. AF_07/2016</t>
  </si>
  <si>
    <t xml:space="preserve"> 7.2.5 </t>
  </si>
  <si>
    <t xml:space="preserve"> 94991 </t>
  </si>
  <si>
    <t>EXECUÇÃO DE PASSEIO (CALÇADA) OU PISO DE CONCRETO COM CONCRETO MOLDADO IN LOCO, USINADO, ACABAMENTO CONVENCIONAL, NÃO ARMADO. AF_07/2016</t>
  </si>
  <si>
    <t xml:space="preserve"> 7.2.6 </t>
  </si>
  <si>
    <t xml:space="preserve"> PIS-LAD-040 </t>
  </si>
  <si>
    <t>PISO PODOTÁTIL DE CONCRETO, DIRECIONAL, APLICADO EM PISO (40X40CM) COM JUNTA SECA, COR VERMELHO/AMARELO, ASSENTAMENTO COM ARGAMASSA INDUSTRIALIZADA, INCLUSIVE FORNECIMENTO E INSTALAÇÃO</t>
  </si>
  <si>
    <t xml:space="preserve"> 7.2.7 </t>
  </si>
  <si>
    <t xml:space="preserve"> 7.2.8 </t>
  </si>
  <si>
    <t xml:space="preserve"> URB-MFC-010 </t>
  </si>
  <si>
    <t>GUIA DE MEIO-FIO, EM CONCRETO COM FCK 20MPA, PRÉ-MOLDADA, MFC-03 PADRÃO DEER-MG, DIMENSÕES (12X18X45)CM, EXCLUSIVE SARJETA, INCLUSIVE ESCAVAÇÃO, APILOAMENTO E TRANSPORTE COM RETIRADA DO MATERIAL ESCAVADO (EM CAÇAMBA)</t>
  </si>
  <si>
    <t xml:space="preserve"> 7.2.9 </t>
  </si>
  <si>
    <t xml:space="preserve"> 180507 </t>
  </si>
  <si>
    <t>PINTURA FAIXA DEMARCACAO EM PISOS-TINTA NOVACOR-ESTACIONAMENTO</t>
  </si>
  <si>
    <t xml:space="preserve"> 7.2.10 </t>
  </si>
  <si>
    <t>PISO EM CONCRETO ASFÁLTICO</t>
  </si>
  <si>
    <t xml:space="preserve"> 7.2.10.1 </t>
  </si>
  <si>
    <t>REGULARIZAÇÃO</t>
  </si>
  <si>
    <t xml:space="preserve"> 7.2.10.1.1 </t>
  </si>
  <si>
    <t xml:space="preserve"> CPU- 426 </t>
  </si>
  <si>
    <t>Copia da SETOP (OBR-VIA-125) - REGULARIZAÇÃO DO SUBLEITO COM PROCTOR NORMAL</t>
  </si>
  <si>
    <t xml:space="preserve"> 7.2.10.2 </t>
  </si>
  <si>
    <t>EXECUÇÃO DE BASE</t>
  </si>
  <si>
    <t xml:space="preserve"> 7.2.10.2.1 </t>
  </si>
  <si>
    <t xml:space="preserve"> CPU- 428 </t>
  </si>
  <si>
    <t>AQUISIÇÃO DE CASCALHO</t>
  </si>
  <si>
    <t xml:space="preserve"> 7.2.10.2.2 </t>
  </si>
  <si>
    <t xml:space="preserve"> CPU- 427 </t>
  </si>
  <si>
    <t>BASE DE SOLO SEM MISTURA, COMPACTADA NA ENERGIA DO PROCTOR MODIFICADO (EXECUÇÃO, INCLUINDO ESCAVAÇÃO, CARGA, DESCARGA, ESPALHAMENTO, UMIDECIMENTO E COMPACTAÇÃO DO MATERIAL; EXCLUI AQUISIÇÃO E TRANSPORTE DO MATERIAL)</t>
  </si>
  <si>
    <t xml:space="preserve"> 7.2.10.2.3 </t>
  </si>
  <si>
    <t xml:space="preserve"> CPU- 429 </t>
  </si>
  <si>
    <t>Copia da SETOP (OBR-VIA-415) - TRANSPORTE DE MATERIAL DE QUALQUER NATUREZA DMT 10 A 15 KM</t>
  </si>
  <si>
    <t xml:space="preserve"> 7.2.10.2.4 </t>
  </si>
  <si>
    <t xml:space="preserve"> CPU- 430 </t>
  </si>
  <si>
    <t>IMPRIMAÇÃO (EXECUÇÃO E FORNECIMENTO DO MATERIAL BETUMINOSO, EXCLUSIVE TRANSPORTE DO MATERIAL BETUMINOSO)</t>
  </si>
  <si>
    <t xml:space="preserve"> 7.2.10.3 </t>
  </si>
  <si>
    <t>PAVIMENTAÇÃO</t>
  </si>
  <si>
    <t xml:space="preserve"> 7.2.10.3.1 </t>
  </si>
  <si>
    <t xml:space="preserve"> 96402 </t>
  </si>
  <si>
    <t>EXECUÇÃO DE PINTURA DE LIGAÇÃO COM EMULSÃO ASFÁLTICA RR-2C. AF_11/2019</t>
  </si>
  <si>
    <t xml:space="preserve"> 7.2.10.3.2 </t>
  </si>
  <si>
    <t xml:space="preserve"> CPU- 425 </t>
  </si>
  <si>
    <t>CONSTRUÇÃO DE PAVIMENTO COM APLICAÇÃO DE CONCRETO BETUMINOSO USINADO A QUENTE (CBUQ), CAMADA DE ROLAMENTO - EXCLUSIVE USINAGEM E TRANSPORTE</t>
  </si>
  <si>
    <t xml:space="preserve"> 7.2.10.3.3 </t>
  </si>
  <si>
    <t xml:space="preserve"> 101021 </t>
  </si>
  <si>
    <t>USINAGEM DE CONCRETO ASFÁLTICO COM CAP 50/70, PARA CAMADA DE ROLAMENTO, PADRÃO DNIT FAIXA C, EM USINA DE ASFALTO CONTÍNUA DE 80 TON/H. AF_03/2020</t>
  </si>
  <si>
    <t>T</t>
  </si>
  <si>
    <t xml:space="preserve"> 7.2.10.3.4 </t>
  </si>
  <si>
    <t xml:space="preserve"> 95876 </t>
  </si>
  <si>
    <t>TRANSPORTE COM CAMINHÃO BASCULANTE DE 14 M³, EM VIA URBANA PAVIMENTADA, DMT ATÉ 30 KM (UNIDADE: M3XKM). AF_07/2020</t>
  </si>
  <si>
    <t xml:space="preserve"> 7.2.10.3.5 </t>
  </si>
  <si>
    <t xml:space="preserve"> 93593 </t>
  </si>
  <si>
    <t>TRANSPORTE COM CAMINHÃO BASCULANTE DE 14 M³, EM VIA URBANA PAVIMENTADA, ADICIONAL PARA DMT EXCEDENTE A 30 KM (UNIDADE: M3XKM). AF_07/2020</t>
  </si>
  <si>
    <t>PEDRAS E GRANITOS</t>
  </si>
  <si>
    <t xml:space="preserve"> 7.3.1 </t>
  </si>
  <si>
    <t xml:space="preserve"> 84089 </t>
  </si>
  <si>
    <t>PEITORIL EM MARMORE BRANCO, LARGURA DE 25CM, ASSENTADO COM ARGAMASSA TRACO 1:3 (CIMENTO E AREIA MEDIA), PREPARO MANUAL DA ARGAMASSA</t>
  </si>
  <si>
    <t xml:space="preserve"> 7.3.2 </t>
  </si>
  <si>
    <t xml:space="preserve"> 7.3.3 </t>
  </si>
  <si>
    <t xml:space="preserve"> BAN-GRA-005 </t>
  </si>
  <si>
    <t>BANCADA EM GRANITO CINZA ANDORINHA E = 3 CM, APOIADA EM CONSOLE DE METALON 20 X 30 MM</t>
  </si>
  <si>
    <t xml:space="preserve"> 7.3.4 </t>
  </si>
  <si>
    <t xml:space="preserve"> EST-MET-035 </t>
  </si>
  <si>
    <t>FORNECIMENTO, FABRICAÇÃO, TRANSPORTE E MONTAGEM DE ESTRUTURA METÁLICA PARA TELHADO SOBRE LAJE PARA TELHAS METÁLICAS, INCLUSIVE PINTURA PRIMER</t>
  </si>
  <si>
    <t xml:space="preserve"> CPU- 508 </t>
  </si>
  <si>
    <t>Copia da SETOP (COB-TEL-045) - COBERTURA EM TELHA METÁLICA GALVANIZADA TRAPEZOIDAL E = 0, 50 MM, SIMPLES</t>
  </si>
  <si>
    <t xml:space="preserve"> PLU-CAL-015 </t>
  </si>
  <si>
    <t>CALHA DE CHAPA GALVANIZADA Nº. 22 GSG, DESENVOLVIMENTO = 50 CM</t>
  </si>
  <si>
    <t xml:space="preserve"> 72110 </t>
  </si>
  <si>
    <t>ESTRUTURA METALICA EM TESOURAS OU TRELICAS, VAO LIVRE DE 12M, FORNECIMENTO E MONTAGEM, NAO SENDO CONSIDERADOS OS FECHAMENTOS METALICOS, AS COLUNAS, OS SERVICOS GERAIS EM ALVENARIA E CONCRETO, AS TELHAS DE COBERTURA E A PINTURA DE ACABAMENTO</t>
  </si>
  <si>
    <t xml:space="preserve"> CPU- 437 </t>
  </si>
  <si>
    <t>Copia da CAERN (1080011) - COBERTURA  COM  TELHA  DE  ALUMINIO ONDULADA, ESP.=0,5mm, FIXADA  SOBRE TERÇA METALICA</t>
  </si>
  <si>
    <t xml:space="preserve"> 8.7 </t>
  </si>
  <si>
    <t xml:space="preserve"> COB-CUM-015 </t>
  </si>
  <si>
    <t>COLOCAÇÃO DE CUMEEIRA GALVANIZADA TRAPEZOIDAL E = 0,50 MM, SIMPLES</t>
  </si>
  <si>
    <t>CAIXAS E CANALETAS</t>
  </si>
  <si>
    <t xml:space="preserve"> 9.1.1 </t>
  </si>
  <si>
    <t xml:space="preserve"> HID-CXS-040 </t>
  </si>
  <si>
    <t>CAIXA DE ESGOTO DE INSPEÇÃO/PASSAGEM EM ALVENARIA (50X50X60CM), REVESTIMENTO EM ARGAMASSA COM ADITIVO IMPERMEABILIZANTE, COM TAMPA DE CONCRETO, INCLUSIVE ESCAVAÇÃO, REATERRO E TRANSPORTE E RETIRADA DO MATERIAL ESCAVADO (EM CAÇAMBA)</t>
  </si>
  <si>
    <t xml:space="preserve"> 9.1.2 </t>
  </si>
  <si>
    <t xml:space="preserve"> 9.1.3 </t>
  </si>
  <si>
    <t xml:space="preserve"> 9.1.4 </t>
  </si>
  <si>
    <t xml:space="preserve"> 9.1.5 </t>
  </si>
  <si>
    <t xml:space="preserve"> 9.1.6 </t>
  </si>
  <si>
    <t xml:space="preserve"> CPU- 449 </t>
  </si>
  <si>
    <t>Copia da FDE (16.05.037) - CANALETA DE CONCRETO 1/2 CANA DN 40CM P/ AGUAS PLUVIAIS</t>
  </si>
  <si>
    <t xml:space="preserve"> 9.1.7 </t>
  </si>
  <si>
    <t xml:space="preserve"> HID-SIF-006 </t>
  </si>
  <si>
    <t>CAIXA SIFONADA EM PVC COM GRELHA REDONDA 150 X 150 X 50 MM</t>
  </si>
  <si>
    <t xml:space="preserve"> 9.1.8 </t>
  </si>
  <si>
    <t xml:space="preserve"> CPU- 450 </t>
  </si>
  <si>
    <t>Copia da FDE (16.05.038) - CANALETA DE CONCRETO 1/2 CANA DN 30CM P/ AGUAS PLUVIAIS</t>
  </si>
  <si>
    <t xml:space="preserve"> 9.1.9 </t>
  </si>
  <si>
    <t xml:space="preserve"> CPU- 499 </t>
  </si>
  <si>
    <t>Copia da FDE (16.05.038) - CANALETA DE CONCRETO 1/2 CANA DN 30CM P/ AGUAS PLUVIAIS COM GRELHA</t>
  </si>
  <si>
    <t xml:space="preserve"> 9.2.1 </t>
  </si>
  <si>
    <t xml:space="preserve"> 9.2.2 </t>
  </si>
  <si>
    <t xml:space="preserve"> HID-REG-050D </t>
  </si>
  <si>
    <t>REGISTRO DE GAVETA, TIPO BRUTO,  ROSCÁVEL 3" (PARA TUBO SOLDÁVEL OU PPR DN 85MM/CPVC DN 89MM), INCLUSIVE VOLANTE PARA ACIONAMENTO</t>
  </si>
  <si>
    <t xml:space="preserve"> 9.2.3 </t>
  </si>
  <si>
    <t xml:space="preserve"> 90371 </t>
  </si>
  <si>
    <t>REGISTRO DE ESFERA, PVC, ROSCÁVEL, 3/4", FORNECIDO E INSTALADO EM RAMAL DE ÁGUA. AF_03/2015</t>
  </si>
  <si>
    <t xml:space="preserve"> 9.2.4 </t>
  </si>
  <si>
    <t xml:space="preserve"> C2160 </t>
  </si>
  <si>
    <t>REGISTRO DE GAVETA BRUTO D= 40mm (1 1/2")</t>
  </si>
  <si>
    <t xml:space="preserve"> 9.2.5 </t>
  </si>
  <si>
    <t xml:space="preserve"> 9.2.6 </t>
  </si>
  <si>
    <t xml:space="preserve"> C2157 </t>
  </si>
  <si>
    <t>REGISTRO DE GAVETA BRUTO D= 20mm (3/4")</t>
  </si>
  <si>
    <t xml:space="preserve"> 9.2.7 </t>
  </si>
  <si>
    <t xml:space="preserve"> 9.2.8 </t>
  </si>
  <si>
    <t xml:space="preserve"> 190164 </t>
  </si>
  <si>
    <t>REGISTRO GAVETA CANOPLA 3/4"" ACABAMENTO CROMADO</t>
  </si>
  <si>
    <t xml:space="preserve"> 9.2.9 </t>
  </si>
  <si>
    <t xml:space="preserve"> 9.2.10 </t>
  </si>
  <si>
    <t xml:space="preserve"> 070607 </t>
  </si>
  <si>
    <t>VALVULA ESFERA BORBOLETA BRONZE 3/4""</t>
  </si>
  <si>
    <t>TUBOS</t>
  </si>
  <si>
    <t xml:space="preserve"> 9.3.1 </t>
  </si>
  <si>
    <t xml:space="preserve"> 9.3.2 </t>
  </si>
  <si>
    <t xml:space="preserve"> 9.3.3 </t>
  </si>
  <si>
    <t xml:space="preserve"> CPU- 434 </t>
  </si>
  <si>
    <t>Copia da SIURB (100930) - TUBO DE PVC RÍGIDO, PONTA E BOLSA (LINHA ESGOTO) - 40MM (1 1/2")</t>
  </si>
  <si>
    <t xml:space="preserve"> 9.3.4 </t>
  </si>
  <si>
    <t xml:space="preserve"> HID-TUB-045 </t>
  </si>
  <si>
    <t>FORNECIMENTO E ASSENTAMENTO DE TUBO PVC RÍGIDO, ESGOTO, PBV - SÉRIE NORMAL, DN 50 MM (2"), INCLUSIVE CONEXÕES</t>
  </si>
  <si>
    <t xml:space="preserve"> 9.3.5 </t>
  </si>
  <si>
    <t xml:space="preserve"> HID-TUB-050 </t>
  </si>
  <si>
    <t>FORNECIMENTO E ASSENTAMENTO DE TUBO PVC RÍGIDO, ESGOTO, PBV - SÉRIE NORMAL, DN 75 MM (3"), INCLUSIVE CONEXÕES</t>
  </si>
  <si>
    <t xml:space="preserve"> 9.3.6 </t>
  </si>
  <si>
    <t xml:space="preserve"> 9.3.7 </t>
  </si>
  <si>
    <t xml:space="preserve"> 9.3.8 </t>
  </si>
  <si>
    <t xml:space="preserve"> 9.3.9 </t>
  </si>
  <si>
    <t xml:space="preserve"> 9.3.10 </t>
  </si>
  <si>
    <t xml:space="preserve"> HID-TUB-040 </t>
  </si>
  <si>
    <t>FORNECIMENTO E ASSENTAMENTO DE TUBO PVC RÍGIDO SOLDÁVEL, ÁGUA FRIA, DN 85 MM (3"), INCLUSIVE CONEXÕES</t>
  </si>
  <si>
    <t xml:space="preserve"> 9.3.11 </t>
  </si>
  <si>
    <t xml:space="preserve"> 134 </t>
  </si>
  <si>
    <t>Copia da CAERN (2060019) - AQUISIÇÃO/ASSENTAMENTO TUBO CONCRETO ARMADO, JUNTA CIMENTADA, 300 MM, PARA DRENAGEM</t>
  </si>
  <si>
    <t xml:space="preserve">    m</t>
  </si>
  <si>
    <t>REDUÇÕES</t>
  </si>
  <si>
    <t xml:space="preserve"> 9.4.1 </t>
  </si>
  <si>
    <t xml:space="preserve"> 9.4.2 </t>
  </si>
  <si>
    <t xml:space="preserve"> CPU- 104 </t>
  </si>
  <si>
    <t>REDUÇÃO EXCÊNTRICA, PVC, SERIE R, ÁGUA PLUVIAL, DN 100 X 50 MM, JUNTA ELÁSTICA, FORNECIDO E INSTALADO EM CONDUTORES VERTICAIS DE ÁGUAS PLUVIAIS. AF_12/2014</t>
  </si>
  <si>
    <t xml:space="preserve"> 9.4.3 </t>
  </si>
  <si>
    <t xml:space="preserve"> 9.4.4 </t>
  </si>
  <si>
    <t xml:space="preserve"> 9.4.5 </t>
  </si>
  <si>
    <t xml:space="preserve"> 9.4.6 </t>
  </si>
  <si>
    <t xml:space="preserve"> 9.4.7 </t>
  </si>
  <si>
    <t xml:space="preserve"> 052156 </t>
  </si>
  <si>
    <t>BUCHA REDUCAO SOLDAVEL LONGA PVC 85x60mm</t>
  </si>
  <si>
    <t xml:space="preserve"> 9.4.8 </t>
  </si>
  <si>
    <t xml:space="preserve"> CPU- 259 </t>
  </si>
  <si>
    <t>Copia da ORSE (1180) - Tê de redução 90º de pvc rígido soldável, marrom  diâm = 50 x 25mm</t>
  </si>
  <si>
    <t xml:space="preserve"> 9.4.9 </t>
  </si>
  <si>
    <t xml:space="preserve"> CPU- 260 </t>
  </si>
  <si>
    <t>Copia da ORSE (1184) - Tê de redução 90º de pvc rígido soldável, marrom  diâm = 75 x 60mm</t>
  </si>
  <si>
    <t xml:space="preserve"> 9.4.10 </t>
  </si>
  <si>
    <t xml:space="preserve"> 89632 </t>
  </si>
  <si>
    <t>TE DE REDUÇÃO, PVC, SOLDÁVEL, DN 85MM X 60MM, INSTALADO EM PRUMADA DE ÁGUA - FORNECIMENTO E INSTALAÇÃO. AF_12/2014</t>
  </si>
  <si>
    <t xml:space="preserve"> 9.4.11 </t>
  </si>
  <si>
    <t xml:space="preserve"> CPU- 267 </t>
  </si>
  <si>
    <t>Copia da AGETOP CIVIL (081166) - BUCHA DE REDUCAO SOLDAVEL CURTA 75 X 60 mm</t>
  </si>
  <si>
    <t xml:space="preserve"> 9.4.12 </t>
  </si>
  <si>
    <t xml:space="preserve"> CPU- 268 </t>
  </si>
  <si>
    <t>Copia da AGETOP CIVIL (081166) - BUCHA DE REDUCAO SOLDAVEL CURTA 60 x 50 mm</t>
  </si>
  <si>
    <t xml:space="preserve"> 9.4.13 </t>
  </si>
  <si>
    <t xml:space="preserve"> CPU- 269 </t>
  </si>
  <si>
    <t>Copia da AGETOP CIVIL (081167) - BUCHA DE REDUCAO SOLDAVEL CURTA 85 X 75 mm</t>
  </si>
  <si>
    <t>JOELHOS</t>
  </si>
  <si>
    <t xml:space="preserve"> 9.5.1 </t>
  </si>
  <si>
    <t xml:space="preserve"> 89485 </t>
  </si>
  <si>
    <t>JOELHO 45 GRAUS, PVC, SOLDÁVEL, DN 25MM, INSTALADO EM PRUMADA DE ÁGUA - FORNECIMENTO E INSTALAÇÃO. AF_12/2014</t>
  </si>
  <si>
    <t xml:space="preserve"> 9.5.2 </t>
  </si>
  <si>
    <t xml:space="preserve"> 9.5.3 </t>
  </si>
  <si>
    <t xml:space="preserve"> 9.5.4 </t>
  </si>
  <si>
    <t xml:space="preserve"> 89505 </t>
  </si>
  <si>
    <t>JOELHO 90 GRAUS, PVC, SOLDÁVEL, DN 60MM, INSTALADO EM PRUMADA DE ÁGUA - FORNECIMENTO E INSTALAÇÃO. AF_12/2014</t>
  </si>
  <si>
    <t xml:space="preserve"> 9.5.5 </t>
  </si>
  <si>
    <t xml:space="preserve"> 9.5.6 </t>
  </si>
  <si>
    <t xml:space="preserve"> 90373 </t>
  </si>
  <si>
    <t>JOELHO 90 GRAUS COM BUCHA DE LATÃO, PVC, SOLDÁVEL, DN 25MM, X 1/2 INSTALADO EM RAMAL OU SUB-RAMAL DE ÁGUA - FORNECIMENTO E INSTALAÇÃO. AF_12/2014</t>
  </si>
  <si>
    <t xml:space="preserve"> 9.5.7 </t>
  </si>
  <si>
    <t xml:space="preserve"> 9.5.8 </t>
  </si>
  <si>
    <t xml:space="preserve"> 89802 </t>
  </si>
  <si>
    <t>JOELHO 45 GRAUS, PVC, SERIE NORMAL, ESGOTO PREDIAL, DN 50 MM, JUNTA ELÁSTICA, FORNECIDO E INSTALADO EM PRUMADA DE ESGOTO SANITÁRIO OU VENTILAÇÃO. AF_12/2014</t>
  </si>
  <si>
    <t xml:space="preserve"> 9.5.9 </t>
  </si>
  <si>
    <t xml:space="preserve"> 9.5.10 </t>
  </si>
  <si>
    <t xml:space="preserve"> 89806 </t>
  </si>
  <si>
    <t>JOELHO 45 GRAUS, PVC, SERIE NORMAL, ESGOTO PREDIAL, DN 75 MM, JUNTA ELÁSTICA, FORNECIDO E INSTALADO EM PRUMADA DE ESGOTO SANITÁRIO OU VENTILAÇÃO. AF_12/2014</t>
  </si>
  <si>
    <t xml:space="preserve"> 9.5.11 </t>
  </si>
  <si>
    <t xml:space="preserve"> 89855 </t>
  </si>
  <si>
    <t>JOELHO 45 GRAUS, PVC, SERIE NORMAL, ESGOTO PREDIAL, DN 150 MM, JUNTA ELÁSTICA, FORNECIDO E INSTALADO EM SUBCOLETOR AÉREO DE ESGOTO SANITÁRIO. AF_12/2014</t>
  </si>
  <si>
    <t xml:space="preserve"> 9.5.12 </t>
  </si>
  <si>
    <t xml:space="preserve"> 89724 </t>
  </si>
  <si>
    <t>JOELHO 90 GRAUS, PVC, SERIE NORMAL, ESGOTO PREDIAL, DN 40 MM, JUNTA SOLDÁVEL, FORNECIDO E INSTALADO EM RAMAL DE DESCARGA OU RAMAL DE ESGOTO SANITÁRIO. AF_12/2014</t>
  </si>
  <si>
    <t xml:space="preserve"> 9.5.13 </t>
  </si>
  <si>
    <t xml:space="preserve"> 89731 </t>
  </si>
  <si>
    <t>JOELHO 90 GRAUS, PVC, SERIE NORMAL, ESGOTO PREDIAL, DN 50 MM, JUNTA ELÁSTICA, FORNECIDO E INSTALADO EM RAMAL DE DESCARGA OU RAMAL DE ESGOTO SANITÁRIO. AF_12/2014</t>
  </si>
  <si>
    <t xml:space="preserve"> 9.5.14 </t>
  </si>
  <si>
    <t xml:space="preserve"> 89805 </t>
  </si>
  <si>
    <t>JOELHO 90 GRAUS, PVC, SERIE NORMAL, ESGOTO PREDIAL, DN 75 MM, JUNTA ELÁSTICA, FORNECIDO E INSTALADO EM PRUMADA DE ESGOTO SANITÁRIO OU VENTILAÇÃO. AF_12/2014</t>
  </si>
  <si>
    <t xml:space="preserve"> 9.5.15 </t>
  </si>
  <si>
    <t xml:space="preserve"> 9.5.16 </t>
  </si>
  <si>
    <t xml:space="preserve"> 89854 </t>
  </si>
  <si>
    <t>JOELHO 90 GRAUS, PVC, SERIE NORMAL, ESGOTO PREDIAL, DN 150 MM, JUNTA ELÁSTICA, FORNECIDO E INSTALADO EM SUBCOLETOR AÉREO DE ESGOTO SANITÁRIO. AF_12/2014</t>
  </si>
  <si>
    <t xml:space="preserve"> 9.5.17 </t>
  </si>
  <si>
    <t>JOELHO 90 PVC COM ANEL DE BORRACHA 40MM X1.1/2MM</t>
  </si>
  <si>
    <t xml:space="preserve"> 9.5.18 </t>
  </si>
  <si>
    <t xml:space="preserve"> 052201 </t>
  </si>
  <si>
    <t>JOELHO 90 PVC SOLDA/ROSCA DE LATAO 25mmx3/4""</t>
  </si>
  <si>
    <t>CURVAS</t>
  </si>
  <si>
    <t xml:space="preserve"> 9.6.1 </t>
  </si>
  <si>
    <t xml:space="preserve"> 89807 </t>
  </si>
  <si>
    <t>CURVA CURTA 90 GRAUS, PVC, SERIE NORMAL, ESGOTO PREDIAL, DN 75 MM, JUNTA ELÁSTICA, FORNECIDO E INSTALADO EM PRUMADA DE ESGOTO SANITÁRIO OU VENTILAÇÃO. AF_12/2014</t>
  </si>
  <si>
    <t xml:space="preserve"> 9.6.2 </t>
  </si>
  <si>
    <t xml:space="preserve"> 9.6.3 </t>
  </si>
  <si>
    <t xml:space="preserve"> 9.6.4 </t>
  </si>
  <si>
    <t xml:space="preserve"> 053312 </t>
  </si>
  <si>
    <t>CURVA 45 PVC ESGOTO 40mm</t>
  </si>
  <si>
    <t xml:space="preserve"> 9.6.5 </t>
  </si>
  <si>
    <t xml:space="preserve"> 9.6.6 </t>
  </si>
  <si>
    <t xml:space="preserve"> 9.6.7 </t>
  </si>
  <si>
    <t xml:space="preserve"> 053273 </t>
  </si>
  <si>
    <t>CURVA 45 PVC ESGOTO SERIE LEVE 150mm</t>
  </si>
  <si>
    <t xml:space="preserve"> 9.6.8 </t>
  </si>
  <si>
    <t xml:space="preserve"> 9.6.9 </t>
  </si>
  <si>
    <t xml:space="preserve"> 89507 </t>
  </si>
  <si>
    <t>CURVA 90 GRAUS, PVC, SOLDÁVEL, DN 60MM, INSTALADO EM PRUMADA DE ÁGUA - FORNECIMENTO E INSTALAÇÃO. AF_12/2014</t>
  </si>
  <si>
    <t xml:space="preserve"> 9.6.10 </t>
  </si>
  <si>
    <t xml:space="preserve"> 9.6.11 </t>
  </si>
  <si>
    <t xml:space="preserve"> 89525 </t>
  </si>
  <si>
    <t>CURVA 90 GRAUS, PVC, SOLDÁVEL, DN 85MM, INSTALADO EM PRUMADA DE ÁGUA - FORNECIMENTO E INSTALAÇÃO. AF_12/2014</t>
  </si>
  <si>
    <t xml:space="preserve"> 9.6.12 </t>
  </si>
  <si>
    <t>TÊS</t>
  </si>
  <si>
    <t xml:space="preserve"> 9.7.1 </t>
  </si>
  <si>
    <t xml:space="preserve"> 9.7.2 </t>
  </si>
  <si>
    <t xml:space="preserve"> 9.7.3 </t>
  </si>
  <si>
    <t xml:space="preserve"> 9.7.4 </t>
  </si>
  <si>
    <t xml:space="preserve"> 9.7.5 </t>
  </si>
  <si>
    <t xml:space="preserve"> CPU- 261 </t>
  </si>
  <si>
    <t>Copia da AGETOP CIVIL (081408) - TE 90 GRAUS SOLDAVEL DIAMETRO 85 mm</t>
  </si>
  <si>
    <t xml:space="preserve"> 9.7.6 </t>
  </si>
  <si>
    <t xml:space="preserve"> CPU- 270 </t>
  </si>
  <si>
    <t>Copia da AGETOP CIVIL (082233) - TE SANITARIO DIAMETRO 100 X 50 MM</t>
  </si>
  <si>
    <t xml:space="preserve"> 9.7.7 </t>
  </si>
  <si>
    <t xml:space="preserve"> CPU- 271 </t>
  </si>
  <si>
    <t>Copia da AGETOP CIVIL (082234) - TE SANITARIO DIAMETRO 100 X 75 MM</t>
  </si>
  <si>
    <t xml:space="preserve"> 9.7.8 </t>
  </si>
  <si>
    <t xml:space="preserve"> 053404 </t>
  </si>
  <si>
    <t>TE SANITARIO PVC ESGOTO 50x50mm</t>
  </si>
  <si>
    <t xml:space="preserve"> 9.7.9 </t>
  </si>
  <si>
    <t xml:space="preserve"> 053309 </t>
  </si>
  <si>
    <t>TE SANITARIO PVC ESGOTO 75x50mm</t>
  </si>
  <si>
    <t xml:space="preserve"> 9.7.10 </t>
  </si>
  <si>
    <t xml:space="preserve"> 053405 </t>
  </si>
  <si>
    <t>TE SANITARIO PVC ESGOTO 75x75mm</t>
  </si>
  <si>
    <t xml:space="preserve"> 9.7.11 </t>
  </si>
  <si>
    <t xml:space="preserve"> 054165 </t>
  </si>
  <si>
    <t>TE ESGOTO SANITARIO PVC 150x100mm</t>
  </si>
  <si>
    <t>JUNÇÕES</t>
  </si>
  <si>
    <t xml:space="preserve"> 9.8.1 </t>
  </si>
  <si>
    <t xml:space="preserve"> CPU- 262 </t>
  </si>
  <si>
    <t>Copia da ORSE (1570) - Junção invertida em pvc rígido soldável, para esgoto primário, diâm = 100 x 75mm</t>
  </si>
  <si>
    <t xml:space="preserve"> 9.8.2 </t>
  </si>
  <si>
    <t xml:space="preserve"> 9.8.3 </t>
  </si>
  <si>
    <t xml:space="preserve"> 9.8.4 </t>
  </si>
  <si>
    <t xml:space="preserve"> 9.8.5 </t>
  </si>
  <si>
    <t xml:space="preserve"> 9.8.6 </t>
  </si>
  <si>
    <t xml:space="preserve"> 89699 </t>
  </si>
  <si>
    <t>JUNÇÃO SIMPLES, PVC, SERIE R, ÁGUA PLUVIAL, DN 150 X 100 MM, JUNTA ELÁSTICA, FORNECIDO E INSTALADO EM CONDUTORES VERTICAIS DE ÁGUAS PLUVIAIS. AF_12/2014</t>
  </si>
  <si>
    <t xml:space="preserve"> 9.8.7 </t>
  </si>
  <si>
    <t>ADAPTADORES</t>
  </si>
  <si>
    <t xml:space="preserve"> 9.9.1 </t>
  </si>
  <si>
    <t>ADAPTADOR PVC SOLD. FLANGES LIVRES P/CX. D</t>
  </si>
  <si>
    <t xml:space="preserve"> 9.9.2 </t>
  </si>
  <si>
    <t xml:space="preserve"> C0022 </t>
  </si>
  <si>
    <t xml:space="preserve"> 9.9.3 </t>
  </si>
  <si>
    <t xml:space="preserve"> C0023 </t>
  </si>
  <si>
    <t xml:space="preserve"> 9.9.4 </t>
  </si>
  <si>
    <t xml:space="preserve"> C0026 </t>
  </si>
  <si>
    <t>ADAPTADOR PVC SOLD. FLANGES LIVRES P/CX. D'ÁGUA 85mm (3")</t>
  </si>
  <si>
    <t xml:space="preserve"> 9.9.5 </t>
  </si>
  <si>
    <t xml:space="preserve"> 9.9.6 </t>
  </si>
  <si>
    <t xml:space="preserve"> 9.9.7 </t>
  </si>
  <si>
    <t xml:space="preserve"> 9.9.8 </t>
  </si>
  <si>
    <t xml:space="preserve"> CPU- 264 </t>
  </si>
  <si>
    <t>Copia da ORSE (1043) - Adaptador de pvc rígido soldável curto c/ bolsa e rosca p/ registro diâm = 60mm x 2"</t>
  </si>
  <si>
    <t xml:space="preserve"> 9.9.9 </t>
  </si>
  <si>
    <t xml:space="preserve"> CPU- 265 </t>
  </si>
  <si>
    <t>Copia da ORSE (1044) - Adaptador de pvc rígido soldável curto c/ bolsa e rosca p/ registro diâm = 75mm x 21/2"</t>
  </si>
  <si>
    <t xml:space="preserve"> 9.9.10 </t>
  </si>
  <si>
    <t xml:space="preserve"> CPU- 266 </t>
  </si>
  <si>
    <t>Copia da ORSE (1045) - Adaptador de pvc rígido soldável curto c/ bolsa e rosca p/ registro diâm = 85mm x 3"</t>
  </si>
  <si>
    <t>LUVAS</t>
  </si>
  <si>
    <t xml:space="preserve"> 9.10.1 </t>
  </si>
  <si>
    <t xml:space="preserve"> 89528 </t>
  </si>
  <si>
    <t>LUVA, PVC, SOLDÁVEL, DN 25MM, INSTALADO EM PRUMADA DE ÁGUA - FORNECIMENTO E INSTALAÇÃO. AF_12/2014</t>
  </si>
  <si>
    <t xml:space="preserve"> 9.10.2 </t>
  </si>
  <si>
    <t xml:space="preserve"> 9.10.3 </t>
  </si>
  <si>
    <t xml:space="preserve"> 89614 </t>
  </si>
  <si>
    <t>LUVA, PVC, SOLDÁVEL, DN 85MM, INSTALADO EM PRUMADA DE ÁGUA - FORNECIMENTO E INSTALAÇÃO. AF_12/2014</t>
  </si>
  <si>
    <t xml:space="preserve"> 9.10.4 </t>
  </si>
  <si>
    <t xml:space="preserve"> 89817 </t>
  </si>
  <si>
    <t>LUVA SIMPLES, PVC, SERIE NORMAL, ESGOTO PREDIAL, DN 75 MM, JUNTA ELÁSTICA, FORNECIDO E INSTALADO EM PRUMADA DE ESGOTO SANITÁRIO OU VENTILAÇÃO. AF_12/2014</t>
  </si>
  <si>
    <t xml:space="preserve"> 9.10.5 </t>
  </si>
  <si>
    <t xml:space="preserve"> 89821 </t>
  </si>
  <si>
    <t>LUVA SIMPLES, PVC, SERIE NORMAL, ESGOTO PREDIAL, DN 100 MM, JUNTA ELÁSTICA, FORNECIDO E INSTALADO EM PRUMADA DE ESGOTO SANITÁRIO OU VENTILAÇÃO. AF_12/2014</t>
  </si>
  <si>
    <t xml:space="preserve"> 9.10.6 </t>
  </si>
  <si>
    <t xml:space="preserve"> 053137 </t>
  </si>
  <si>
    <t>LUVA DUPLA PVC SERIE LEVE 150mm</t>
  </si>
  <si>
    <t xml:space="preserve"> 9.10.7 </t>
  </si>
  <si>
    <t xml:space="preserve"> 89814 </t>
  </si>
  <si>
    <t>LUVA DE CORRER, PVC, SERIE NORMAL, ESGOTO PREDIAL, DN 50 MM, JUNTA ELÁSTICA, FORNECIDO E INSTALADO EM PRUMADA DE ESGOTO SANITÁRIO OU VENTILAÇÃO. AF_12/2014</t>
  </si>
  <si>
    <t xml:space="preserve"> 9.10.8 </t>
  </si>
  <si>
    <t xml:space="preserve"> 052612 </t>
  </si>
  <si>
    <t>LUVA PVC/LATAO SOLDA/ROSCA DIAM. 25mmx3/4""</t>
  </si>
  <si>
    <t xml:space="preserve"> 9.10.9 </t>
  </si>
  <si>
    <t xml:space="preserve"> 89577 </t>
  </si>
  <si>
    <t>LUVA DE CORRER, PVC, SOLDÁVEL, DN 50MM, INSTALADO EM PRUMADA DE ÁGUA - FORNECIMENTO E INSTALAÇÃO. AF_12/2014</t>
  </si>
  <si>
    <t xml:space="preserve"> 9.11 </t>
  </si>
  <si>
    <t>TERMINAIS DE VENTILAÇÃO, CAPS E PLUGS</t>
  </si>
  <si>
    <t xml:space="preserve"> 9.11.1 </t>
  </si>
  <si>
    <t xml:space="preserve"> 10.48.40 </t>
  </si>
  <si>
    <t>TERMINAL DE VENTILAÇAO PVC D= 50MM</t>
  </si>
  <si>
    <t xml:space="preserve"> 9.11.2 </t>
  </si>
  <si>
    <t xml:space="preserve"> 10.48.42 </t>
  </si>
  <si>
    <t>TERMINAL DE VENTILAÇAO PVC D= 75 MM</t>
  </si>
  <si>
    <t xml:space="preserve"> 9.11.3 </t>
  </si>
  <si>
    <t xml:space="preserve"> 72293 </t>
  </si>
  <si>
    <t>CAP PVC ESGOTO 50MM (TAMPÃO) - FORNECIMENTO E INSTALAÇÃO</t>
  </si>
  <si>
    <t xml:space="preserve"> 9.11.4 </t>
  </si>
  <si>
    <t xml:space="preserve"> 72295 </t>
  </si>
  <si>
    <t>CAP PVC ESGOTO 100MM (TAMPÃO) - FORNECIMENTO E INSTALAÇÃO</t>
  </si>
  <si>
    <t xml:space="preserve"> 9.11.5 </t>
  </si>
  <si>
    <t xml:space="preserve"> CPU- 418 </t>
  </si>
  <si>
    <t>Copia da SINAPI (72295) - CAP PVC ESGOTO 200MM (TAMPÃO) - FORNECIMENTO E INSTALAÇÃO</t>
  </si>
  <si>
    <t xml:space="preserve"> 9.11.6 </t>
  </si>
  <si>
    <t xml:space="preserve"> CPU- 458 </t>
  </si>
  <si>
    <t>Copia da ORSE (4763) - Cap de pvc rígido c/ anéis p/ esgoto, diâm. =150mm</t>
  </si>
  <si>
    <t xml:space="preserve"> 9.12 </t>
  </si>
  <si>
    <t>RESERVATÓRIOS  E ACESSÓRIOS DIVERSOS</t>
  </si>
  <si>
    <t xml:space="preserve"> 9.12.1 </t>
  </si>
  <si>
    <t xml:space="preserve"> 052954 </t>
  </si>
  <si>
    <t>CAIXA D'AGUA POLIETILENO 500 LITROS</t>
  </si>
  <si>
    <t xml:space="preserve"> 9.12.2 </t>
  </si>
  <si>
    <t xml:space="preserve"> 95673 </t>
  </si>
  <si>
    <t>HIDRÔMETRO DN 20 (½), 1,5 M³/H  FORNECIMENTO E INSTALAÇÃO. AF_11/2016</t>
  </si>
  <si>
    <t xml:space="preserve"> 9.12.3 </t>
  </si>
  <si>
    <t xml:space="preserve"> 9.13 </t>
  </si>
  <si>
    <t>CAIXAS SIFONADAS E/OU RALOS</t>
  </si>
  <si>
    <t xml:space="preserve"> 9.13.1 </t>
  </si>
  <si>
    <t xml:space="preserve"> 053086 </t>
  </si>
  <si>
    <t>CAIXA SIFONADA PVC 150x185x75mm</t>
  </si>
  <si>
    <t xml:space="preserve"> 9.13.2 </t>
  </si>
  <si>
    <t xml:space="preserve"> 053101 </t>
  </si>
  <si>
    <t>CAIXA SIFONADA PVC 250x172x50mm C/TAMPA CEGA PVC</t>
  </si>
  <si>
    <t xml:space="preserve"> 9.13.3 </t>
  </si>
  <si>
    <t xml:space="preserve"> 053253 </t>
  </si>
  <si>
    <t>CAIXA SIFONADA PVC 100x100x40mm C/GRELHA ACO INOX</t>
  </si>
  <si>
    <t xml:space="preserve"> 9.14 </t>
  </si>
  <si>
    <t>CASTELO DÁGUA</t>
  </si>
  <si>
    <t xml:space="preserve"> 9.14.1 </t>
  </si>
  <si>
    <t>FUNDAÇÃO</t>
  </si>
  <si>
    <t xml:space="preserve"> 9.14.1.1 </t>
  </si>
  <si>
    <t xml:space="preserve"> 97775 </t>
  </si>
  <si>
    <t>TUBULÃO A CÉU ABERTO, DIÂMETRO DO FUSTE DE 70 CM, PROFUNDIDADE MENOR OU IGUAL A 5 M, ESCAVAÇÃO MANUAL, SEM ALARGAMENTO DE BASE, CONCRETO USINADO E LANÇADO COM BOMBA OU DIRETAMENTE DO CAMINHÃO. AF_01/2018</t>
  </si>
  <si>
    <t xml:space="preserve"> 9.14.1.2 </t>
  </si>
  <si>
    <t xml:space="preserve"> 97800 </t>
  </si>
  <si>
    <t>ALARGAMENTO DE BASE DE TUBULÃO A CÉU ABERTO, ESCAVAÇÃO MANUAL, CONCRETO USINADO E LANÇADO COM BOMBA OU DIRETAMENTE DO CAMINHÃO. AF_01/2018</t>
  </si>
  <si>
    <t xml:space="preserve"> 9.14.1.3 </t>
  </si>
  <si>
    <t xml:space="preserve"> 9.14.1.4 </t>
  </si>
  <si>
    <t xml:space="preserve"> 9.14.2 </t>
  </si>
  <si>
    <t>BASE</t>
  </si>
  <si>
    <t xml:space="preserve"> 9.14.2.1 </t>
  </si>
  <si>
    <t xml:space="preserve"> 96540 </t>
  </si>
  <si>
    <t>FABRICAÇÃO, MONTAGEM E DESMONTAGEM DE FÔRMA PARA BLOCO DE COROAMENTO, EM CHAPA DE MADEIRA COMPENSADA RESINADA, E=17 MM, 4 UTILIZAÇÕES. AF_06/2017</t>
  </si>
  <si>
    <t xml:space="preserve"> 9.14.2.2 </t>
  </si>
  <si>
    <t xml:space="preserve"> 9.14.2.3 </t>
  </si>
  <si>
    <t xml:space="preserve"> 9.14.2.4 </t>
  </si>
  <si>
    <t xml:space="preserve"> 9.14.2.5 </t>
  </si>
  <si>
    <t xml:space="preserve"> 9.14.3 </t>
  </si>
  <si>
    <t>RESERVATÓRIO</t>
  </si>
  <si>
    <t xml:space="preserve"> 9.14.3.1 </t>
  </si>
  <si>
    <t xml:space="preserve"> 140 </t>
  </si>
  <si>
    <t>RESERVATORIO CASTELO D'AGUA- CAPACIDADE 30.000 LITROS</t>
  </si>
  <si>
    <t>LOUÇAS, METAIS , ACESSÓRIOS E BANCADAS</t>
  </si>
  <si>
    <t>LOUÇAS E CUBAS/BOJOS INOX</t>
  </si>
  <si>
    <t xml:space="preserve"> 190223 </t>
  </si>
  <si>
    <t>LAVATORIO DE CANTO OVAL 34x42x34cm CELITE</t>
  </si>
  <si>
    <t xml:space="preserve"> 120 </t>
  </si>
  <si>
    <t>Copia - CUBA  DE LOUÇA DE EMBUTIR 50X35 CM COM VÁLVULA, SIFÃO E ENGATE FLEXÍVEL CROMADOS INCLUSIVE FURO PARA TORNEIRA E CUBA</t>
  </si>
  <si>
    <t xml:space="preserve"> 10.1.3 </t>
  </si>
  <si>
    <t xml:space="preserve"> 86943 </t>
  </si>
  <si>
    <t>LAVATÓRIO LOUÇA BRANCA SUSPENSO, 29,5 X 39CM OU EQUIVALENTE, PADRÃO POPULAR, INCLUSO SIFÃO FLEXÍVEL EM PVC, VÁLVULA E ENGATE FLEXÍVEL 30CM EM PLÁSTICO E TORNEIRA CROMADA DE MESA, PADRÃO POPULAR - FORNECIMENTO E INSTALAÇÃO. AF_01/2020</t>
  </si>
  <si>
    <t xml:space="preserve"> 10.1.4 </t>
  </si>
  <si>
    <t xml:space="preserve"> 95472 </t>
  </si>
  <si>
    <t>VASO SANITARIO SIFONADO CONVENCIONAL PARA PCD SEM FURO FRONTAL COM LOUÇA BRANCA SEM ASSENTO, INCLUSO CONJUNTO DE LIGAÇÃO PARA BACIA SANITÁRIA AJUSTÁVEL - FORNECIMENTO E INSTALAÇÃO. AF_01/2020</t>
  </si>
  <si>
    <t xml:space="preserve"> 10.1.5 </t>
  </si>
  <si>
    <t xml:space="preserve"> 10.1.6 </t>
  </si>
  <si>
    <t xml:space="preserve"> 10.1.7 </t>
  </si>
  <si>
    <t>BOJO EM AÇO INOX N° 2 (56 X 33 X 11,5 CM) COM VÁLVULA, SIFÃO E ENGATE FLEXÍVEL CROMADOS INCLUSIVE FURO PARA TORNEIRA E BOJO</t>
  </si>
  <si>
    <t xml:space="preserve"> 10.1.8 </t>
  </si>
  <si>
    <t xml:space="preserve"> CPU- 500 </t>
  </si>
  <si>
    <t>Copia da AGETOP CIVIL (080621) - VALVULA  DESCARGA P/MICTORIO DIAM. 3/4" - 1/2"</t>
  </si>
  <si>
    <t>METAIS E ACESSÓRIOS</t>
  </si>
  <si>
    <t xml:space="preserve"> 10.2.4 </t>
  </si>
  <si>
    <t xml:space="preserve"> 10.2.5 </t>
  </si>
  <si>
    <t xml:space="preserve"> 10.2.6 </t>
  </si>
  <si>
    <t xml:space="preserve"> 10.2.7 </t>
  </si>
  <si>
    <t xml:space="preserve"> 10.2.8 </t>
  </si>
  <si>
    <t xml:space="preserve"> 10.2.9 </t>
  </si>
  <si>
    <t xml:space="preserve"> 10.2.10 </t>
  </si>
  <si>
    <t xml:space="preserve"> 10.2.11 </t>
  </si>
  <si>
    <t xml:space="preserve"> 10.2.12 </t>
  </si>
  <si>
    <t xml:space="preserve"> CPU- 447 </t>
  </si>
  <si>
    <t>Copia da FDE (06.03.016) - BP-01 BARRA ANTIPANICO SIMPLES</t>
  </si>
  <si>
    <t xml:space="preserve"> 10.2.13 </t>
  </si>
  <si>
    <t xml:space="preserve"> CPU- 448 </t>
  </si>
  <si>
    <t>Copia da FDE (08.17.081) - TJ-03 TORNEIRA DE JARDIM</t>
  </si>
  <si>
    <t>PPCI - SISTEMA DE PROTEÇÃO CONTRA INCÊNDIO E PÂNICO</t>
  </si>
  <si>
    <t xml:space="preserve"> CPU- 414 </t>
  </si>
  <si>
    <t>Copia da CAERN (1070257) - BOMBA CENTRÍFUGA TRIFASICA, POTÊNCIA DE 7,5CV-220//380V, INCLUSIVE QUADRO DE COMANDO COMPLETO PARA 7,5CV, MATERIAL PARA SUCÇÃO E RECALQUE</t>
  </si>
  <si>
    <t xml:space="preserve">    cj</t>
  </si>
  <si>
    <t xml:space="preserve"> CPU- 416 </t>
  </si>
  <si>
    <t>Copia da SETOP (HID-ADP-030) - ADAPTADOR SOLDÁVEL PARA CAIXA DÁGUA Ø 150 MM X 2.1/2"</t>
  </si>
  <si>
    <t xml:space="preserve"> 97454 </t>
  </si>
  <si>
    <t>CURVA 45 GRAUS, EM AÇO, CONEXÃO SOLDADA, DN 65 (2 1/2"), INSTALADO EM PRUMADAS - FORNECIMENTO E INSTALAÇÃO. AF_10/2020</t>
  </si>
  <si>
    <t xml:space="preserve"> 92347 </t>
  </si>
  <si>
    <t>LUVA, EM FERRO GALVANIZADO, DN 65 (2 1/2"), CONEXÃO ROSQUEADA, INSTALADO EM PRUMADAS - FORNECIMENTO E INSTALAÇÃO. AF_10/2020</t>
  </si>
  <si>
    <t xml:space="preserve"> 92346 </t>
  </si>
  <si>
    <t>NIPLE, EM FERRO GALVANIZADO, DN 65 (2 1/2"), CONEXÃO ROSQUEADA, INSTALADO EM PRUMADAS - FORNECIMENTO E INSTALAÇÃO. AF_10/2020</t>
  </si>
  <si>
    <t xml:space="preserve"> 92357 </t>
  </si>
  <si>
    <t>TÊ, EM FERRO GALVANIZADO, DN 65 (2 1/2"), CONEXÃO ROSQUEADA, INSTALADO EM PRUMADAS - FORNECIMENTO E INSTALAÇÃO. AF_10/2020</t>
  </si>
  <si>
    <t xml:space="preserve"> CPU- 417 </t>
  </si>
  <si>
    <t>Copia da SBC (060024) - LUMINARIA DE EMERGENCIA 36 LEDS BIVOLT SEGURIMAX</t>
  </si>
  <si>
    <t>SPDA -SISTEMA DE PROTEÇÃO CONTRA DESCARGAS ATMOSFÉRICAS</t>
  </si>
  <si>
    <t xml:space="preserve"> 11.92.06 </t>
  </si>
  <si>
    <t>PRESILHA LATAO P/CABO 35/50MM2 C/PARAFUSO/BUCHA S6</t>
  </si>
  <si>
    <t xml:space="preserve"> 11.92.23 </t>
  </si>
  <si>
    <t>PARAFUSO FENDA AUTOTARRAXANTE INOX 4,2X32MM</t>
  </si>
  <si>
    <t xml:space="preserve"> CPU- 442 </t>
  </si>
  <si>
    <t>Copia da AGETOP CIVIL (071232) - ELETRODUTO METALICO FLEXIVEL DIAMETRO DIAM. 1"</t>
  </si>
  <si>
    <t xml:space="preserve"> ELE-ELE-075 </t>
  </si>
  <si>
    <t>ELETRODUTO DE AÇO GALVANIZADO MÉDIO, INCLUSIVE CONEXÕES, SUPORTES E FIXAÇÃO DN 50 (2")</t>
  </si>
  <si>
    <t xml:space="preserve"> ELE-ELE-060 </t>
  </si>
  <si>
    <t>ELETRODUTO DE AÇO GALVANIZADO LEVE, INCLUSIVE CONEXÕES, SUPORTES E FIXAÇÃO DN 25 (1")</t>
  </si>
  <si>
    <t xml:space="preserve"> 93010 </t>
  </si>
  <si>
    <t>ELETRODUTO RÍGIDO ROSCÁVEL, PVC, DN 75 MM (2 1/2") - FORNECIMENTO E INSTALAÇÃO. AF_12/2015</t>
  </si>
  <si>
    <t xml:space="preserve"> CPU- 457 </t>
  </si>
  <si>
    <t>Copia da ORSE (8690) - Cabo de fibra ótica de 6 vias</t>
  </si>
  <si>
    <t xml:space="preserve"> CPU- 459 </t>
  </si>
  <si>
    <t>Copia da ORSE (8493) - Fornecimento e instalação de rack  de piso 19" x 16u x 570mm (gabinete) inclusive acessórios</t>
  </si>
  <si>
    <t>CABOS</t>
  </si>
  <si>
    <t xml:space="preserve"> 14.1.1 </t>
  </si>
  <si>
    <t xml:space="preserve"> 14.1.2 </t>
  </si>
  <si>
    <t xml:space="preserve"> 14.1.3 </t>
  </si>
  <si>
    <t xml:space="preserve"> 92979 </t>
  </si>
  <si>
    <t>CABO DE COBRE FLEXÍVEL ISOLADO, 10 MM², ANTI-CHAMA 450/750 V, PARA DISTRIBUIÇÃO - FORNECIMENTO E INSTALAÇÃO. AF_12/2015</t>
  </si>
  <si>
    <t xml:space="preserve"> 14.1.4 </t>
  </si>
  <si>
    <t xml:space="preserve"> 14.1.5 </t>
  </si>
  <si>
    <t xml:space="preserve"> 92982 </t>
  </si>
  <si>
    <t>CABO DE COBRE FLEXÍVEL ISOLADO, 16 MM², ANTI-CHAMA 0,6/1,0 KV, PARA DISTRIBUIÇÃO - FORNECIMENTO E INSTALAÇÃO. AF_12/2015</t>
  </si>
  <si>
    <t xml:space="preserve"> 14.1.6 </t>
  </si>
  <si>
    <t xml:space="preserve"> 14.1.7 </t>
  </si>
  <si>
    <t xml:space="preserve"> 92986 </t>
  </si>
  <si>
    <t>CABO DE COBRE FLEXÍVEL ISOLADO, 35 MM², ANTI-CHAMA 0,6/1,0 KV, PARA DISTRIBUIÇÃO - FORNECIMENTO E INSTALAÇÃO. AF_12/2015</t>
  </si>
  <si>
    <t xml:space="preserve"> 14.1.8 </t>
  </si>
  <si>
    <t xml:space="preserve"> 92990 </t>
  </si>
  <si>
    <t>CABO DE COBRE FLEXÍVEL ISOLADO, 70 MM², ANTI-CHAMA 0,6/1,0 KV, PARA DISTRIBUIÇÃO - FORNECIMENTO E INSTALAÇÃO. AF_12/2015</t>
  </si>
  <si>
    <t xml:space="preserve"> 14.1.9 </t>
  </si>
  <si>
    <t xml:space="preserve"> 14.1.10 </t>
  </si>
  <si>
    <t xml:space="preserve"> CPU- 441 </t>
  </si>
  <si>
    <t>Copia da AGETOP CIVIL (070560) - CABO ISOLADO PP 3 X 4,0 MM2</t>
  </si>
  <si>
    <t>ELETRODUTOS</t>
  </si>
  <si>
    <t xml:space="preserve"> 14.2.1 </t>
  </si>
  <si>
    <t xml:space="preserve"> 91843 </t>
  </si>
  <si>
    <t>ELETRODUTO FLEXÍVEL CORRUGADO REFORÇADO, PVC, DN 20 MM (1/2"), PARA CIRCUITOS TERMINAIS, INSTALADO EM LAJE - FORNECIMENTO E INSTALAÇÃO. AF_12/2015</t>
  </si>
  <si>
    <t xml:space="preserve"> 14.2.2 </t>
  </si>
  <si>
    <t xml:space="preserve"> 14.2.3 </t>
  </si>
  <si>
    <t xml:space="preserve"> 91847 </t>
  </si>
  <si>
    <t>ELETRODUTO FLEXÍVEL CORRUGADO REFORÇADO, PVC, DN 32 MM (1"), PARA CIRCUITOS TERMINAIS, INSTALADO EM LAJE - FORNECIMENTO E INSTALAÇÃO. AF_12/2015</t>
  </si>
  <si>
    <t xml:space="preserve"> 14.2.4 </t>
  </si>
  <si>
    <t xml:space="preserve"> 14.2.5 </t>
  </si>
  <si>
    <t xml:space="preserve"> 91866 </t>
  </si>
  <si>
    <t>ELETRODUTO RÍGIDO ROSCÁVEL, PVC, DN 20 MM (1/2"), PARA CIRCUITOS TERMINAIS, INSTALADO EM LAJE - FORNECIMENTO E INSTALAÇÃO. AF_12/2015</t>
  </si>
  <si>
    <t xml:space="preserve"> 14.2.6 </t>
  </si>
  <si>
    <t xml:space="preserve"> 14.2.7 </t>
  </si>
  <si>
    <t xml:space="preserve"> 93008 </t>
  </si>
  <si>
    <t>ELETRODUTO RÍGIDO ROSCÁVEL, PVC, DN 50 MM (1 1/2") - FORNECIMENTO E INSTALAÇÃO. AF_12/2015</t>
  </si>
  <si>
    <t xml:space="preserve"> 14.2.8 </t>
  </si>
  <si>
    <t xml:space="preserve"> 14.2.9 </t>
  </si>
  <si>
    <t xml:space="preserve"> 93011 </t>
  </si>
  <si>
    <t>ELETRODUTO RÍGIDO ROSCÁVEL, PVC, DN 85 MM (3") - FORNECIMENTO E INSTALAÇÃO. AF_12/2015</t>
  </si>
  <si>
    <t>DISJUNTORES</t>
  </si>
  <si>
    <t xml:space="preserve"> 14.3.1 </t>
  </si>
  <si>
    <t xml:space="preserve"> 14.3.2 </t>
  </si>
  <si>
    <t>DISJUNTOR MONOPOLAR TIPO DIN, CORRENTE NOMINAL DE 25A - FORNECIMENTO E INSTALAÇÃO. AF_10/2020</t>
  </si>
  <si>
    <t xml:space="preserve"> 14.3.3 </t>
  </si>
  <si>
    <t>DISJUNTOR BIPOLAR TIPO DIN, CORRENTE NOMINAL DE 16A - FORNECIMENTO E INSTALAÇÃO. AF_10/2020</t>
  </si>
  <si>
    <t xml:space="preserve"> 14.3.4 </t>
  </si>
  <si>
    <t>DISJUNTOR BIPOLAR TIPO DIN, CORRENTE NOMINAL DE 25A - FORNECIMENTO E INSTALAÇÃO. AF_10/2020</t>
  </si>
  <si>
    <t xml:space="preserve"> 14.3.5 </t>
  </si>
  <si>
    <t xml:space="preserve"> 93665 </t>
  </si>
  <si>
    <t>DISJUNTOR BIPOLAR TIPO DIN, CORRENTE NOMINAL DE 40A - FORNECIMENTO E INSTALAÇÃO. AF_10/2020</t>
  </si>
  <si>
    <t xml:space="preserve"> 14.3.6 </t>
  </si>
  <si>
    <t xml:space="preserve"> 93671 </t>
  </si>
  <si>
    <t>DISJUNTOR TRIPOLAR TIPO DIN, CORRENTE NOMINAL DE 32A - FORNECIMENTO E INSTALAÇÃO. AF_10/2020</t>
  </si>
  <si>
    <t xml:space="preserve"> 14.3.7 </t>
  </si>
  <si>
    <t>DISJUNTOR TRIPOLAR TIPO DIN, CORRENTE NOMINAL DE 40A - FORNECIMENTO E INSTALAÇÃO. AF_10/2020</t>
  </si>
  <si>
    <t xml:space="preserve"> 14.3.8 </t>
  </si>
  <si>
    <t xml:space="preserve"> 064410 </t>
  </si>
  <si>
    <t>DISJUNTOR TRIPOLAR 80A CURVA C (TIPO DIN)</t>
  </si>
  <si>
    <t xml:space="preserve"> 14.3.9 </t>
  </si>
  <si>
    <t xml:space="preserve"> 064334 </t>
  </si>
  <si>
    <t>DISJUNTOR TRIPOLAR 150A CURVA C (TIPO DIN)</t>
  </si>
  <si>
    <t xml:space="preserve"> 14.3.10 </t>
  </si>
  <si>
    <t xml:space="preserve"> CPU- 438 </t>
  </si>
  <si>
    <t>Copia da CPOS (37.17.070) - Dispositivo diferencial residual de 40 A x 30 mA - 2 polos</t>
  </si>
  <si>
    <t xml:space="preserve"> 14.3.11 </t>
  </si>
  <si>
    <t xml:space="preserve"> CPU- 439 </t>
  </si>
  <si>
    <t>Copia da CPOS (37.17.074) - Dispositivo diferencial residual de 25 A x 30 mA - 4 polos</t>
  </si>
  <si>
    <t xml:space="preserve"> 14.3.12 </t>
  </si>
  <si>
    <t xml:space="preserve"> CPU- 440 </t>
  </si>
  <si>
    <t>Copia da AGETOP CIVIL (071178) - DISJUNTOR TRIPOLAR DE 200-A</t>
  </si>
  <si>
    <t>TOMADAS E INTERRUPTORES</t>
  </si>
  <si>
    <t xml:space="preserve"> 14.4.1 </t>
  </si>
  <si>
    <t xml:space="preserve"> 91967 </t>
  </si>
  <si>
    <t>INTERRUPTOR SIMPLES (3 MÓDULOS), 10A/250V, INCLUINDO SUPORTE E PLACA - FORNECIMENTO E INSTALAÇÃO. AF_12/2015</t>
  </si>
  <si>
    <t xml:space="preserve"> 14.4.2 </t>
  </si>
  <si>
    <t xml:space="preserve"> 91953 </t>
  </si>
  <si>
    <t>INTERRUPTOR SIMPLES (1 MÓDULO), 10A/250V, INCLUINDO SUPORTE E PLACA - FORNECIMENTO E INSTALAÇÃO. AF_12/2015</t>
  </si>
  <si>
    <t xml:space="preserve"> 14.4.3 </t>
  </si>
  <si>
    <t xml:space="preserve"> 062197 </t>
  </si>
  <si>
    <t>INTERRUPTOR PARALELO(TREE WAY) 10A SUPORTE+PLACA CINZA PIAL</t>
  </si>
  <si>
    <t xml:space="preserve"> 14.4.4 </t>
  </si>
  <si>
    <t xml:space="preserve"> 14.4.5 </t>
  </si>
  <si>
    <t xml:space="preserve"> CPU- 339 </t>
  </si>
  <si>
    <t>PONTO DE TOMADA TRIFÁSICA INCLUINDO TOMADA 15A/250V, C/PLACA, RASGO, QUEBRA E CHUMBAMENTO. AF_01/2016</t>
  </si>
  <si>
    <t>LUMINÁRIAS E POSTE</t>
  </si>
  <si>
    <t xml:space="preserve"> 14.5.1 </t>
  </si>
  <si>
    <t xml:space="preserve"> 14.5.2 </t>
  </si>
  <si>
    <t xml:space="preserve"> 14.5.3 </t>
  </si>
  <si>
    <t xml:space="preserve"> 14.5.4 </t>
  </si>
  <si>
    <t xml:space="preserve"> CPU- 340 </t>
  </si>
  <si>
    <t>Copia da SIURB (090951) - LUMINÁRIA COMERCIAL DE SOBREPOR COM DIFUSOR TRANSPARENTE OU FOSCO PARA 2 LÂMPADAS TUBULARES DE LED 18/20W - COMPLETA</t>
  </si>
  <si>
    <t>CURVAS, LUVAS E CAIXAS</t>
  </si>
  <si>
    <t xml:space="preserve"> 14.6.1 </t>
  </si>
  <si>
    <t xml:space="preserve"> 11.14.20 </t>
  </si>
  <si>
    <t>CAIXA DE EMBUTIR EM PVC 2X4" TIGRE OU EQUIVALENTE</t>
  </si>
  <si>
    <t xml:space="preserve"> 14.6.2 </t>
  </si>
  <si>
    <t xml:space="preserve"> 11.14.21 </t>
  </si>
  <si>
    <t>DE EMBUTIR EM PVC 4X4" TIGRE OU EQUIVALENTE</t>
  </si>
  <si>
    <t xml:space="preserve"> 14.6.3 </t>
  </si>
  <si>
    <t xml:space="preserve"> 14.6.4 </t>
  </si>
  <si>
    <t xml:space="preserve"> 14.6.5 </t>
  </si>
  <si>
    <t xml:space="preserve"> CPU- 510 </t>
  </si>
  <si>
    <t>Copia da SETOP (ELE-CXS-208) - CAIXA DE PASSAGEM PARA PISO DO TIPO "ZA" 28X28X40CM - PASSEIO</t>
  </si>
  <si>
    <t xml:space="preserve"> 14.6.6 </t>
  </si>
  <si>
    <t xml:space="preserve"> CPU- 511 </t>
  </si>
  <si>
    <t>Copia da SETOP (ELE-CXS-210) - CAIXA DE PASSAGEM PARA PISO DO TIPO "ZB" 52X44X70CM - PASSEIO</t>
  </si>
  <si>
    <t xml:space="preserve"> 14.6.7 </t>
  </si>
  <si>
    <t xml:space="preserve"> 14.6.8 </t>
  </si>
  <si>
    <t xml:space="preserve"> 91899 </t>
  </si>
  <si>
    <t>CURVA 90 GRAUS PARA ELETRODUTO, PVC, ROSCÁVEL, DN 20 MM (1/2"), PARA CIRCUITOS TERMINAIS, INSTALADA EM LAJE - FORNECIMENTO E INSTALAÇÃO. AF_12/2015</t>
  </si>
  <si>
    <t xml:space="preserve"> 14.6.9 </t>
  </si>
  <si>
    <t xml:space="preserve"> 14.6.10 </t>
  </si>
  <si>
    <t xml:space="preserve"> 93018 </t>
  </si>
  <si>
    <t>CURVA 90 GRAUS PARA ELETRODUTO, PVC, ROSCÁVEL, DN 50 MM (1 1/2") - FORNECIMENTO E INSTALAÇÃO. AF_12/2015</t>
  </si>
  <si>
    <t xml:space="preserve"> 14.6.11 </t>
  </si>
  <si>
    <t xml:space="preserve"> 93024 </t>
  </si>
  <si>
    <t>CURVA 90 GRAUS PARA ELETRODUTO, PVC, ROSCÁVEL, DN 85 MM (3") - FORNECIMENTO E INSTALAÇÃO. AF_12/2015</t>
  </si>
  <si>
    <t xml:space="preserve"> 14.6.12 </t>
  </si>
  <si>
    <t xml:space="preserve"> 91878 </t>
  </si>
  <si>
    <t>LUVA PARA ELETRODUTO, PVC, ROSCÁVEL, DN 20 MM (1/2"), PARA CIRCUITOS TERMINAIS, INSTALADA EM LAJE - FORNECIMENTO E INSTALAÇÃO. AF_12/2015</t>
  </si>
  <si>
    <t xml:space="preserve"> 14.6.13 </t>
  </si>
  <si>
    <t xml:space="preserve"> 14.6.14 </t>
  </si>
  <si>
    <t xml:space="preserve"> 93013 </t>
  </si>
  <si>
    <t>LUVA PARA ELETRODUTO, PVC, ROSCÁVEL, DN 50 MM (1 1/2") - FORNECIMENTO E INSTALAÇÃO. AF_12/2015</t>
  </si>
  <si>
    <t xml:space="preserve"> 14.6.15 </t>
  </si>
  <si>
    <t xml:space="preserve"> 93016 </t>
  </si>
  <si>
    <t>LUVA PARA ELETRODUTO, PVC, ROSCÁVEL, DN 85 MM (3") - FORNECIMENTO E INSTALAÇÃO. AF_12/2015</t>
  </si>
  <si>
    <t>QUADROS</t>
  </si>
  <si>
    <t xml:space="preserve"> 14.7.1 </t>
  </si>
  <si>
    <t xml:space="preserve"> ELE-QUA-015 </t>
  </si>
  <si>
    <t>QUADRO DE DISTRIBUIÇÃO PARA 24 MÓDULOS COM BARRAMENTO 100 A</t>
  </si>
  <si>
    <t xml:space="preserve"> 14.7.2 </t>
  </si>
  <si>
    <t xml:space="preserve"> 14.7.3 </t>
  </si>
  <si>
    <t xml:space="preserve"> ELE-CXS-341 </t>
  </si>
  <si>
    <t>CAIXA PARA MEDIDOR POLIFÁSICO CONFORME PADRÕES CEMIG TIPO CM-4</t>
  </si>
  <si>
    <t xml:space="preserve"> 14.7.4 </t>
  </si>
  <si>
    <t>FECHAMENTO EXTERNO</t>
  </si>
  <si>
    <t>MURO DE FECHAMENTO</t>
  </si>
  <si>
    <t xml:space="preserve"> 15.1.1 </t>
  </si>
  <si>
    <t>FUNDAÇÃO / MURO DE ARRIMO</t>
  </si>
  <si>
    <t xml:space="preserve"> 15.1.1.1 </t>
  </si>
  <si>
    <t xml:space="preserve"> 15.1.1.2 </t>
  </si>
  <si>
    <t xml:space="preserve"> 15.1.1.3 </t>
  </si>
  <si>
    <t xml:space="preserve"> 15.1.1.4 </t>
  </si>
  <si>
    <t xml:space="preserve"> 15.1.1.5 </t>
  </si>
  <si>
    <t xml:space="preserve"> 15.1.1.6 </t>
  </si>
  <si>
    <t xml:space="preserve"> 15.1.1.7 </t>
  </si>
  <si>
    <t xml:space="preserve"> 15.1.1.8 </t>
  </si>
  <si>
    <t xml:space="preserve"> 15.1.1.9 </t>
  </si>
  <si>
    <t xml:space="preserve"> 15.1.2 </t>
  </si>
  <si>
    <t xml:space="preserve"> 15.1.2.1 </t>
  </si>
  <si>
    <t xml:space="preserve"> 15.1.2.2 </t>
  </si>
  <si>
    <t xml:space="preserve"> 15.1.2.3 </t>
  </si>
  <si>
    <t xml:space="preserve"> 15.1.2.4 </t>
  </si>
  <si>
    <t xml:space="preserve"> 15.1.3 </t>
  </si>
  <si>
    <t>MURO APARENTE</t>
  </si>
  <si>
    <t xml:space="preserve"> 15.1.3.1 </t>
  </si>
  <si>
    <t xml:space="preserve"> CPU- 433 </t>
  </si>
  <si>
    <t>Copia da SINAPI (87451) - ALVENARIA DE VEDAÇÃO DE BLOCOS VAZADOS DE CONCRETO DE 19X19X39CM (ESPESSURA 19CM) DE PAREDES COM ÁREA LÍQUIDA MENOR QUE 6M² SEM VÃOS E ARGAMASSA DE ASSENTAMENTO COM PREPARO EM BETONEIRA. AF_06/2014</t>
  </si>
  <si>
    <t xml:space="preserve"> 15.1.3.2 </t>
  </si>
  <si>
    <t xml:space="preserve"> 15.1.3.3 </t>
  </si>
  <si>
    <t xml:space="preserve"> 15.1.3.4 </t>
  </si>
  <si>
    <t xml:space="preserve"> MUR-CON-010 </t>
  </si>
  <si>
    <t>CONCERTINA CLIPADA MODELO ESPIRAL HELICOIDAL DUPLA D = 610 MM</t>
  </si>
  <si>
    <t xml:space="preserve"> 15.1.3.5 </t>
  </si>
  <si>
    <t xml:space="preserve"> 15.1.3.6 </t>
  </si>
  <si>
    <t xml:space="preserve"> 15.1.3.7 </t>
  </si>
  <si>
    <t xml:space="preserve"> 15.1.3.8 </t>
  </si>
  <si>
    <t xml:space="preserve"> 84651 </t>
  </si>
  <si>
    <t>PINTURA COM TINTA IMPERMEAVEL MINERAL EM PO, DUAS DEMAOS</t>
  </si>
  <si>
    <t xml:space="preserve"> 15.1.4 </t>
  </si>
  <si>
    <t>FACHADA E ENTRADA DE PEDESTRES</t>
  </si>
  <si>
    <t xml:space="preserve"> 15.1.4.1 </t>
  </si>
  <si>
    <t xml:space="preserve"> 15.1.4.2 </t>
  </si>
  <si>
    <t xml:space="preserve"> 15.1.4.3 </t>
  </si>
  <si>
    <t xml:space="preserve"> 15.1.4.4 </t>
  </si>
  <si>
    <t xml:space="preserve"> 15.1.4.5 </t>
  </si>
  <si>
    <t xml:space="preserve"> 15.1.4.6 </t>
  </si>
  <si>
    <t xml:space="preserve"> 15.1.4.7 </t>
  </si>
  <si>
    <t xml:space="preserve"> 15.1.4.8 </t>
  </si>
  <si>
    <t xml:space="preserve"> 15.1.4.9 </t>
  </si>
  <si>
    <t xml:space="preserve"> 15.1.4.10 </t>
  </si>
  <si>
    <t xml:space="preserve"> 15.1.4.11 </t>
  </si>
  <si>
    <t>GRADIS E PORTÕES</t>
  </si>
  <si>
    <t xml:space="preserve"> 15.2.1 </t>
  </si>
  <si>
    <t xml:space="preserve"> 15.2.2 </t>
  </si>
  <si>
    <t xml:space="preserve"> 13.38.30 </t>
  </si>
  <si>
    <t>GRADIL NYLOFOR H=2.43 M INCLUSIVE POSTE OU EQUIVALENTE</t>
  </si>
  <si>
    <t xml:space="preserve"> 15.2.3 </t>
  </si>
  <si>
    <t xml:space="preserve"> C3659 </t>
  </si>
  <si>
    <t>PORTÃO DE METALON E BARRA CHATA DE FERRO C/FECHADURA E DOBRADIÇA, INCLUS. PINTURA ESMALTE SINTÉTICO</t>
  </si>
  <si>
    <t>EQUIPAMENTOS</t>
  </si>
  <si>
    <t xml:space="preserve"> 138 </t>
  </si>
  <si>
    <t>Elevador Elétrico de passageiros (comercial) com Casa de Máquinas. Capacidade: 08 Passageiros / 600 kg</t>
  </si>
  <si>
    <t xml:space="preserve"> 139 </t>
  </si>
  <si>
    <t>SISTEMA DE GERAÇÃO DE ENERGIA FOTOVOLTAICA DE 67,00 kwP; COM 200 MÓDULOS FOTOVOLTAICOS DE 335 Wp (FABRICANTE BYD OU EQUIVALENTE) E 1 INVERSOR DE 50KW (FABRICANTE GROWATT OU EQUIVALENTE). ÁREA MÍNIMA PARA INSTALAÇÃO 400M².</t>
  </si>
  <si>
    <t xml:space="preserve"> LIM-GER-005 </t>
  </si>
  <si>
    <t>LIMPEZA FINAL PARA ENTREGA DA OBRA</t>
  </si>
  <si>
    <r>
      <t xml:space="preserve">Endereço: </t>
    </r>
    <r>
      <rPr>
        <sz val="12"/>
        <rFont val="Times New Roman"/>
        <family val="1"/>
      </rPr>
      <t>Rua Libério Lopes, s/ nº - Dona Zeli III</t>
    </r>
  </si>
  <si>
    <t>HEDY WILSON P. OLIVEIRA                                                                                                                                                     SECRETÁRIO MUNICIPAL DE PLANEJAMENTO                                                                                                                                    E DESENVOLVIMENTO URBANO</t>
  </si>
  <si>
    <t>RIVÂNIA CRISTINA REZENDE                                                                                                                                                    ENGENHEIRA CIVIL - CREA/MG 160.149/D</t>
  </si>
  <si>
    <t>Município: Nova Serrana - MG</t>
  </si>
  <si>
    <t>CRONOGRAMA FÍSICO E FINANCEIRO DA OBRA</t>
  </si>
  <si>
    <t>ITEM</t>
  </si>
  <si>
    <t>DESCRIÇÃO</t>
  </si>
  <si>
    <t>VALOR DOS SERVIÇOS</t>
  </si>
  <si>
    <t>R$</t>
  </si>
  <si>
    <t>Peso %</t>
  </si>
  <si>
    <t>TOTAIS</t>
  </si>
  <si>
    <t>TOTAIS ACUMULADOS</t>
  </si>
  <si>
    <r>
      <t>Projeto:</t>
    </r>
    <r>
      <rPr>
        <sz val="12"/>
        <rFont val="Times New Roman"/>
        <family val="1"/>
      </rPr>
      <t xml:space="preserve"> Construção de prédio público de Nova Serrana</t>
    </r>
  </si>
  <si>
    <t>CONSTRUÇÃO DE PRÉDIO PÚBLICO DE NOVA SERRANA</t>
  </si>
  <si>
    <t xml:space="preserve"> 73618 </t>
  </si>
  <si>
    <t>LOCACAO MENSAL DE ANDAIME METALICO TIPO FACHADEIRO, INCLUSIVE MONTAGEM</t>
  </si>
  <si>
    <t xml:space="preserve"> 5.4.13 </t>
  </si>
  <si>
    <t xml:space="preserve">SETOP - 04/2021 - Minas Gerais
SUDECAP - 04/2021 - Minas Gerais
</t>
  </si>
  <si>
    <t>SINAPI - 05/2021 - Minas Gerais
SBC - 06/2021 - Minas Gerais
SEINFRA - 027 - Ceará</t>
  </si>
  <si>
    <t>CONCRETAGEM DE BLOCOS DE COROAMENTO E VIGAS BALDRAMES, FCK 25 MPA, COM USO DE BOMBA  LANÇAMENTO, ADENSAMENTO E ACABAMENTO. AF_06/2017</t>
  </si>
  <si>
    <t>CONCRETAGEM DE PILARES, FCK = 25 MPA, COM USO DE BOMBA EM EDIFICAÇÃO COM SEÇÃO MÉDIA DE PILARES MENOR OU IGUAL A 0,25 M² - LANÇAMENTO, ADENSAMENTO E ACABAMENTO. AF_12/2015</t>
  </si>
  <si>
    <r>
      <t>Projeto:</t>
    </r>
    <r>
      <rPr>
        <sz val="12"/>
        <rFont val="Times New Roman"/>
        <family val="1"/>
      </rPr>
      <t xml:space="preserve"> </t>
    </r>
  </si>
  <si>
    <t>Município:</t>
  </si>
  <si>
    <t xml:space="preserve">Nova Serrana </t>
  </si>
  <si>
    <t>Endereço:</t>
  </si>
  <si>
    <t>Memória de Cálculo</t>
  </si>
  <si>
    <t>MEMORIA DE CÁLCULO</t>
  </si>
  <si>
    <t>SERVIÇOS PRELIMINARES E ADMINISTRAÇÃO LOCAL</t>
  </si>
  <si>
    <t>ELETRODUTO RÍGIDO ROSCÁVEL, PVC, DN 25 MM (3/4"), PARA CIRCUITOS TERMINAIS, INSTALADO EM PAREDE - FORNECIMENTO E INSTALAÇÃO. AF_03/2023</t>
  </si>
  <si>
    <t>CAIXA DE INSPEÇÃO EM CONCRETO, TIPO "ZA" PASSEIO, PADRÃO CEMIG, DIMENSÃO (28X28)CM, ALTURA 40CM, COM TAMPA E ARO ARTICULADO EM FERRO FUNDIDO, INCLUSIVE ESCAVAÇÃO, APILOAMENTO, LASTRO DE BRITA, REATERRO E TRANSPORTE E RETIRADA DO MATERIAL ESCAVADO (EM CAÇAMBA)</t>
  </si>
  <si>
    <t>ADMINISTRAÇÃO</t>
  </si>
  <si>
    <t>ENGENHEIRO CIVIL JUNIOR COM ENCARGOS COMPLEMENTARES</t>
  </si>
  <si>
    <t>MONTAGEM E DESMONTAGEM DE FÔRMA DE VIGA, ESCORAMENTO COM GARFO DE MADEIRA, PÉ-DIREITO SIMPLES, EM CHAPA DE MADEIRA PLASTIFICADA, 10 UTILIZAÇÕES. AF_09/2020</t>
  </si>
  <si>
    <t>ARMAÇÃO DE PILAR OU VIGA DE ESTRUTURA CONVENCIONAL DE CONCRETO ARMADO UTILIZANDO AÇO CA-60 DE 5,0 MM - MONTAGEM. AF_06/2022</t>
  </si>
  <si>
    <t>ARMAÇÃO DE PILAR OU VIGA DE ESTRUTURA CONVENCIONAL DE CONCRETO ARMADO UTILIZANDO AÇO CA-50 DE 10,0 MM - MONTAGEM. AF_06/2022</t>
  </si>
  <si>
    <t>CONCRETAGEM DE VIGAS E LAJES, FCK=25 MPA, PARA LAJES MACIÇAS OU NERVURADAS COM USO DE BOMBA - LANÇAMENTO, ADENSAMENTO E ACABAMENTO. AF_02/2022_PS</t>
  </si>
  <si>
    <t>ARMAÇÃO DE LAJE DE ESTRUTURA CONVENCIONAL DE CONCRETO ARMADO UTILIZANDO AÇO CA-50 DE 6,3 MM - MONTAGEM. AF_06/2022</t>
  </si>
  <si>
    <t>CONCRETAGEM DE PILARES, FCK = 25 MPA,  COM USO DE BALDES - LANÇAMENTO, ADENSAMENTO E ACABAMENTO. AF_02/2022</t>
  </si>
  <si>
    <t>VIGAS- PLATIBANDA</t>
  </si>
  <si>
    <t>IMPERMEABILIZAÇÃO DE ÁREAS LAVÁVEIS</t>
  </si>
  <si>
    <t>ALVENARIA DE BLOCO CERÂMICO</t>
  </si>
  <si>
    <t>ALVENARIA DE VEDAÇÃO DE BLOCOS CERÂMICOS FURADOS NA VERTICAL DE 14X19X39 CM (ESPESSURA 14 CM) E ARGAMASSA DE ASSENTAMENTO COM PREPARO EM BETONEIRA. AF_12/2021</t>
  </si>
  <si>
    <t>ESTRUTURA DE FECHAMENTO EM VÃOS SUPERIORES DE JANELA EM CHAPA CIMENTÍCIA - FORNECIMENTO E INSTALAÇÃO</t>
  </si>
  <si>
    <t>FORNECIMENTO DE ESTRUTURA METÁLICA E ENGRADAMENTO METÁLICO, EM AÇO, PARA TELHADO, EXCLUSIVE TELHA, INCLUSIVE FABRICAÇÃO, TRANSPORTE, MONTAGEM E APLICAÇÃO DE FUNDO PREPARADOR ANTICORROSIVO EM SUPERFÍCIE METÁLICA, UMA (1) DEMÃO</t>
  </si>
  <si>
    <t>ALVENARIA ESTRUTURAL COM BLOCO DE CONCRETO, ESP. 19CM, (FBK 4,5MPA), COM ACABAMENTO APARENTE, INCLUSIVE ARGAMASSA PARA ASSENTAMENTO</t>
  </si>
  <si>
    <t>TELHAMENTO COM TELHA DE AÇO/ALUMÍNIO E = 0,5 MM, COM ATÉ 2 ÁGUAS, INCLUSO IÇAMENTO. AF_07/2019</t>
  </si>
  <si>
    <t xml:space="preserve">ENCAMINHAMENTO DE ÁGUAS PLUVIAIS </t>
  </si>
  <si>
    <t>CALHA EM CHAPA GALVANIZADA, ESP. 0,65MM (GSG-24), COM DESENVOLVIMENTO DE 75CM, INCLUSIVE IÇAMENTO MANUAL VERTICAL</t>
  </si>
  <si>
    <t>RUFO EM CHAPA DE AÇO GALVANIZADO NÚMERO 24, CORTE DE 25 CM, INCLUSO TRANSPORTE VERTICAL. AF_07/2019</t>
  </si>
  <si>
    <t>CHAPIM EM CHAPA GALVANIZADA, COM PINGADEIRA, ESP. 0,65MM (GSG-24), COM DESENVOLVIMENTO DE 35CM, INCLUSIVE IÇAMENTO MANUAL VERTICAL</t>
  </si>
  <si>
    <t>EXECUÇÃO DE PASSEIO (CALÇADA) OU PISO DE CONCRETO COM CONCRETO MOLDADO IN LOCO, FEITO EM OBRA, ACABAMENTO CONVENCIONAL, NÃO ARMADO. AF_08/2022</t>
  </si>
  <si>
    <t>CONTRAPISO EM ARGAMASSA TRAÇO 1:4 (CIMENTO E AREIA), PREPARO MANUAL, APLICADO EM ÁREAS SECAS SOBRE LAJE, ADERIDO, ACABAMENTO NÃO REFORÇADO, ESPESSURA 3CM. AF_07/2021</t>
  </si>
  <si>
    <t>PISO PODOTÁTIL DE CONCRETO, ALERTA, APLICADO EM PISO (40X40CM) COM JUNTA SECA, COR VERMELHO/AMARELO, ASSENTAMENTO COM ARGAMASSA INDUSTRIALIZADA, INCLUSIVE FORNECIMENTO E INSTALAÇÃO</t>
  </si>
  <si>
    <t>GUIA (MEIO-FIO) E SARJETA CONJUGADOS DE CONCRETO, MOLDADA  IN LOCO  EM TRECHO RETO COM EXTRUSORA, 65 CM BASE (15 CM BASE DA GUIA + 50 CM BASE DA SARJETA) X 30 CM ALTURA. AF_06/2016</t>
  </si>
  <si>
    <t>PLANTIO DE GRAMA ESMERALDA OU SÃO CARLOS OU CURITIBANA, EM PLACAS. AF_05/2022</t>
  </si>
  <si>
    <t>REVESTIMENTOS</t>
  </si>
  <si>
    <t>REVESTIMENTOS- PAREDES</t>
  </si>
  <si>
    <t>CHAPISCO APLICADO EM ALVENARIAS E ESTRUTURAS DE CONCRETO INTERNAS, COM COLHER DE PEDREIRO.  ARGAMASSA TRAÇO 1:3 COM PREPARO EM BETONEIRA 400L. AF_10/2022</t>
  </si>
  <si>
    <t>FORRO EM CHAPA DE GESSO ACARTONADO, ESP. 12,5MM, COM FIXAÇÃO DO TIPO ARAMADO, EXCLUSIVE PERFIL TABICA, SANCA E MOLDURA, INCLUSIVE ACESSÓRIOS E FIXAÇÃO</t>
  </si>
  <si>
    <t>PERFIL TABICA GALVANIZADO, TIPO LISA, COM ACABAMENTO EM PINTURA, NA COR BRANCA, PARA FORRO EM CHAPA DE GESSO ACARTONADO, INCLUSIVE ACESSÓRIOS DE FIXAÇÃO</t>
  </si>
  <si>
    <t>MASSA ÚNICA, PARA RECEBIMENTO DE PINTURA, EM ARGAMASSA TRAÇO 1:2:8, PREPARO MANUAL, APLICADA MANUALMENTE EM TETO, ESPESSURA DE 20MM, COM EXECUÇÃO DE TALISCAS. AF_03/2015</t>
  </si>
  <si>
    <t>REVESTIMENTO- PISO</t>
  </si>
  <si>
    <t>REVESTIMENTO CERÂMICO PARA PISO COM PLACAS TIPO PORCELANATO DE DIMENSÕES 45X45 CM APLICADA EM AMBIENTES DE ÁREA ENTRE 5 M² E 10 M². AF_02/2023_PE</t>
  </si>
  <si>
    <t>SOLEIRA EM GRANITO, NA COR CINZA ANDORINHA, ESP. 2CM, INCLUSIVE REJUNTAMENTO</t>
  </si>
  <si>
    <t>REVESTIMENTO CERÂMICO PARA PAREDES INTERNAS COM PLACAS TIPO ESMALTADA EXTRA  DE DIMENSÕES 33X45 CM APLICADAS NA ALTURA INTEIRA DAS PAREDES. AF_02/2023_PE</t>
  </si>
  <si>
    <t>RODAPÉ CERÂMICO DE 7CM DE ALTURA COM PLACAS TIPO ESMALTADA EXTRA DE DIMENSÕES 45X45CM. AF_02/2023</t>
  </si>
  <si>
    <t>PEITORIL DE GRANITO CINZA ANDORINHA E = 2 CM</t>
  </si>
  <si>
    <t>REVESTIMENTO- FILETES DE ESCADA E GUICHÊ</t>
  </si>
  <si>
    <t>PISO EM GRANITO APLICADO EM AMBIENTES INTERNOS. AF_09/2020</t>
  </si>
  <si>
    <t>EMASSAMENTO EM PAREDE COM MASSA ACRÍLICA, DUAS (2) DEMÃOS, INCLUSIVE LIXAMENTO PARA PINTURA</t>
  </si>
  <si>
    <t>PINTURA LÁTEX ACRÍLICA PREMIUM, APLICAÇÃO MANUAL EM PAREDES, DUAS DEMÃOS. AF_04/2023</t>
  </si>
  <si>
    <t>PREPARAÇÃO PARA EMASSAMENTO OU PINTURA (LÁTEX/ACRÍLICA) EM PAREDE OU FORRO EM CHAPA DE GESSO ACARTONADO (DRYWALL), INCLUSIVE UMA (1) DEMÃO DE SELADOR ACRÍLICO</t>
  </si>
  <si>
    <t>EMASSAMENTO COM MASSA LÁTEX, APLICAÇÃO EM TETO, UMA DEMÃO, LIXAMENTO MANUAL. AF_04/2023</t>
  </si>
  <si>
    <t>PINTURA LÁTEX ACRÍLICA PREMIUM, APLICAÇÃO MANUAL EM TETO, DUAS DEMÃOS. AF_04/2023</t>
  </si>
  <si>
    <t>FUNDO SELADOR ACRÍLICO, APLICAÇÃO MANUAL EM PAREDE, UMA DEMÃO. AF_04/2023</t>
  </si>
  <si>
    <t>PINTURA FUNDO NIVELADOR ALQUÍDICO BRANCO EM MADEIRA. AF_01/2021</t>
  </si>
  <si>
    <t>PINTURA TINTA DE ACABAMENTO (PIGMENTADA) ESMALTE SINTÉTICO ACETINADO EM MADEIRA, 2 DEMÃOS. AF_01/2021</t>
  </si>
  <si>
    <t>PINTURA ANTICORROSIVA A BASE DE ÓXIDO DE FERRO (ZARCÃO) EM ESQUADRIA E SUPERFÍCIE METÁLICA, UMA (1) DEMÃO</t>
  </si>
  <si>
    <t>PINTURA COM TINTA ALQUÍDICA DE ACABAMENTO (ESMALTE SINTÉTICO BRILHANTE) PULVERIZADA SOBRE SUPERFÍCIES METÁLICAS (EXCETO PERFIL) EXECUTADO EM OBRA  (POR DEMÃO). AF_01/2020_PE</t>
  </si>
  <si>
    <t>ESQUADRIAS</t>
  </si>
  <si>
    <t>PORTAS</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</si>
  <si>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</si>
  <si>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</si>
  <si>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110X210CM, ESPESSURA DE 3,5CM, ITENS INCLUSOS: DOBRADIÇAS,FECHADURA COM EXECUÇÃO DO FURO - FORNECIMENTO E INSTALAÇÃO</t>
  </si>
  <si>
    <t>KIT DE PORTA DE MADEIRA PARA PINTURA, SEMI-OCA (LEVE OU MÉDIA), PADRÃO MÉDIO, 160X210CM, 2 FOLHAS, ESPESSURA DE 3,5CM, ITENS INCLUSOS: DOBRADIÇAS,FECHADURA COM EXECUÇÃO DO FURO - FORNECIMENTO E INSTALAÇÃO</t>
  </si>
  <si>
    <t>FECHADURA TIPO EXTERNA, GRAU DE SEGURANÇA MÉDIO, DISTÂNCIA DE BROCA 40MM, ACABAMENTO COM ESPELHO CROMADO E MAÇANETA MODELO ALAVANCA EM ZAMAC, INCLUSIVE ACESSÓRIOS PARA FIXAÇÃO E DUAS (2) CHAVES</t>
  </si>
  <si>
    <t>DOBRADIÇA DE FERRO, MEDIDAS (3/4"X 1"), TIPO PINO GONZO NÚMERO 2, INCLUSIVE INSTALAÇÃO, EXCLUSIVE PINTURA DE ACABAMENTO</t>
  </si>
  <si>
    <t>PORTA DE CORRER EM VIDRO TEMPERADO BRANCO, VERDE OU FUMÊ, ESPESSURA 8MM, INCLUSIVE ACESSÓRIOS E INSTALAÇÃO (M²)</t>
  </si>
  <si>
    <t>PORTA METÁLICA VENEZIANA, TIPO DE ABRIR, COM UMA (1) FOLHA, EM PERFIL VENEZIANA ENRIJECIDO, INCLUSIVE PINTURA ANTICORROSIVA A BASE DE ÓXIDO DE FERRO (ZARCÃO), UMA (1) DEMÃO, FORNECIMENTO E ASSENTAMENTO, EXCLUSIVE FECHADURA E DOBRADIÇA</t>
  </si>
  <si>
    <t>JANELAS DE ALUMÍNIO E VIDRO FIXO</t>
  </si>
  <si>
    <t>JANELA DE ALUMÍNIO TIPO MAXIM-AR, COM VIDROS, BATENTE E FERRAGENS. EXCLUSIVE ALIZAR, ACABAMENTO E CONTRAMARCO. FORNECIMENTO E INSTALAÇÃO. AF_12/2019</t>
  </si>
  <si>
    <t>CAIXAS, QUADROS E LUMINÁRIAS</t>
  </si>
  <si>
    <t>CAIXA RETANGULAR 4" X 2" BAIXA (0,30 M DO PISO), PVC, INSTALADA EM PAREDE - FORNECIMENTO E INSTALAÇÃO. AF_03/2023</t>
  </si>
  <si>
    <t>QUADRO DE DISTRIBUIÇÃO DE ENERGIA EM CHAPA DE AÇO GALVANIZADO, DE EMBUTIR, COM BARRAMENTO TRIFÁSICO, PARA 12 DISJUNTORES DIN 100A - FORNECIMENTO E INSTALAÇÃO. AF_10/2020</t>
  </si>
  <si>
    <t>QUADRO DE DISTRIBUIÇÃO DE ENERGIA EM CHAPA DE AÇO GALVANIZADO, DE EMBUTIR,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</si>
  <si>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</si>
  <si>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</si>
  <si>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150A - FORNECIMENTO E INSTALAÇÃO. AF_10/2020</t>
  </si>
  <si>
    <t>LUMINÁRIA TIPO CALHA, DE SOBREPOR, COM 2 LÂMPADAS TUBULARES FLUORESCENTES DE 36 W, COM REATOR DE PARTIDA RÁPIDA - FORNECIMENTO E INSTALAÇÃO. AF_02/2020</t>
  </si>
  <si>
    <t>LUMINÁRIA TIPO PLAFON REDONDO COM VIDRO FOSCO, DE SOBREPOR, COM 2 LÂMPADAS FLUORESCENTES DE 15 W, SEM REATOR - FORNECIMENTO E INSTALAÇÃO. AF_02/2020</t>
  </si>
  <si>
    <t>ENTRADA DE ENERGIA AÉREA, TIPO C8, PADRÃO CEMIG, CARGA INSTALADA DE 66,1KVA ATÉ 75KVA, TRIFÁSICO, COM SAÍDA SUBTERRÂNEA, INCLUSIVE POSTE, CAIXA PARA MEDIDOR, DISJUNTOR, BARRAMENTO, ATERRAMENTO E ACESSÓRIOS</t>
  </si>
  <si>
    <t>DISJUNTOR BIPOLAR TIPO DIN, CORRENTE NOMINAL DE 20A - FORNECIMENTO E INSTALAÇÃO. AF_10/2020</t>
  </si>
  <si>
    <t>DISJUNTOR TRIPOLAR TERMOMAGNÉTICO 10KA, DE 100A</t>
  </si>
  <si>
    <t>DISJUNTOR TERMOMAGNÉTICO 150A PARA MEDIDOR</t>
  </si>
  <si>
    <t>DISPOSITIVO DE PROTECAO CONTRA SURTO (DPS), CLASSE II, 1 POLO, TENSAO 175V, CORRENTES APROXIMADAS DE DESCARGA NOMINAL E MAXIMA DE 45KA. FORNECIMENTO E COLOCACAO</t>
  </si>
  <si>
    <t>DISPOSITIVO DE PROTECAO CONTRA SURTO (DPS), CLASSE II, 1 POLO, TENSAO 175V, CORRENTES APROXIMADAS DE DESCARGA NOMINAL E MAXIMA DE 90KA. FORNECIMENTO E COLOCACAO</t>
  </si>
  <si>
    <t>TOMADA MÉDIA DE EMBUTIR (1 MÓDULO), 2P+T 20 A, INCLUINDO SUPORTE E PLACA - FORNECIMENTO E INSTALAÇÃO. AF_03/2023</t>
  </si>
  <si>
    <t>CAIXA 2" X 4" P/ TOMADA DE PISO, REF. TP04 OU EQUIVALENTE.</t>
  </si>
  <si>
    <t>PLACA/TAMPA PARA TOMADA DE PISO 4"X2" EM INOX OU LATÃO</t>
  </si>
  <si>
    <t>CONJUNTO DE UMA (1) PLACA CEGA 4"X2", INCLUSIVE FORNECIMENTO, INSTALAÇÃO, SUPORTE E PLACA</t>
  </si>
  <si>
    <t>INTERRUPTOR SIMPLES (1 MÓDULO), 10A/250V, INCLUINDO SUPORTE E PLACA - FORNECIMENTO E INSTALAÇÃO. AF_03/2023</t>
  </si>
  <si>
    <t>INTERRUPTOR PARALELO (1 MÓDULO), 10A/250V, INCLUINDO SUPORTE E PLACA - FORNECIMENTO E INSTALAÇÃO. AF_03/2023</t>
  </si>
  <si>
    <t>INTERRUPTOR SIMPLES (3 MÓDULOS), 10A/250V, INCLUINDO SUPORTE E PLACA - FORNECIMENTO E INSTALAÇÃO. AF_03/2023</t>
  </si>
  <si>
    <t>INTERRUPTOR INTERMEDIÁRIO (1 MÓDULO), 10A/250V, INCLUINDO SUPORTE E PLACA - FORNECIMENTO E INSTALAÇÃO. AF_03/2023</t>
  </si>
  <si>
    <t>CABO DE COBRE FLEXÍVEL ISOLADO, 2,5 MM², ANTI-CHAMA 450/750 V, PARA CIRCUITOS TERMINAIS - FORNECIMENTO E INSTALAÇÃO. AF_03/2023</t>
  </si>
  <si>
    <t>CABO DE COBRE FLEXÍVEL ISOLADO, 4 MM², ANTI-CHAMA 450/750 V, PARA CIRCUITOS TERMINAIS - FORNECIMENTO E INSTALAÇÃO. AF_03/2023</t>
  </si>
  <si>
    <t>CABO DE COBRE FLEXÍVEL ISOLADO, 16 MM², ANTI-CHAMA 0,6/1,0 KV, PARA CIRCUITOS TERMINAIS - FORNECIMENTO E INSTALAÇÃO. AF_03/2023</t>
  </si>
  <si>
    <t>CABO DE COBRE FLEXÍVEL ISOLADO, 70 MM², ANTI-CHAMA 0,6/1,0 KV, PARA REDE ENTERRADA DE DISTRIBUIÇÃO DE ENERGIA ELÉTRICA - FORNECIMENTO E INSTALAÇÃO. AF_12/2021</t>
  </si>
  <si>
    <t>CABO DE COBRE FLEXÍVEL ISOLADO, 35 MM², ANTI-CHAMA 0,6/1,0 KV, PARA REDE ENTERRADA DE DISTRIBUIÇÃO DE ENERGIA ELÉTRICA - FORNECIMENTO E INSTALAÇÃO. AF_12/2021</t>
  </si>
  <si>
    <t>ELETRODUTO FLEXÍVEL CORRUGADO REFORÇADO, PVC, DN 25 MM (3/4"), PARA CIRCUITOS TERMINAIS, INSTALADO EM PAREDE - FORNECIMENTO E INSTALAÇÃO. AF_03/2023</t>
  </si>
  <si>
    <t>ELETRODUTO FLEXÍVEL CORRUGADO REFORÇADO, PVC, DN 32 MM (1"), PARA CIRCUITOS TERMINAIS, INSTALADO EM FORRO - FORNECIMENTO E INSTALAÇÃO. AF_03/2023</t>
  </si>
  <si>
    <t>ELETRODUTO FLEXÍVEL CORRUGADO, PEAD, DN 40 MM (1 1/4"), PARA CIRCUITOS TERMINAIS, INSTALADO EM LAJE - FORNECIMENTO E INSTALAÇÃO. AF_03/2023</t>
  </si>
  <si>
    <t>ELETRODUTO FLEXÍVEL CORRUGADO, PEAD, DN 50 (1 1/2"), PARA REDE ENTERRADA DE DISTRIBUIÇÃO DE ENERGIA ELÉTRICA - FORNECIMENTO E INSTALAÇÃO. AF_12/2021</t>
  </si>
  <si>
    <t>ELETRODUTO RÍGIDO ROSCÁVEL, PVC, DN 32 MM (1"), PARA CIRCUITOS TERMINAIS, INSTALADO EM PAREDE - FORNECIMENTO E INSTALAÇÃO. AF_03/2023</t>
  </si>
  <si>
    <t>ELETRODUTO RÍGIDO ROSCÁVEL, PVC, DN 60 MM (2"), PARA REDE ENTERRADA DE DISTRIBUIÇÃO DE ENERGIA ELÉTRICA - FORNECIMENTO E INSTALAÇÃO. AF_12/2021</t>
  </si>
  <si>
    <t>REDE DE DADOS E TELEFONIA</t>
  </si>
  <si>
    <t>ELETROCALHA LISA (100X50)MM EM CHAPA DE AÇO GALVANIZADO #18, COM TRATAMENTO PRÉ-ZINCADO, INCLUSIVE TAMPA DE ENCAIXE, FIXAÇÃO SUPERIOR, CONEXÕES E ACESSÓRIOS</t>
  </si>
  <si>
    <t>ELETRODUTO DE AÇO GALVANIZADO LEVE, INCLUSIVE CONEXÕES, SUPORTES E FIXAÇÃO DN 20 (3/4")</t>
  </si>
  <si>
    <t>TOMADA DE REDE RJ45 - FORNECIMENTO E INSTALAÇÃO. AF_11/2019</t>
  </si>
  <si>
    <t>CABO UTP 4 PARES-CATEGORIA 5E-FURUKAWA OU EQUIVALENTE</t>
  </si>
  <si>
    <t>CONDULETE DE ALUMÍNIO, TIPO "X", DIÂMETRO DE SAÍDA 1" (25MM), EXCLUSIVE MÓDULO E PLACA, INCLUSIVE FIXAÇÃO</t>
  </si>
  <si>
    <t>RACK FECHADO 24 U's, 670mm PROFUNDIDADE PADRÃO 19"</t>
  </si>
  <si>
    <t>LUMINARIA 1 PÉTALA PARA ILUMINAÇÃO EXTERNA, POSTE DECORATIVO DE 2,5 M, INCLUSO LÂMPADA LED DE 100 W</t>
  </si>
  <si>
    <t>LUMINARIA 2 PÉTALAS PARA ILUMINAÇÃO EXTERNA, POSTE DECORATIVO DE 2,5 M, INCLUSO LÂMPADA LED DE 100 W</t>
  </si>
  <si>
    <t>ELETRODUTO RÍGIDO ROSCÁVEL, PVC, DN 50 MM (1 1/2"), PARA REDE ENTERRADA DE DISTRIBUIÇÃO DE ENERGIA ELÉTRICA - FORNECIMENTO E INSTALAÇÃO. AF_12/2021</t>
  </si>
  <si>
    <t>LUVA PARA ELETRODUTO, PVC, ROSCÁVEL, DN 50 MM (1 1/2"), PARA REDE ENTERRADA DE DISTRIBUIÇÃO DE ENERGIA ELÉTRICA - FORNECIMENTO E INSTALAÇÃO. AF_12/2021</t>
  </si>
  <si>
    <t>CURVA 90 GRAUS PARA ELETRODUTO, PVC, ROSCÁVEL, DN 50 MM (1 1/2"), PARA REDE ENTERRADA DE DISTRIBUIÇÃO DE ENERGIA ELÉTRICA - FORNECIMENTO E INSTALAÇÃO. AF_12/2021</t>
  </si>
  <si>
    <t>SISTEMA DE PROTEÇÃO DE DESCARGAS ATMOSFERICAS</t>
  </si>
  <si>
    <t>BARRA CHATA DE ALUMÍNIO 7/8" X 1/8" X 3M</t>
  </si>
  <si>
    <t>CONECTOR MINI-GAR 16 A 35MM2 P/TERMINAIS AEREOS</t>
  </si>
  <si>
    <t>RE-BAR 3/8" X 3,4M COM 3 CLIPS PARA EMENDA 8-10MM</t>
  </si>
  <si>
    <t>PARAFUSO SEXT.AÇO INOX ROSCA SOB. M6X45MM TEL-5346 OU EQUIVALENTE</t>
  </si>
  <si>
    <t>PORCA SEXTAVADA EM AÇO INOX REF. TEL-5414 OU EQUIVALENTE</t>
  </si>
  <si>
    <t>CAIXA DE DRENAGEM DE INSPEÇÃO/PASSAGEM EM ALVENARIA (60X60X80CM), REVESTIMENTO EM ARGAMASSA COM ADITIVO IMPERMEABILIZANTE, COM TAMPA EM GRELHA, INCLUSIVE ESCAVAÇÃO, REATERRO E TRANSPORTE E RETIRADA DO MATERIAL ESCAVADO (EM CAÇAMBA)</t>
  </si>
  <si>
    <t>CAIXA DE ESGOTO DE INSPEÇÃO/PASSAGEM EM ALVENARIA (80X80X60CM), REVESTIMENTO EM ARGAMASSA COM ADITIVO IMPERMEABILIZANTE, COM TAMPA DE CONCRETO, INCLUSIVE ESCAVAÇÃO, REATERRO E TRANSPORTE E RETIRADA DO MATERIAL ESCAVADO (EM CAÇAMBA)</t>
  </si>
  <si>
    <t>CAIXA DE DRENAGEM DE INSPEÇÃO/PASSAGEM EM ALVENARIA (30X30X40CM), REVESTIMENTO EM ARGAMASSA COM ADITIVO IMPERMEABILIZANTE, COM TAMPA EM GRELHA, INCLUSIVE ESCAVAÇÃO, REATERRO E TRANSPORTE E RETIRADA DO MATERIAL ESCAVADO (EM CAÇAMBA)</t>
  </si>
  <si>
    <t>CAIXA DE GORDURA PEQUENA (CAPACIDADE: 19 L), CIRCULAR, EM PVC, DIÂMETRO INTERNO= 0,3 M. AF_12/2020</t>
  </si>
  <si>
    <t>REGISTRO DE GAVETA BRUTO, LATÃO, ROSCÁVEL, 2 1/2" - FORNECIMENTO E INSTALAÇÃO. AF_08/2021</t>
  </si>
  <si>
    <t>REGISTRO DE GAVETA BRUTO, LATÃO, ROSCÁVEL, 1 1/2", COM ACABAMENTO E CANOPLA CROMADOS - FORNECIMENTO E INSTALAÇÃO. AF_08/2021</t>
  </si>
  <si>
    <t>REGISTRO DE GAVETA BRUTO, LATÃO, ROSCÁVEL, 3/4", COM ACABAMENTO E CANOPLA CROMADOS - FORNECIMENTO E INSTALAÇÃO. AF_08/2021</t>
  </si>
  <si>
    <t>VÁLVULA DE DESCARGA METÁLICA, BASE 1 1/2", ACABAMENTO METALICO CROMADO - FORNECIMENTO E INSTALAÇÃO. AF_08/2021</t>
  </si>
  <si>
    <t>CAIXA SIFONADA EM PVC COM GRELHA QUADRADA150 X 150 X 50 MM</t>
  </si>
  <si>
    <t>CAIXA SIFONADA EM PVC COM TAMPA CEGA 250 X 172 X 50 MM</t>
  </si>
  <si>
    <t>CAIXA SIFONADA EM PVC COM TAMPA CEGA 250 X 230 X 75 MM</t>
  </si>
  <si>
    <t>CURVA LONGA, 45 GRAUS, PVC OCRE, JUNTA ELÁSTICA, DN 100 MM, PARA COLETOR PREDIAL DE ESGOTO. AF_06/2022</t>
  </si>
  <si>
    <t>CURVA CURTA 90 GRAUS, PVC, SERIE NORMAL, ESGOTO PREDIAL, DN 100 MM, JUNTA ELÁSTICA, FORNECIDO E INSTALADO EM RAMAL DE DESCARGA OU RAMAL DE ESGOTO SANITÁRIO. AF_08/2022</t>
  </si>
  <si>
    <t>CURVA CURTA 90 GRAUS, PVC, SERIE NORMAL, ESGOTO PREDIAL, DN 40 MM, JUNTA SOLDÁVEL, FORNECIDO E INSTALADO EM RAMAL DE DESCARGA OU RAMAL DE ESGOTO SANITÁRIO. AF_08/2022</t>
  </si>
  <si>
    <t>CURVA CURTA 90 GRAUS, PVC, SERIE NORMAL, ESGOTO PREDIAL, DN 75 MM, JUNTA ELÁSTICA, FORNECIDO E INSTALADO EM RAMAL DE DESCARGA OU RAMAL DE ESGOTO SANITÁRIO. AF_08/2022</t>
  </si>
  <si>
    <t>JOELHO 45 GRAUS, PVC, SERIE NORMAL, ESGOTO PREDIAL, DN 100 MM, JUNTA ELÁSTICA, FORNECIDO E INSTALADO EM RAMAL DE DESCARGA OU RAMAL DE ESGOTO SANITÁRIO. AF_08/2022</t>
  </si>
  <si>
    <t>JOELHO 45 GRAUS, PVC, SERIE NORMAL, ESGOTO PREDIAL, DN 150 MM, JUNTA ELÁSTICA, FORNECIDO E INSTALADO EM SUBCOLETOR AÉREO DE ESGOTO SANITÁRIO. AF_08/2022</t>
  </si>
  <si>
    <t>JOELHO 45 GRAUS, PVC, SERIE NORMAL, ESGOTO PREDIAL, DN 40 MM, JUNTA SOLDÁVEL, FORNECIDO E INSTALADO EM RAMAL DE DESCARGA OU RAMAL DE ESGOTO SANITÁRIO. AF_08/2022</t>
  </si>
  <si>
    <t>JOELHO 45 GRAUS, PVC, SERIE NORMAL, ESGOTO PREDIAL, DN 50 MM, JUNTA ELÁSTICA, FORNECIDO E INSTALADO EM RAMAL DE DESCARGA OU RAMAL DE ESGOTO SANITÁRIO. AF_08/2022</t>
  </si>
  <si>
    <t>JOELHO 45 GRAUS, PVC, SERIE NORMAL, ESGOTO PREDIAL, DN 75 MM, JUNTA ELÁSTICA, FORNECIDO E INSTALADO EM RAMAL DE DESCARGA OU RAMAL DE ESGOTO SANITÁRIO. AF_08/2022</t>
  </si>
  <si>
    <t>JOELHO 90 GRAUS, PVC, SERIE NORMAL, ESGOTO PREDIAL, DN 150 MM, JUNTA ELÁSTICA, FORNECIDO E INSTALADO EM SUBCOLETOR AÉREO DE ESGOTO SANITÁRIO. AF_08/2022</t>
  </si>
  <si>
    <t>JOELHO 90 GRAUS, PVC, SERIE NORMAL, ESGOTO PREDIAL, DN 50 MM, JUNTA ELÁSTICA, FORNECIDO E INSTALADO EM RAMAL DE DESCARGA OU RAMAL DE ESGOTO SANITÁRIO. AF_08/2022</t>
  </si>
  <si>
    <t>JOELHO 90 GRAUS, PVC, SERIE NORMAL, ESGOTO PREDIAL, DN 100 MM, JUNTA ELÁSTICA, FORNECIDO E INSTALADO EM RAMAL DE DESCARGA OU RAMAL DE ESGOTO SANITÁRIO. AF_08/2022</t>
  </si>
  <si>
    <t>JOELHO 90 GRAUS, PVC, SERIE NORMAL, ESGOTO PREDIAL, DN 40 MM, JUNTA SOLDÁVEL, FORNECIDO E INSTALADO EM RAMAL DE DESCARGA OU RAMAL DE ESGOTO SANITÁRIO. AF_08/2022</t>
  </si>
  <si>
    <t>JUNÇÃO SIMPLES, PVC, SERIE R, ÁGUA PLUVIAL, DN 150 X 100 MM, JUNTA ELÁSTICA, FORNECIDO E INSTALADO EM CONDUTORES VERTICAIS DE ÁGUAS PLUVIAIS. AF_06/2022</t>
  </si>
  <si>
    <t>JUNÇÃO DE REDUÇÃO INVERTIDA, PVC, SÉRIE NORMAL, ESGOTO PREDIAL, DN 100 X 50 MM, JUNTA ELÁSTICA, FORNECIDO E INSTALADO EM RAMAL DE DESCARGA OU RAMAL DE ESGOTO SANITÁRIO. AF_08/2022</t>
  </si>
  <si>
    <t>JUNÇÃO SIMPLES, PVC, SERIE R, ÁGUA PLUVIAL, DN 100 X 75 MM, JUNTA ELÁSTICA, FORNECIDO E INSTALADO EM RAMAL DE ENCAMINHAMENTO. AF_06/2022</t>
  </si>
  <si>
    <t>JUNÇÃO SIMPLES, PVC, SERIE NORMAL, ESGOTO PREDIAL, DN 100 X 100 MM, JUNTA ELÁSTICA, FORNECIDO E INSTALADO EM RAMAL DE DESCARGA OU RAMAL DE ESGOTO SANITÁRIO. AF_08/2022</t>
  </si>
  <si>
    <t>JUNÇÃO SIMPLES, PVC, SERIE NORMAL, ESGOTO PREDIAL, DN 50 X 50 MM, JUNTA ELÁSTICA, FORNECIDO E INSTALADO EM RAMAL DE DESCARGA OU RAMAL DE ESGOTO SANITÁRIO. AF_08/2022</t>
  </si>
  <si>
    <t>JUNÇÃO DE REDUÇÃO INVERTIDA, PVC, SÉRIE NORMAL, ESGOTO PREDIAL, DN 75 X 50 MM, JUNTA ELÁSTICA, FORNECIDO E INSTALADO EM PRUMADA DE ESGOTO SANITÁRIO OU VENTILAÇÃO. AF_08/2022</t>
  </si>
  <si>
    <t>JUNÇÃO SIMPLES, PVC, SERIE NORMAL, ESGOTO PREDIAL, DN 75 X 75 MM, JUNTA ELÁSTICA, FORNECIDO E INSTALADO EM RAMAL DE DESCARGA OU RAMAL DE ESGOTO SANITÁRIO. AF_08/2022</t>
  </si>
  <si>
    <t>REDUÇÃO EXCÊNTRICA, PVC, SERIE R, ÁGUA PLUVIAL, DN 75 X 50 MM, JUNTA ELÁSTICA, FORNECIDO E INSTALADO EM RAMAL DE ENCAMINHAMENTO. AF_06/2022</t>
  </si>
  <si>
    <t>REDUÇÃO EXCÊNTRICA, PVC, SERIE R, ÁGUA PLUVIAL, DN 100 X 75 MM, JUNTA ELÁSTICA, FORNECIDO E INSTALADO EM RAMAL DE ENCAMINHAMENTO. AF_06/2022</t>
  </si>
  <si>
    <t>LUVA SIMPLES, PVC, SERIE NORMAL, ESGOTO PREDIAL, DN 100 MM, JUNTA ELÁSTICA, FORNECIDO E INSTALADO EM RAMAL DE DESCARGA OU RAMAL DE ESGOTO SANITÁRIO. AF_08/2022</t>
  </si>
  <si>
    <t>LUVA SIMPLES, PVC, SERIE NORMAL, ESGOTO PREDIAL, DN 75 MM, JUNTA ELÁSTICA, FORNECIDO E INSTALADO EM RAMAL DE DESCARGA OU RAMAL DE ESGOTO SANITÁRIO. AF_08/2022</t>
  </si>
  <si>
    <t>LUVA SIMPLES, PVC, SERIE NORMAL, ESGOTO PREDIAL, DN 50 MM, JUNTA ELÁSTICA, FORNECIDO E INSTALADO EM RAMAL DE DESCARGA OU RAMAL DE ESGOTO SANITÁRIO. AF_08/2022</t>
  </si>
  <si>
    <t>TERMINAL DE VENTILAÇÃO, PVC, SÉRIE NORMAL, ESGOTO PREDIAL, DN 50 MM, JUNTA SOLDÁVEL, FORNECIDO E INSTALADO EM PRUMADA DE ESGOTO SANITÁRIO OU VENTILAÇÃO. AF_08/2022</t>
  </si>
  <si>
    <t>TERMINAL DE VENTILAÇÃO, PVC, SÉRIE NORMAL, ESGOTO PREDIAL, DN 75 MM, JUNTA SOLDÁVEL, FORNECIDO E INSTALADO EM PRUMADA DE ESGOTO SANITÁRIO OU VENTILAÇÃO. AF_08/2022</t>
  </si>
  <si>
    <t>TUBO PVC, SERIE NORMAL, ESGOTO PREDIAL, DN 100 MM, FORNECIDO E INSTALADO EM RAMAL DE DESCARGA OU RAMAL DE ESGOTO SANITÁRIO. AF_08/2022</t>
  </si>
  <si>
    <t>TUBO PVC, SÉRIE R, ÁGUA PLUVIAL, DN 150 MM, FORNECIDO E INSTALADO EM RAMAL DE ENCAMINHAMENTO. AF_06/2022</t>
  </si>
  <si>
    <t>TUBO PVC, SERIE NORMAL, ESGOTO PREDIAL, DN 40 MM, FORNECIDO E INSTALADO EM RAMAL DE DESCARGA OU RAMAL DE ESGOTO SANITÁRIO. AF_08/2022</t>
  </si>
  <si>
    <t>TUBO PVC, SERIE NORMAL, ESGOTO PREDIAL, DN 50 MM, FORNECIDO E INSTALADO EM RAMAL DE DESCARGA OU RAMAL DE ESGOTO SANITÁRIO. AF_08/2022</t>
  </si>
  <si>
    <t>TUBO PVC, SERIE NORMAL, ESGOTO PREDIAL, DN 75 MM, FORNECIDO E INSTALADO EM RAMAL DE DESCARGA OU RAMAL DE ESGOTO SANITÁRIO. AF_08/2022</t>
  </si>
  <si>
    <t>TE, PVC, SERIE NORMAL, ESGOTO PREDIAL, DN 100 X 100 MM, JUNTA ELÁSTICA, FORNECIDO E INSTALADO EM RAMAL DE DESCARGA OU RAMAL DE ESGOTO SANITÁRIO. AF_08/2022</t>
  </si>
  <si>
    <t>TE, PVC, SERIE NORMAL, ESGOTO PREDIAL, DN 50 X 50 MM, JUNTA ELÁSTICA, FORNECIDO E INSTALADO EM RAMAL DE DESCARGA OU RAMAL DE ESGOTO SANITÁRIO. AF_08/2022</t>
  </si>
  <si>
    <t>TE, PVC, SÉRIE NORMAL, ESGOTO PREDIAL, DN 100 X 50 MM, JUNTA ELÁSTICA, FORNECIDO E INSTALADO EM RAMAL DE DESCARGA OU RAMAL DE ESGOTO SANITÁRIO. AF_08/2022</t>
  </si>
  <si>
    <t>TE, PVC, SÉRIE NORMAL, ESGOTO PREDIAL, DN 100 X 75 MM, JUNTA ELÁSTICA, FORNECIDO E INSTALADO EM RAMAL DE DESCARGA OU RAMAL DE ESGOTO SANITÁRIO. AF_08/2022</t>
  </si>
  <si>
    <t>TE, PVC, SERIE NORMAL, ESGOTO PREDIAL, DN 75 X 75 MM, JUNTA ELÁSTICA, FORNECIDO E INSTALADO EM RAMAL DE DESCARGA OU RAMAL DE ESGOTO SANITÁRIO. AF_08/2022</t>
  </si>
  <si>
    <t>ADAPTADOR COM FLANGES LIVRES, PVC, SOLDÁVEL, DN 75 MM X 2 1/2 , INSTALADO EM RESERVAÇÃO DE ÁGUA DE EDIFICAÇÃO QUE POSSUA RESERVATÓRIO DE FIBRA/FIBROCIMENTO   FORNECIMENTO E INSTALAÇÃO. AF_06/2016</t>
  </si>
  <si>
    <t>ADAPTADOR CURTO COM BOLSA E ROSCA PARA REGISTRO, PVC, SOLDÁVEL, DN 25MM X 3/4 , INSTALADO EM RAMAL DE DISTRIBUIÇÃO DE ÁGUA - FORNECIMENTO E INSTALAÇÃO. AF_06/2022</t>
  </si>
  <si>
    <t>ADAPTADOR CURTO COM BOLSA E ROSCA PARA REGISTRO, PVC, SOLDÁVEL, DN 50MM X 1.1/2, INSTALADO EM RAMAL DE DISTRIBUIÇÃO DE ÁGUA - FORNECIMENTO E INSTALAÇÃO. AF_06/2022</t>
  </si>
  <si>
    <t>ADAPTADOR CURTO COM BOLSA E ROSCA PARA REGISTRO, PVC, SOLDÁVEL, DN 75MM X 2.1/2, INSTALADO EM PRUMADA DE ÁGUA - FORNECIMENTO E INSTALAÇÃO. AF_12/2014</t>
  </si>
  <si>
    <t>BUCHA DE REDUÇÃO, CURTA, PVC, SOLDÁVEL, DN 60 X 50 MM, INSTALADO EM PRUMADA DE ÁGUA - FORNECIMENTO E INSTALAÇÃO. AF_06/2022</t>
  </si>
  <si>
    <t>BUCHA DE REDUÇÃO, LONGA, PVC, SOLDÁVEL, DN 60 X 25 MM, INSTALADO EM PRUMADA DE ÁGUA - FORNECIMENTO E INSTALAÇÃO. AF_06/2022</t>
  </si>
  <si>
    <t>BUCHA DE REDUÇÃO, LONGA, PVC, SOLDÁVEL, DN 75 X 50 MM, INSTALADO EM PRUMADA DE ÁGUA - FORNECIMENTO E INSTALAÇÃO. AF_06/2022</t>
  </si>
  <si>
    <t>BUCHA DE REDUÇÃO, LONGA, PVC, SOLDÁVEL, DN 50 X 25 MM, INSTALADO EM RAMAL DE DISTRIBUIÇÃO DE ÁGUA - FORNECIMENTO E INSTALAÇÃO. AF_06/2022</t>
  </si>
  <si>
    <t>CURVA 45 GRAUS, PVC, SOLDÁVEL, DN 25MM, INSTALADO EM RAMAL OU SUB-RAMAL DE ÁGUA - FORNECIMENTO E INSTALAÇÃO. AF_06/2022</t>
  </si>
  <si>
    <t>CURVA 45 GRAUS, PVC, SOLDÁVEL, DN 50MM, INSTALADO EM RAMAL DE DISTRIBUIÇÃO DE ÁGUA - FORNECIMENTO E INSTALAÇÃO. AF_06/2022</t>
  </si>
  <si>
    <t>CURVA 45 GRAUS, PVC, SOLDÁVEL, DN 60MM, INSTALADO EM PRUMADA DE ÁGUA - FORNECIMENTO E INSTALAÇÃO. AF_06/2022</t>
  </si>
  <si>
    <t>CURVA 45 GRAUS, PVC, SOLDÁVEL, DN 75MM, INSTALADO EM PRUMADA DE ÁGUA - FORNECIMENTO E INSTALAÇÃO. AF_06/2022</t>
  </si>
  <si>
    <t>CURVA 90 GRAUS, PVC, SOLDÁVEL, DN 25MM, INSTALADO EM RAMAL OU SUB-RAMAL DE ÁGUA - FORNECIMENTO E INSTALAÇÃO. AF_06/2022</t>
  </si>
  <si>
    <t>CURVA 90 GRAUS, PVC, SOLDÁVEL, DN 50MM, INSTALADO EM RAMAL DE DISTRIBUIÇÃO DE ÁGUA - FORNECIMENTO E INSTALAÇÃO. AF_06/2022</t>
  </si>
  <si>
    <t>CURVA 90 GRAUS, PVC, SOLDÁVEL, DN 60MM, INSTALADO EM PRUMADA DE ÁGUA - FORNECIMENTO E INSTALAÇÃO. AF_06/2022</t>
  </si>
  <si>
    <t>CURVA 90 GRAUS, PVC, SOLDÁVEL, DN 75MM, INSTALADO EM PRUMADA DE ÁGUA - FORNECIMENTO E INSTALAÇÃO. AF_06/2022</t>
  </si>
  <si>
    <t>JOELHO 90 GRAUS, PVC, SOLDÁVEL, DN 25MM, INSTALADO EM RAMAL DE DISTRIBUIÇÃO DE ÁGUA - FORNECIMENTO E INSTALAÇÃO. AF_06/2022</t>
  </si>
  <si>
    <t>JOELHO 90 GRAUS, PVC, SOLDÁVEL, DN 50MM, INSTALADO EM PRUMADA DE ÁGUA - FORNECIMENTO E INSTALAÇÃO. AF_06/2022</t>
  </si>
  <si>
    <t>LUVA DE CORRER, PVC, SOLDÁVEL, DN 25MM, INSTALADO EM RAMAL OU SUB-RAMAL DE ÁGUA - FORNECIMENTO E INSTALAÇÃO. AF_12/2014</t>
  </si>
  <si>
    <t>LUVA, PVC, SOLDÁVEL, DN 25MM, INSTALADO EM PRUMADA DE ÁGUA - FORNECIMENTO E INSTALAÇÃO. AF_06/2022</t>
  </si>
  <si>
    <t>LUVA, PVC, SOLDÁVEL, DN 50MM, INSTALADO EM PRUMADA DE ÁGUA - FORNECIMENTO E INSTALAÇÃO. AF_06/2022</t>
  </si>
  <si>
    <t>LUVA, PVC, SOLDÁVEL, DN 60MM, INSTALADO EM PRUMADA DE ÁGUA - FORNECIMENTO E INSTALAÇÃO. AF_06/2022</t>
  </si>
  <si>
    <t>TUBO, PVC, SOLDÁVEL, DN 25MM, INSTALADO EM RAMAL OU SUB-RAMAL DE ÁGUA - FORNECIMENTO E INSTALAÇÃO. AF_06/2022</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</si>
  <si>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</si>
  <si>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</si>
  <si>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</si>
  <si>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TE, PVC, SOLDÁVEL, DN 25MM, INSTALADO EM RAMAL DE DISTRIBUIÇÃO DE ÁGUA - FORNECIMENTO E INSTALAÇÃO. AF_06/2022</t>
  </si>
  <si>
    <t>TE, PVC, SOLDÁVEL, DN 50MM, INSTALADO EM RAMAL DE DISTRIBUIÇÃO DE ÁGUA - FORNECIMENTO E INSTALAÇÃO. AF_06/2022</t>
  </si>
  <si>
    <t>TE, PVC, SOLDÁVEL, DN 60MM, INSTALADO EM PRUMADA DE ÁGUA - FORNECIMENTO E INSTALAÇÃO. AF_06/2022</t>
  </si>
  <si>
    <t>TE, PVC, SOLDÁVEL, DN 75MM, INSTALADO EM PRUMADA DE ÁGUA - FORNECIMENTO E INSTALAÇÃO. AF_06/2022</t>
  </si>
  <si>
    <t>TÊ DE REDUÇÃO, PVC, SOLDÁVEL, DN 50MM X 25MM, INSTALADO EM PRUMADA DE ÁGUA - FORNECIMENTO E INSTALAÇÃO. AF_06/2022</t>
  </si>
  <si>
    <t>TE DE REDUÇÃO, PVC, SOLDÁVEL, DN 75MM X 50MM, INSTALADO EM PRUMADA DE ÁGUA - FORNECIMENTO E INSTALAÇÃO. AF_06/2022</t>
  </si>
  <si>
    <t>JOELHO 90 GRAUS COM BUCHA DE LATÃO, PVC, SOLDÁVEL, DN 25MM, X 3/4  INSTALADO EM RAMAL OU SUB-RAMAL DE ÁGUA - FORNECIMENTO E INSTALAÇÃO. AF_06/2022</t>
  </si>
  <si>
    <t>JOELHO 90 GRAUS COM BUCHA DE LATÃO, PVC, SOLDÁVEL, DN 25MM, X 1/2  INSTALADO EM RAMAL OU SUB-RAMAL DE ÁGUA - FORNECIMENTO E INSTALAÇÃO. AF_06/2022</t>
  </si>
  <si>
    <t>TÊ COM BUCHA DE LATÃO NA BOLSA CENTRAL, PVC, SOLDÁVEL, DN 25MM X 1/2 , INSTALADO EM RAMAL OU SUB-RAMAL DE ÁGUA - FORNECIMENTO E INSTALAÇÃO. AF_06/2022</t>
  </si>
  <si>
    <t>TÊ COM BUCHA DE LATÃO NA BOLSA CENTRAL, PVC, SOLDÁVEL, DN 25MM X 3/4 , INSTALADO EM RAMAL OU SUB-RAMAL DE ÁGUA - FORNECIMENTO E INSTALAÇÃO. AF_06/2022</t>
  </si>
  <si>
    <t>BANCADAS, LOUÇAS, METAIS E  ACESSÓRIOS</t>
  </si>
  <si>
    <t>VASO SANITARIO SIFONADO CONVENCIONAL COM LOUÇA BRANCA, INCLUSO CONJUNTO DE LIGAÇÃO PARA BACIA SANITÁRIA AJUSTÁVEL - FORNECIMENTO E INSTALAÇÃO. AF_10/2016</t>
  </si>
  <si>
    <t>VASO SANITÁRIO SIFONADO COM CAIXA ACOPLADA LOUÇA BRANCA, INCLUSO ENGATE FLEXÍVEL EM PLÁSTICO BRANCO, 1/2  X 40CM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</si>
  <si>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</si>
  <si>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DE CANTO DE LOUÇA BRANCA SEM COLUNA, TAMANHO PEQUENO, INCLUSIVE ACESSÓRIOS DE FIXAÇÃO COM PARAFUSO CASTELO, VÁLVULA DE ESCOAMENTO DE METAL COM ACABAMENTO CROMADO, SIFÃO DE METAL TIPO COPO COM ACABAMENTO CROMADO, FORNECIMENTO, INSTALAÇÃO E REJUNTAMENTO, EXCLUSIVE TORNEIRA E ENGATE FLEXÍVEL</t>
  </si>
  <si>
    <t>TANQUE DE MÁRMORE SINTÉTICO COM COLUNA, 22L OU EQUIVALENTE, INCLUSO SIFÃO FLEXÍVEL EM PVC, VÁLVULA PLÁSTICA E TORNEIRA DE METAL CROMADO PADRÃO POPULAR - FORNECIMENTO E INSTALAÇÃO. AF_01/2020</t>
  </si>
  <si>
    <t>BANCADAS E CUBAS (GRANITO E INOX)</t>
  </si>
  <si>
    <t>BANCADA GRANITO CINZA  150 X 60 CM, COM CUBA DE EMBUTIR DE AÇO, VÁLVULA AMERICANA EM METAL, SIFÃO FLEXÍVEL EM PVC, ENGATE FLEXÍVEL 30 CM, TORNEIRA CROMADA LONGA, DE PAREDE, 1/2 OU 3/4, P/ COZINHA, PADRÃO POPULAR - FORNEC. E INSTALAÇÃO. AF_01/2020</t>
  </si>
  <si>
    <t>CUBA DE EMBUTIR DE AÇO INOXIDÁVEL MÉDIA, INCLUSO VÁLVULA TIPO AMERICANA EM METAL CROMADO E SIFÃO FLEXÍVEL EM PVC - FORNECIMENTO E INSTALAÇÃO. AF_01/2020</t>
  </si>
  <si>
    <t>TESTEIRA PARA BANCADA EM GRANITO, COR CINZA ANDORINHA, ESP. 2CM, ALTURA DE 10CM, INCLUSIVE POLIMENTO, CORTE/COLAGEM EM MEIA ESQUADRIA E MASSA PLÁSTICA NA COR DA PEDRA</t>
  </si>
  <si>
    <t>RODABANCA/FRONTÃO PARA BANCADA EM GRANITO, COR CINZA ANDORINHA, ESP. 2CM, ALTURA DE 10CM, INCLUSIVE REJUNTAMENTO EM MASSA PLÁSTICA NA COR DA PEDRA</t>
  </si>
  <si>
    <t>TORNEIRA METÁLICA PARA IRRIGAÇÃO/JARDIM, ACABAMENTO CROMADO, APLICAÇÃO DE PAREDE, INCLUSIVE FORNECIMENTO E INSTALAÇÃO</t>
  </si>
  <si>
    <t>TORNEIRA METÁLICA HOSPITALAR, ABERTURA ALAVANCA 1/4 DE VOLTA, ACABAMENTO CROMADO, COM AREJADOR, APLICAÇÃO DE MESA, INCLUSIVE ENGATE FLEXÍVEL METÁLICO, INCLUSIVE FORNECIMENTO E INSTALAÇÃO</t>
  </si>
  <si>
    <t>TORNEIRA CROMADA DE MESA, 1/2 OU 3/4, PARA LAVATÓRIO, PADRÃO MÉDIO - FORNECIMENTO E INSTALAÇÃO. AF_01/2020</t>
  </si>
  <si>
    <t>ENGATE FLEXÍVEL EM PLÁSTICO BRANCO, 1/2 X 40CM - FORNECIMENTO E INSTALAÇÃO. AF_01/2020</t>
  </si>
  <si>
    <t>SABONETEIRA PLASTICA TIPO DISPENSER PARA SABONETE LIQUIDO COM RESERVATORIO 800 A 1500 ML, INCLUSO FIXAÇÃO. AF_01/2020</t>
  </si>
  <si>
    <t>SISTEMA DE PROTEÇÃO CONTRA INCÊNCIO E PÂNICO</t>
  </si>
  <si>
    <t>ABRIGO PARA HIDRANTE, 75X45X17CM, COM REGISTRO GLOBO ANGULAR 45 GRAUS 2 1/2", ADAPTADOR STORZ 2 1/2", MANGUEIRA DE INCÊNDIO 15M 2 1/2" E ESGUICHO EM LATÃO 2 1/2" - FORNECIMENTO E INSTALAÇÃO. AF_10/2020</t>
  </si>
  <si>
    <t>EXTINTOR PO QUIMICO SECO ABC 4KG CAP.2-A: 20-B: C</t>
  </si>
  <si>
    <t>TUBO DE AÇO GALVANIZADO COM COSTURA, CLASSE MÉDIA, CONEXÃO RANHURADA, DN 65 (2 1/2"), INSTALADO EM PRUMADAS - FORNECIMENTO E INSTALAÇÃO. AF_10/2020</t>
  </si>
  <si>
    <t>ESCADA MARINHEIRO - TUBO GALVANIZADO D = 3/4" E D = 1/2"</t>
  </si>
  <si>
    <t>PLACA FOTOLUMINESCENTE PARA SINALIZAÇÃO DE EMERGÊNCIA, TIPO "S2", DIMENSÃO (380X190)MM, INCLUSIVE FIXAÇÃO</t>
  </si>
  <si>
    <t>PLACA FOTOLUMINESCENTE PARA SINALIZAÇÃO DE EMERGÊNCIA, TIPO "E5", DIMENSÃO (300X300)MM, INCLUSIVE FIXAÇÃO</t>
  </si>
  <si>
    <t>CORRIMÃO, GUARDA CORPO E BARRA DE APOIO</t>
  </si>
  <si>
    <t>GUARDA-CORPO INTERNO, ALTURA 110CM, EM TUBO GALVANIZADO, COM COSTURA, DIÂMETRO 2", ESP. 3MM, GRADIL COM DIVISÃO HORIZONTAL EM TUBO GALVANIZADO, COM COSTURA, DIÂMETRO 1", ESP. 3MM, INCLUSIVE CORRIMÃO DUPLO, EXCLUSIVE PINTURA</t>
  </si>
  <si>
    <t>CORRIMÃO DUPLO EM TUBO GALVANIZADO, COM COSTURA, DIÂMETRO 1.1/2", ESP. 3MM, FIXADO EM ALVENARIA, INCLUSIVE SUPORTE PARA CORRIMÃO EM BARRA CHATA (1"X1/2"), EXCLUSIVE PINTURA</t>
  </si>
  <si>
    <t>PINTURA COM TINTA ALQUÍDICA DE FUNDO (TIPO ZARCÃO) PULVERIZADA SOBRE PERFIL METÁLICO EXECUTADO EM FÁBRICA (POR DEMÃO). AF_01/2020_PE</t>
  </si>
  <si>
    <t>PINTURA COM TINTA ALQUÍDICA DE ACABAMENTO (ESMALTE SINTÉTICO BRILHANTE) APLICADA A ROLO OU PINCEL SOBRE SUPERFÍCIES METÁLICAS (EXCETO PERFIL) EXECUTADO EM OBRA (02 DEMÃOS). AF_01/2020</t>
  </si>
  <si>
    <t>BARRA DE APOIO RETA, EM ACO INOX POLIDO, COMPRIMENTO 80 CM,  FIXADA NA PAREDE - FORNECIMENTO E INSTALAÇÃO. AF_01/2020</t>
  </si>
  <si>
    <t>REDE FRIGORÍFICA E APARELHOS DE AR-CONDICIONADO</t>
  </si>
  <si>
    <t>REDE FRIGORÍFICA COM TUBO DE COBRE 1/2" FLEXÍVEL, ISOLADO COM FITA ADESIVA DE PVC. INCLUSIVE  SUSTENTAÇÃO, SOLDA E LIMPEZA.</t>
  </si>
  <si>
    <t>REDE FRIGORÍFICA COM TUBO DE COBRE 1/4" FLEXÍVEL, ISOLADO COM FITA ADESIVA DE PVC. INCLUSIVE  SUSTENTAÇÃO, SOLDA E LIMPEZA.</t>
  </si>
  <si>
    <t>REDE FRIGORÍFICA COM TUBO DE COBRE 3/8" FLEXÍVEL, ISOLADO COM FITA ADESIVA DE PVC. INCLUSIVE  SUSTENTAÇÃO, SOLDA E LIMPEZA.</t>
  </si>
  <si>
    <t>REDE FRIGORÍFICA COM TUBO DE COBRE 5/8" FLEXÍVEL, ISOLADO COM FITA ADESIVA DE PVC. INCLUSIVE  SUSTENTAÇÃO, SOLDA E LIMPEZA.</t>
  </si>
  <si>
    <t>AR CONDICIONADO SPLIT INVERTER, HI-WALL (PAREDE), 9000 BTU/H, CICLO FRIO - FORNECIMENTO E INSTALAÇÃO. AF_11/2021_PE</t>
  </si>
  <si>
    <t>AR CONDICIONADO SPLIT INVERTER, HI-WALL (PAREDE), 12000 BTU/H, CICLO FRIO - FORNECIMENTO E INSTALAÇÃO. AF_11/2021_PE</t>
  </si>
  <si>
    <t>AR CONDICIONADO SPLIT INVERTER, HI-WALL (PAREDE), 24000 BTU/H, CICLO FRIO - FORNECIMENTO E INSTALAÇÃO. AF_11/2021_PE</t>
  </si>
  <si>
    <t>AR CONDICIONADO SPLIT INVERTER, PISO TETO, 36000 BTU/H, CICLO FRIO - FORNECIMENTO E INSTALAÇÃO. AF_11/2021_PE</t>
  </si>
  <si>
    <t xml:space="preserve">CABO PP 4X4 MM²- FORNECIMENTO E INSTALAÇÃO </t>
  </si>
  <si>
    <t>ELETRODUTO FLEXÍVEL CORRUGADO, PVC, DN 25 MM (3/4"), PARA CIRCUITOS TERMINAIS, INSTALADO EM FORRO - FORNECIMENTO E INSTALAÇÃO. AF_03/2023</t>
  </si>
  <si>
    <t>CLIMATIZADOR EVAPORATIVO VAZÃO MÍNIMA 40.000 M3/H- FORNECIMENTO E INSTALAÇÃO</t>
  </si>
  <si>
    <t>TUBO PVC, SÉRIE R, ÁGUA PLUVIAL, DN 150 MM, FORNECIDO E INSTALADO EM CONDUTORES VERTICAIS DE ÁGUAS PLUVIAIS. AF_06/2022</t>
  </si>
  <si>
    <t xml:space="preserve">ABRAÇADEIRA DE NYLON PARA AMARRAÇÃO DE TUBO DE PVC DN 150 MM- FORNECIMENTO E INSTALAÇÃO </t>
  </si>
  <si>
    <t xml:space="preserve">EXAUSTOR AXIAL VENTOKIT (GRELHA AUTO FECHANTE) COM SENSOR 150 MM  FORNECIMENTO E INSTALAÇÃO </t>
  </si>
  <si>
    <t>GRELHA/PORTA GRELHA AÇO INOX.FECHO GIRAT.150X150MM</t>
  </si>
  <si>
    <t>PLATAFORMA ELEVATÓRIA</t>
  </si>
  <si>
    <t>PLATAFORMA ELEVATÓRIA PARA PNE - CAPACIDADE MÍNIMA 250KG</t>
  </si>
  <si>
    <t>SERVIÇOS COMPLEMENTARES</t>
  </si>
  <si>
    <t>M2</t>
  </si>
  <si>
    <t>M3</t>
  </si>
  <si>
    <t>Kg</t>
  </si>
  <si>
    <t>m2</t>
  </si>
  <si>
    <t>UNID</t>
  </si>
  <si>
    <t xml:space="preserve">UN </t>
  </si>
  <si>
    <t xml:space="preserve">UN    </t>
  </si>
  <si>
    <t>PLACA CIMENTICIA LISA E = 10 MM, DE 1,20 X *2,50* M (SEM AMIANTO)</t>
  </si>
  <si>
    <t>FITA DE PAPEL REFORCADA COM LAMINA DE METAL PARA REFORCO DE CANTOS DE CHAPA DE GESSO PARA DRYWALL</t>
  </si>
  <si>
    <t>MASSA DE REJUNTE EM PO PARA DRYWALL, A BASE DE GESSO, SECAGEM RAPIDA, PARA TRATAMENTO DE JUNTAS DE CHAPA DE GESSO (NECESSITA ADICAO DE AGUA)</t>
  </si>
  <si>
    <t>PASTA PARA SOLDA DE TUBOS E CONEXOES DE COBRE (EMBALAGEM COM 250 G)</t>
  </si>
  <si>
    <t>SOLDA ESTANHO/COBRE PARA CONEXOES DE COBRE, FIO 2,5 MM, CARRETEL 500 GR (SEM CHUMBO)</t>
  </si>
  <si>
    <t>FITA ISOLANTE ADESIVA ANTICHAMA, USO ATE 750 V, EM ROLO DE 19 MM X 20 M</t>
  </si>
  <si>
    <t>CABO FLEXIVEL PVC 750 V, 4 CONDUTORES DE 4,0 MM2</t>
  </si>
  <si>
    <t>FITA ISOLANTE ADESIVA ANTICHAMA, USO ATE 750 V, EM ROLO DE 19 MM X 5 M</t>
  </si>
  <si>
    <t>ABRACADEIRA DE NYLON PARA AMARRACAO DE CABOS, COMPRIMENTO DE 390 X *4,6* MM</t>
  </si>
  <si>
    <t>EXAUSTOR ELETRICO DOMICILIAR</t>
  </si>
  <si>
    <t>DISPOSITIVO DPS CLASSE II, 1 POLO, TENSAO MAXIMA DE 175 V, CORRENTE MAXIMA DE *45* KA (TIPO AC)</t>
  </si>
  <si>
    <t>LUMINARIA LED REFLETOR RETANGULAR BIVOLT, LUZ BRANCA, 30 W</t>
  </si>
  <si>
    <t>POSTE DECORATIVO PARA JARDIM EM ACO TUBULAR, SEM LUMINARIA, H = *2,5* M</t>
  </si>
  <si>
    <t>SUPORTE LUMINARIA PETALA SL-2/2 TOPO 114MM TECNOW. OU EQUIVALENTE</t>
  </si>
  <si>
    <t>DISPOSITIVO DPS CLASSE II, 1 POLO, TENSAO MAXIMA DE 175 V, CORRENTE MAXIMA DE *90* KA (TIPO AC)</t>
  </si>
  <si>
    <t>TRILHO PANTOGRAFICO CONCAVO, TIPO U, EM ALUMINIO, COM DIMENSOES DE APROX *35 X 35* MM, PARA ROLDANA DE PORTA DE CORRER</t>
  </si>
  <si>
    <t>FECHO DE SEGURANCA, TIPO BATOM, EM LATAO / ZAMAC, CROMADO, PARA PORTAS E JANELAS - INCLUI PARAFUSOS</t>
  </si>
  <si>
    <t>VIDRO TEMPERADO VERDE E = 8 MM, SEM COLOCACAO</t>
  </si>
  <si>
    <t>Conforme mapeamento no memorial descritivo, área de piso e 1,2m nas paredes de contorno</t>
  </si>
  <si>
    <t>Conforme planilha auxiliar, considerando vãos de janela.</t>
  </si>
  <si>
    <t>Conforme mapeamento em projeto e planilha auxiliar.</t>
  </si>
  <si>
    <t xml:space="preserve">Considerando quantitativo do projeto de engradamento = 526,8m do perfil 127x50x17 e=2,25 com peso de 4,31kg/m = 2270,50kg </t>
  </si>
  <si>
    <t>Considerando quantitativo do projeto de engradamento = 9 pilaretes de 2,13m + 18 pilaretes de 1,69m + 18 pilaretes de 1,23m = 71,73m x 0,8m de bloco = 57,38m² de alvenaria</t>
  </si>
  <si>
    <t>Pela áreas de projeção do telhado 19 x 36 = 684 m²</t>
  </si>
  <si>
    <t>Aplicação em ambas as maiores laterais = 2 x 36m = 72m</t>
  </si>
  <si>
    <t>Aplicação em ambas as menores laterais = 2 x 19m = 38m</t>
  </si>
  <si>
    <t>Aplicação nas 3 laterais construídas = 2 x 36m +  19 m = 91 m</t>
  </si>
  <si>
    <t>Aplicação na parte central da edificação = 36m</t>
  </si>
  <si>
    <t>Total de áreas do pavimento térreo =545,06m² x 0,05m de espessura =&gt; 27,25m³</t>
  </si>
  <si>
    <t>Conforme planilha de cálculo auxiliar (todas as área de piso exceto espelhos dos degraus nas escadas)</t>
  </si>
  <si>
    <t>Passeio de fundo no pavimento 1 = 36m x 1,1m de largura = 39,6m² + passeio térreo (44,8m + 20,5m) de contorno da edificação + contorno interno da rampa  15,75m = 81,05m x 1m de largura = 81,05m² + passeio externo 40 m x 1,9 m de largura = 76m² + passeio entrada principal 12 m x 2,3 m de largura = 27,6m²                          TOTAL 224,25m² x 0,07m de espessura =&gt; 15,7 m³</t>
  </si>
  <si>
    <t>Passeio externo 40 m + 13 m no passeio de acesso interno  = 53m x 0,4m = 21,20 m²</t>
  </si>
  <si>
    <t>2,3 m no início e no fim do passeio de acesso interno ( 4,6 x 0,4 = 1,85m²)</t>
  </si>
  <si>
    <t>Passeio externo 40 m</t>
  </si>
  <si>
    <t>Considerando o contorno da edificação e legendas do projeto arquitetônico (140m² + 224,9m² + 64,65m² = 429,55m²)</t>
  </si>
  <si>
    <t>Conforme planilha auxiliar, considerando vãos de janela, faces interna e externa, considerando as superfícies já executadas.</t>
  </si>
  <si>
    <t>Conforme planilha auxiliar, considerando vãos de janelas e portas, face interna, considerando as superfícies já executadas.</t>
  </si>
  <si>
    <t>Conforme planilha auxiliar, considerando pavimento térreo e primeiro pavimento, exceto vão de elevador.</t>
  </si>
  <si>
    <t>Conforme planilha auxiliar, considerando pavimento térreo e primeiro pavimento, fundo das escadas</t>
  </si>
  <si>
    <t>Conforme planilha auxiliar, considerando pavimento térreo e primeiro pavimento.</t>
  </si>
  <si>
    <t>Conforme planilha auxiliar, considerando vãos de janelas e portas, face interna.</t>
  </si>
  <si>
    <t>Conforme planilha auxiliar, considerando perímetro dos ambientes sem revestimento cerâmico e retirando-se os vãos de portas.</t>
  </si>
  <si>
    <t>Conforme planilha auxiliar, considerando pavimento térreo e primeiro pavimento, todos os degraus. 2x20x1,50,08 + 20x1,2x0,08</t>
  </si>
  <si>
    <t>Conforme planilha auxiliar.</t>
  </si>
  <si>
    <t>Conforme planilha auxiliar, considerando os 2 lados.</t>
  </si>
  <si>
    <t xml:space="preserve">Conforme planilha auxiliar, pintura do item "porta em perfil e chapa metálica" considerando os 2 lados. </t>
  </si>
  <si>
    <t>Conforme planilha auxiliar, considerando os 2 lados e duas demãos para os itens "porta em perfil e chapa metálica" e "porta metálica veneziana" = 24,9m² x 2 demãos</t>
  </si>
  <si>
    <t>1 fechadura para cada porta em perfil metálico (x2) + 1 fechadura para a porta em perfil metálico com veneziana</t>
  </si>
  <si>
    <t>6 dobradiças para cada porta em perfil metálico (x2) + 6 dobradiças para a porta metálica veneziana + 2 dobradição para o alçapao</t>
  </si>
  <si>
    <t>Porta de 0,8 x 2,1 do tipo P05</t>
  </si>
  <si>
    <t>2 em cada porta de banheiro PNE</t>
  </si>
  <si>
    <t>1 porta de 1,3 x 2,1 na área de resíduos no 1º pavimento + 1 alçapão de 0,6 x 0,8</t>
  </si>
  <si>
    <t>Conforme tabela de esquadrias do projeto arquitetônico.</t>
  </si>
  <si>
    <t>Conforme lista de materiais do projeto elétrico.</t>
  </si>
  <si>
    <t>Conforme lista de materiais do projeto SPDA.</t>
  </si>
  <si>
    <t>Conforme lista de materiais do projeto hidrossanitário.</t>
  </si>
  <si>
    <t>2 banheiros no térreo e 6 no 1º pavimento</t>
  </si>
  <si>
    <t>4 banheiros no térreo e 6 no 1º pavimento</t>
  </si>
  <si>
    <t>16 banheiros/consultórios no térreo e 17 banheiros/salas no 1º pavimento</t>
  </si>
  <si>
    <t>2 unidades nas salas do térreo e 3 no 1º pavimento</t>
  </si>
  <si>
    <t>Conforme planilha de cálculo auxiliar</t>
  </si>
  <si>
    <t>Copas 02 e 06 no pavimento 01</t>
  </si>
  <si>
    <t>Conforme lista de materiais do projeto hidrossanitário (ARS)</t>
  </si>
  <si>
    <t>Conforme planilha auxiliar. Salas de urinálise (2), bioquimico, desinfecção e imunologia</t>
  </si>
  <si>
    <t>2 banheiros no térreo e 6 no 1º pavimento nos lavatórios de canto</t>
  </si>
  <si>
    <t>Copas 02 e 06, salas de urinálise (2x), bioquimico(2x) e desinfecção no pavimento 01, 2 banheiros no térreo e 6 banheiros no 1º pavimento (lavatorios de canto)</t>
  </si>
  <si>
    <t>1 unidade para cada lavatório (30 de coluna e 8 de canto)</t>
  </si>
  <si>
    <t>1 para atender cada torneira, exceto de tanque (DML) e torneira de jardim (ARS)</t>
  </si>
  <si>
    <t>Conforme constam na distribuição do projeto de proteção e combate a incêndio.</t>
  </si>
  <si>
    <t>Conforme projeto arquitetonico</t>
  </si>
  <si>
    <t>Conforme levantado em projeto e detalhado na planilha de cálculo auxiliar</t>
  </si>
  <si>
    <t>2 em cada banheiro PNE</t>
  </si>
  <si>
    <t>Conforme lista de materiais do projeto de climatização.</t>
  </si>
  <si>
    <t>Conforme lista de materiais do projeto de exaustão.</t>
  </si>
  <si>
    <t>Ligando as áreas de espera do térreo e do 1º pavimento.</t>
  </si>
  <si>
    <t>Conforme área de ocupação da edificação no selo do projeto após adequações (pav 1 649,26m² + terreo 685,47) total 1334,73</t>
  </si>
  <si>
    <t>CONSTRUÇÃO DE UNIDADE DE ATENÇÃO ESPECIALIZADA EM SAÚDE (OBRA REMANESCENTE) - BAIRRO BELVEDERE - NOVA SERRANA/MG</t>
  </si>
  <si>
    <t>CONSTRUÇÃO DE UNIDADE DE ATENÇÃO ESPECIALIZADA EM SAÚDE  (OBRA REMANESCENTE)</t>
  </si>
  <si>
    <t>CONSTRUÇÃO DE UNIDADE DE ATENÇÃO ESPECIALIZADA EM SAÚDE  (OBRA REMANESCENTE)- BAIRRO BELVEDERE - NOVA SERRANA/MG</t>
  </si>
  <si>
    <t>Projeto:  CONSTRUÇÃO DE UNIDADE DE ATENÇÃO ESPECIALIZADA EM SAÚDE  (OBRA REMANESCENTE)- BAIRRO BELVEDERE - NOVA SERRANA/MG</t>
  </si>
  <si>
    <t>Obra</t>
  </si>
  <si>
    <t>Bancos</t>
  </si>
  <si>
    <t>B.D.I.</t>
  </si>
  <si>
    <t>Encargos Sociais</t>
  </si>
  <si>
    <t>27,54%</t>
  </si>
  <si>
    <t>Não Desonerado: embutido nos preços unitário dos insumos de mão de obra, de acordo com as bases.</t>
  </si>
  <si>
    <t>Orçamento Sintético</t>
  </si>
  <si>
    <t>MOBILICAÇÃO E CANTEIRO DE OBRAS</t>
  </si>
  <si>
    <t xml:space="preserve"> 00002706 </t>
  </si>
  <si>
    <t xml:space="preserve"> 00040818 </t>
  </si>
  <si>
    <t>ENCARREGADO GERAL DE OBRAS (MENSALISTA)</t>
  </si>
  <si>
    <t xml:space="preserve"> 92467 </t>
  </si>
  <si>
    <t>PLATIBANDA</t>
  </si>
  <si>
    <t>PILARES- PLATIBANDA</t>
  </si>
  <si>
    <t xml:space="preserve"> 103669 </t>
  </si>
  <si>
    <t>CONCRETAGEM DE PILARES, FCK = 25 MPA, COM USO DE BALDES - LANÇAMENTO, ADENSAMENTO E ACABAMENTO. AF_02/2022</t>
  </si>
  <si>
    <t xml:space="preserve"> 103675 </t>
  </si>
  <si>
    <t>IMPERMEABILIZAÇÃO DE SUPERFÍCIE COM ARGAMASSA POLIMÉRICA / MEMBRANA ACRÍLICA, 3 DEMÃOS. AF_09/2023</t>
  </si>
  <si>
    <t>SISTEMA DE VEDAÇÃO INTERNA E EXTERNA</t>
  </si>
  <si>
    <t xml:space="preserve"> 103324 </t>
  </si>
  <si>
    <t>VERGAS E CONTRA-VERGAS</t>
  </si>
  <si>
    <t xml:space="preserve"> 93187 </t>
  </si>
  <si>
    <t>VERGA MOLDADA IN LOCO EM CONCRETO, ESPESSURA DE *20* CM. AF_03/2024</t>
  </si>
  <si>
    <t xml:space="preserve"> 5.2.4 </t>
  </si>
  <si>
    <t xml:space="preserve"> 93197 </t>
  </si>
  <si>
    <t>CONTRAVERGA MOLDADA IN LOCO EM CONCRETO, ESPESSURA DE *20* CM. AF_03/2024</t>
  </si>
  <si>
    <t>COBERTURA E DRENAGEM</t>
  </si>
  <si>
    <t>TELHADO</t>
  </si>
  <si>
    <t xml:space="preserve"> 6.1.1 </t>
  </si>
  <si>
    <t xml:space="preserve"> ED-20603 </t>
  </si>
  <si>
    <t xml:space="preserve"> 6.1.2 </t>
  </si>
  <si>
    <t xml:space="preserve"> ED-48202 </t>
  </si>
  <si>
    <t>ALVENARIA ESTRUTURAL COM BLOCO DE CONCRETO, ESP. 19CM, (FBK 4,5MPA), INCLUSIVE ARGAMASSA PARA ASSENTAMENTO</t>
  </si>
  <si>
    <t xml:space="preserve"> 94213 </t>
  </si>
  <si>
    <t>ENCAMINHAMENTO DE ÁGUAS PLUVIAIS</t>
  </si>
  <si>
    <t xml:space="preserve"> 6.2.1 </t>
  </si>
  <si>
    <t xml:space="preserve"> ED-50659 </t>
  </si>
  <si>
    <t>CALHA EM CHAPA GALVANIZADA, ESP. 0,65MM (GSG 24), COM DESENVOLVIMENTO DE 75CM, INCLUSIVE IÇAMENTO MANUAL VERTICAL</t>
  </si>
  <si>
    <t xml:space="preserve"> 6.2.2 </t>
  </si>
  <si>
    <t xml:space="preserve"> 94231 </t>
  </si>
  <si>
    <t xml:space="preserve"> 6.2.3 </t>
  </si>
  <si>
    <t xml:space="preserve"> ED-50667 </t>
  </si>
  <si>
    <t>CHAPIM EM CHAPA GALVANIZADA, COM PINGADEIRA, ESP. 0,65MM (GSG 24), COM DESENVOLVIMENTO DE 35CM, INCLUSIVE IÇAMENTO MANUAL VERTICAL</t>
  </si>
  <si>
    <t xml:space="preserve"> 6.2.4 </t>
  </si>
  <si>
    <t xml:space="preserve"> ED-48402 </t>
  </si>
  <si>
    <t>CUMEEIRA GALVANIZADA TRAPEZOIDAL, TIPO SIMPLES, ESP. 0,50MM, ACABAMENTO NATURAL, INCLUSIVE ACESSÓRIOS PARA FIXAÇÃO, FORNECIMENTO, INSTALAÇÃO E IÇAMENTO MANUAL VERTICAL</t>
  </si>
  <si>
    <t>PAVIMENTAÇÃO- ÁREAS INTERNAS</t>
  </si>
  <si>
    <t xml:space="preserve"> 94990 </t>
  </si>
  <si>
    <t xml:space="preserve"> 87632 </t>
  </si>
  <si>
    <t>PAVIMENTAÇÃO- ÁREA EXTERNA</t>
  </si>
  <si>
    <t xml:space="preserve"> ED-50586 </t>
  </si>
  <si>
    <t>PISO PODOTÁTIL DE CONCRETO, ALERTA OU DIRECIONAL, APLICADO EM PISO (40X40)CM COM JUNTA SECA, COR VERMELHO/AMARELO, INCLUSIVE ASSENTAMENTO COM ARGAMASSA INDUSTRIALIZADA</t>
  </si>
  <si>
    <t xml:space="preserve"> 94271 </t>
  </si>
  <si>
    <t>GUIA (MEIO-FIO) E SARJETA CONJUGADOS DE CONCRETO, MOLDADA IN LOCO EM TRECHO RETO COM EXTRUSORA, 65 CM BASE (15 CM BASE DA GUIA + 50 CM BASE DA SARJETA) X 26 CM ALTURA. AF_01/2024</t>
  </si>
  <si>
    <t xml:space="preserve"> 103946 </t>
  </si>
  <si>
    <t>PLANTIO DE GRAMA ESMERALDA OU SÃO CARLOS OU CURITIBANA, EM PLACAS. AF_07/2024</t>
  </si>
  <si>
    <t xml:space="preserve"> 8.1.1 </t>
  </si>
  <si>
    <t xml:space="preserve"> 87879 </t>
  </si>
  <si>
    <t xml:space="preserve"> 8.1.2 </t>
  </si>
  <si>
    <t>MASSA ÚNICA, EM ARGAMASSA TRAÇO 1:2:8, PREPARO MANUAL, APLICADA MANUALMENTE EM PAREDES INTERNAS DE AMBIENTES COM ÁREA ENTRE 5M² E 10M², E = 17,5MM, COM TALISCAS. AF_03/2024</t>
  </si>
  <si>
    <t>EMBOÇO, EM ARGAMASSA TRAÇO 1:2:8, PREPARO MECÂNICO, APLICADO MANUALMENTE EM PAREDES INTERNAS DE AMBIENTES COM ÁREA ENTRE 5M² E 10M², E = 17,5MM, COM TALISCAS. AF_03/2024</t>
  </si>
  <si>
    <t>REVESTIMENTOS- TETO</t>
  </si>
  <si>
    <t xml:space="preserve"> 8.2.1 </t>
  </si>
  <si>
    <t xml:space="preserve"> 8.2.2 </t>
  </si>
  <si>
    <t xml:space="preserve"> ED-28454 </t>
  </si>
  <si>
    <t xml:space="preserve"> 8.2.3 </t>
  </si>
  <si>
    <t>CHAPISCO APLICADO EM ALVENARIAS E ESTRUTURAS DE CONCRETO INTERNAS, COM COLHER DE PEDREIRO. ARGAMASSA TRAÇO 1:3 COM PREPARO EM BETONEIRA 400L. AF_10/2022</t>
  </si>
  <si>
    <t>REVETIMENTOS CERÂMICOS E MÁRMORES/GRANITOS</t>
  </si>
  <si>
    <t xml:space="preserve"> ED-51002 </t>
  </si>
  <si>
    <t>SOLEIRA DE GRANITO, COR CINZA ANDORINHA, ESP. 2CM, ACABAMENTO POLIDO, ASSENTAMENTO COM ARGAMASSA INDUSTRIALIZADA, INCLUSIVE REJUNTAMENTO</t>
  </si>
  <si>
    <t>REVESTIMENTO - PAREDES</t>
  </si>
  <si>
    <t>REVESTIMENTO CERÂMICO PARA PAREDES INTERNAS COM PLACAS TIPO ESMALTADA DE DIMENSÕES 33X45 CM APLICADAS NA ALTURA INTEIRA DAS PAREDES. AF_02/2023_PE</t>
  </si>
  <si>
    <t>RODAPÉ CERÂMICO DE 7CM DE ALTURA COM PLACAS TIPO ESMALTADA DE DIMENSÕES 45X45CM. AF_02/2023</t>
  </si>
  <si>
    <t xml:space="preserve"> ED-50997 </t>
  </si>
  <si>
    <t>PEITORIL DE GRANITO, NA COR CINZA ANDORINHA, COM PINGADEIRA, ESP. 2CM, ACABAMENTO POLIDO, ASSENTAMENTO COM ARGAMASSA INDUSTRIALIZADA, INCLUSIVE REJUNTAMENTO</t>
  </si>
  <si>
    <t xml:space="preserve"> 98671 </t>
  </si>
  <si>
    <t>PINTURA</t>
  </si>
  <si>
    <t>PINTURA AMBIENTES INTERNOS- PAREDES</t>
  </si>
  <si>
    <t xml:space="preserve"> ED-50474 </t>
  </si>
  <si>
    <t>PINTURA AMBIENTES INTERNOS- TETOS</t>
  </si>
  <si>
    <t xml:space="preserve"> ED-50516 </t>
  </si>
  <si>
    <t xml:space="preserve"> 88494 </t>
  </si>
  <si>
    <t xml:space="preserve"> 88488 </t>
  </si>
  <si>
    <t>PINTURA EXTERNA</t>
  </si>
  <si>
    <t>PINTURA DE ESQUADRIAS</t>
  </si>
  <si>
    <t xml:space="preserve"> 102197 </t>
  </si>
  <si>
    <t xml:space="preserve"> 102219 </t>
  </si>
  <si>
    <t xml:space="preserve"> ED-50532 </t>
  </si>
  <si>
    <t>PINTURA COM FUNDO ANTICORROSIVO (ZARCÃO) EM ESQUADRIA E SUPERFÍCIE METÁLICA, UMA (1) DEMÃO, INCLUSIVE PREPARAÇÃO DA SUPERFÍCIE COM LIXAMENTO</t>
  </si>
  <si>
    <t xml:space="preserve"> 100745 </t>
  </si>
  <si>
    <t>PINTURA COM TINTA ALQUÍDICA DE ACABAMENTO (ESMALTE SINTÉTICO BRILHANTE) PULVERIZADA SOBRE SUPERFÍCIES METÁLICAS (EXCETO PERFIL) EXECUTADO EM OBRA (POR DEMÃO). AF_01/2020_PE</t>
  </si>
  <si>
    <t xml:space="preserve"> 11.1.1 </t>
  </si>
  <si>
    <t xml:space="preserve"> 90843 </t>
  </si>
  <si>
    <t xml:space="preserve"> 11.1.2 </t>
  </si>
  <si>
    <t xml:space="preserve"> 11.1.3 </t>
  </si>
  <si>
    <t xml:space="preserve"> 90842 </t>
  </si>
  <si>
    <t xml:space="preserve"> 11.1.4 </t>
  </si>
  <si>
    <t xml:space="preserve"> 11.1.5 </t>
  </si>
  <si>
    <t xml:space="preserve"> 11.1.6 </t>
  </si>
  <si>
    <t xml:space="preserve"> ED-50979 </t>
  </si>
  <si>
    <t>PORTA EM PERFIL E CHAPA METÁLICA, EXCLUSIVE FERRAGENS E PINTURA</t>
  </si>
  <si>
    <t xml:space="preserve"> 11.1.7 </t>
  </si>
  <si>
    <t xml:space="preserve"> ED-49699 </t>
  </si>
  <si>
    <t xml:space="preserve"> 11.1.8 </t>
  </si>
  <si>
    <t xml:space="preserve"> ED-27548 </t>
  </si>
  <si>
    <t xml:space="preserve"> 11.1.9 </t>
  </si>
  <si>
    <t xml:space="preserve"> ED-48163 </t>
  </si>
  <si>
    <t>BARRA DE APOIO EM AÇO INOX POLIDO RETA, DIÂMETRO DE 1.1/4", PARA ACESSIBILIDADE (PMR/PCR), COMPRIMENTO 40CM, INSTALADO EM PORTA/PAREDE, INCLUSIVE ACESSÓRIOS PARA FIXAÇÃO</t>
  </si>
  <si>
    <t xml:space="preserve"> ED-23035 </t>
  </si>
  <si>
    <t xml:space="preserve"> 11.2.1 </t>
  </si>
  <si>
    <t xml:space="preserve"> 94569 </t>
  </si>
  <si>
    <t>JANELA DE ALUMÍNIO TIPO MAXIM-AR, BATENTE/ REQUADRO 3 A 14 CM, VIDRO INCLUSO, FIXAÇÃO COM PARAFUSO, SEM GUARNIÇÃO/ ALIZAR, DIMENSÕES 60X80 (A X L) CM, SEM ACABAMENTO, VEDAÇÃO COM SILICONE, EXCLUSIVE CONTRAMARCO - FORNECIMENTO E INSTALAÇÃO. AF_11/2024</t>
  </si>
  <si>
    <t xml:space="preserve"> 12.1.1 </t>
  </si>
  <si>
    <t xml:space="preserve"> 91941 </t>
  </si>
  <si>
    <t xml:space="preserve"> 12.1.2 </t>
  </si>
  <si>
    <t xml:space="preserve"> 101875 </t>
  </si>
  <si>
    <t>QUADRO DE DISTRIBUIÇÃO DE ENERGIA EM CHAPA DE AÇO GALVANIZADO, DE EMBUTIR, COM BARRAMENTO TRIFÁSICO, PARA 12 DISJUNTORES DIN 100A - FORNECIMENTO E INSTALAÇÃO. AF_07/2025</t>
  </si>
  <si>
    <t xml:space="preserve"> 12.1.3 </t>
  </si>
  <si>
    <t xml:space="preserve"> 101883 </t>
  </si>
  <si>
    <t>QUADRO DE DISTRIBUIÇÃO DE ENERGIA EM CHAPA DE AÇO GALVANIZADO, DE EMBUTIR, COM BARRAMENTO TRIFÁSICO, PARA 18 DISJUNTORES DIN 100A - FORNECIMENTO E INSTALAÇÃO. AF_07/2025</t>
  </si>
  <si>
    <t xml:space="preserve"> 12.1.4 </t>
  </si>
  <si>
    <t xml:space="preserve"> 101879 </t>
  </si>
  <si>
    <t>QUADRO DE DISTRIBUIÇÃO DE ENERGIA EM CHAPA DE AÇO GALVANIZADO, DE EMBUTIR, COM BARRAMENTO TRIFÁSICO, PARA 24 DISJUNTORES DIN 100A - FORNECIMENTO E INSTALAÇÃO. AF_07/2025</t>
  </si>
  <si>
    <t xml:space="preserve"> 12.1.5 </t>
  </si>
  <si>
    <t xml:space="preserve"> 101881 </t>
  </si>
  <si>
    <t>QUADRO DE DISTRIBUIÇÃO DE ENERGIA EM CHAPA DE AÇO GALVANIZADO, DE EMBUTIR, COM BARRAMENTO TRIFÁSICO, PARA 40 DISJUNTORES DIN 100A - FORNECIMENTO E INSTALAÇÃO. AF_07/2025</t>
  </si>
  <si>
    <t xml:space="preserve"> 12.1.6 </t>
  </si>
  <si>
    <t xml:space="preserve"> 101880 </t>
  </si>
  <si>
    <t>QUADRO DE DISTRIBUIÇÃO DE ENERGIA EM CHAPA DE AÇO GALVANIZADO, DE EMBUTIR, COM BARRAMENTO TRIFÁSICO, PARA 30 DISJUNTORES DIN 150A - FORNECIMENTO E INSTALAÇÃO. AF_07/2025</t>
  </si>
  <si>
    <t xml:space="preserve"> 12.1.7 </t>
  </si>
  <si>
    <t xml:space="preserve"> 12.1.8 </t>
  </si>
  <si>
    <t xml:space="preserve"> 12.1.9 </t>
  </si>
  <si>
    <t xml:space="preserve"> ED-20588 </t>
  </si>
  <si>
    <t>DISJUNTOR MONOPOLAR TIPO DIN, CORRENTE NOMINAL DE 16A - FORNECIMENTO E INSTALAÇÃO. AF_07/2025</t>
  </si>
  <si>
    <t>DISJUNTOR BIPOLAR TIPO DIN, CORRENTE NOMINAL DE 16A - FORNECIMENTO E INSTALAÇÃO. AF_07/2025</t>
  </si>
  <si>
    <t xml:space="preserve"> 93662 </t>
  </si>
  <si>
    <t>DISJUNTOR BIPOLAR TIPO DIN, CORRENTE NOMINAL DE 20A - FORNECIMENTO E INSTALAÇÃO. AF_07/2025</t>
  </si>
  <si>
    <t>DISJUNTOR TRIPOLAR TIPO DIN, CORRENTE NOMINAL DE 40A - FORNECIMENTO E INSTALAÇÃO. AF_07/2025</t>
  </si>
  <si>
    <t>DISJUNTOR TRIPOLAR TIPO DIN, CORRENTE NOMINAL DE 32A - FORNECIMENTO E INSTALAÇÃO. AF_07/2025</t>
  </si>
  <si>
    <t>TOMADAS</t>
  </si>
  <si>
    <t xml:space="preserve"> 91997 </t>
  </si>
  <si>
    <t xml:space="preserve"> I9412 </t>
  </si>
  <si>
    <t xml:space="preserve"> ED-15764 </t>
  </si>
  <si>
    <t>INTERRUPTORES</t>
  </si>
  <si>
    <t xml:space="preserve"> 91955 </t>
  </si>
  <si>
    <t xml:space="preserve"> 91979 </t>
  </si>
  <si>
    <t xml:space="preserve"> 91935 </t>
  </si>
  <si>
    <t xml:space="preserve"> 91855 </t>
  </si>
  <si>
    <t xml:space="preserve"> 91837 </t>
  </si>
  <si>
    <t xml:space="preserve"> 91872 </t>
  </si>
  <si>
    <t xml:space="preserve"> 93009 </t>
  </si>
  <si>
    <t xml:space="preserve"> ED-19510 </t>
  </si>
  <si>
    <t xml:space="preserve"> ED-49318 </t>
  </si>
  <si>
    <t xml:space="preserve"> ED-49317 </t>
  </si>
  <si>
    <t xml:space="preserve"> 98307 </t>
  </si>
  <si>
    <t xml:space="preserve"> 11.80.20 </t>
  </si>
  <si>
    <t>CABO UTP 4 PARES - CATEGORIA 5E - FURUKAWA/EQUIVALENTE</t>
  </si>
  <si>
    <t xml:space="preserve"> ED-49098 </t>
  </si>
  <si>
    <t xml:space="preserve"> C3764 </t>
  </si>
  <si>
    <t>RACK FECHADO 24 U'S, 670mm, PROFUNDIDADE PADRÃO 19"</t>
  </si>
  <si>
    <t>ELÉTRICO EXTERNO</t>
  </si>
  <si>
    <t xml:space="preserve"> ED-49197 </t>
  </si>
  <si>
    <t>CAIXA DE INSPEÇÃO EM CONCRETO, TIPO "ZA" PASSEIO, PADRÃO CEMIG, DIMENSÃO (28X28)CM, ALTURA 40CM, COM TAMPA E ARO ARTICULADO EM FERRO FUNDIDO, INCLUSIVE ESCAVAÇÃO, APILOAMENTO, LASTRO DE BRITA, REATERRO E TRANSPORTE COM RETIRADA DO MATERIAL ESCAVADO (EM CAÇAMBA)</t>
  </si>
  <si>
    <t xml:space="preserve"> ED-51019 </t>
  </si>
  <si>
    <t xml:space="preserve"> 11.92.07 </t>
  </si>
  <si>
    <t>CONECTOR MINI-GAR 16 A 35MM2 PARA TERMINAIS AÉREOS</t>
  </si>
  <si>
    <t xml:space="preserve"> ED-51023 </t>
  </si>
  <si>
    <t xml:space="preserve"> 11.92.21 </t>
  </si>
  <si>
    <t>PARAFUSO SEXTAVADO AÇO INOX ROSCA SOBERANA M6 X 45MM TEL-5346/EQUIVALENTE</t>
  </si>
  <si>
    <t xml:space="preserve"> 11.92.22 </t>
  </si>
  <si>
    <t>PORCA SEXTAVADA EM AÇO INOX TEL-5414/EQUIVALENTE</t>
  </si>
  <si>
    <t>INSTALAÇÕES HIDROSANITÁRIAS E DRENAGEM</t>
  </si>
  <si>
    <t>INSTALAÇÕES HIDRÁULICAS, SANITÁRIAS E DRENAGEM PLUVIAL</t>
  </si>
  <si>
    <t xml:space="preserve"> 13.1.1 </t>
  </si>
  <si>
    <t xml:space="preserve"> ED-49916 </t>
  </si>
  <si>
    <t>CAIXA DE DRENAGEM DE INSPEÇÃO/PASSAGEM EM ALVENARIA (60X60X80CM), REVESTIMENTO EM ARGAMASSA COM ADITIVO IMPERMEABILIZANTE, COM TAMPA EM GRELHA, INCLUSIVE ESCAVAÇÃO, REATERRO E TRANSPORTE COM RETIRADA DO MATERIAL ESCAVADO (EM CAÇAMBA)</t>
  </si>
  <si>
    <t xml:space="preserve"> 13.1.2 </t>
  </si>
  <si>
    <t xml:space="preserve"> ED-49883 </t>
  </si>
  <si>
    <t>CAIXA DE ESGOTO DE INSPEÇÃO/PASSAGEM EM ALVENARIA (60X60X60CM), REVESTIMENTO EM ARGAMASSA COM ADITIVO IMPERMEABILIZANTE, COM TAMPA DE CONCRETO, INCLUSIVE ESCAVAÇÃO, REATERRO E TRANSPORTE COM RETIRADA DO MATERIAL ESCAVADO (EM CAÇAMBA)</t>
  </si>
  <si>
    <t xml:space="preserve"> 13.1.3 </t>
  </si>
  <si>
    <t xml:space="preserve"> ED-49895 </t>
  </si>
  <si>
    <t>CAIXA DE ESGOTO DE INSPEÇÃO/PASSAGEM EM ALVENARIA (80X80X60CM), REVESTIMENTO EM ARGAMASSA COM ADITIVO IMPERMEABILIZANTE, COM TAMPA DE CONCRETO, INCLUSIVE ESCAVAÇÃO, REATERRO E TRANSPORTE COM RETIRADA DO MATERIAL ESCAVADO (EM CAÇAMBA)</t>
  </si>
  <si>
    <t xml:space="preserve"> 13.1.4 </t>
  </si>
  <si>
    <t xml:space="preserve"> ED-49906 </t>
  </si>
  <si>
    <t>CAIXA DE DRENAGEM DE INSPEÇÃO/PASSAGEM EM ALVENARIA (30X30X40CM), REVESTIMENTO EM ARGAMASSA COM ADITIVO IMPERMEABILIZANTE, COM TAMPA EM GRELHA, INCLUSIVE ESCAVAÇÃO, REATERRO E TRANSPORTE COM RETIRADA DO MATERIAL ESCAVADO (EM CAÇAMBA)</t>
  </si>
  <si>
    <t xml:space="preserve"> 13.1.5 </t>
  </si>
  <si>
    <t xml:space="preserve"> 98110 </t>
  </si>
  <si>
    <t xml:space="preserve"> 13.1.6 </t>
  </si>
  <si>
    <t xml:space="preserve"> 94794 </t>
  </si>
  <si>
    <t xml:space="preserve"> 89987 </t>
  </si>
  <si>
    <t xml:space="preserve"> 99635 </t>
  </si>
  <si>
    <t xml:space="preserve"> ED-50007 </t>
  </si>
  <si>
    <t xml:space="preserve"> ED-50012 </t>
  </si>
  <si>
    <t xml:space="preserve"> ED-50013 </t>
  </si>
  <si>
    <t xml:space="preserve"> 104063 </t>
  </si>
  <si>
    <t xml:space="preserve"> 89748 </t>
  </si>
  <si>
    <t xml:space="preserve"> 89742 </t>
  </si>
  <si>
    <t xml:space="preserve"> 89746 </t>
  </si>
  <si>
    <t xml:space="preserve"> 89732 </t>
  </si>
  <si>
    <t xml:space="preserve"> 89739 </t>
  </si>
  <si>
    <t xml:space="preserve"> 89744 </t>
  </si>
  <si>
    <t xml:space="preserve"> 104345 </t>
  </si>
  <si>
    <t xml:space="preserve"> 89569 </t>
  </si>
  <si>
    <t xml:space="preserve"> 89797 </t>
  </si>
  <si>
    <t xml:space="preserve"> 89785 </t>
  </si>
  <si>
    <t xml:space="preserve"> 104350 </t>
  </si>
  <si>
    <t xml:space="preserve"> 89795 </t>
  </si>
  <si>
    <t xml:space="preserve"> 89549 </t>
  </si>
  <si>
    <t xml:space="preserve"> 89557 </t>
  </si>
  <si>
    <t xml:space="preserve"> 89778 </t>
  </si>
  <si>
    <t xml:space="preserve"> 89774 </t>
  </si>
  <si>
    <t xml:space="preserve"> 89753 </t>
  </si>
  <si>
    <t xml:space="preserve"> 104348 </t>
  </si>
  <si>
    <t xml:space="preserve"> 104351 </t>
  </si>
  <si>
    <t xml:space="preserve"> 89714 </t>
  </si>
  <si>
    <t xml:space="preserve"> 104166 </t>
  </si>
  <si>
    <t xml:space="preserve"> 89711 </t>
  </si>
  <si>
    <t xml:space="preserve"> 89712 </t>
  </si>
  <si>
    <t xml:space="preserve"> 89713 </t>
  </si>
  <si>
    <t xml:space="preserve"> 89796 </t>
  </si>
  <si>
    <t xml:space="preserve"> 89784 </t>
  </si>
  <si>
    <t xml:space="preserve"> 104344 </t>
  </si>
  <si>
    <t xml:space="preserve"> 104346 </t>
  </si>
  <si>
    <t xml:space="preserve"> 89786 </t>
  </si>
  <si>
    <t xml:space="preserve"> 94713 </t>
  </si>
  <si>
    <t>ADAPTADOR COM FLANGES LIVRES, PVC, SOLDÁVEL, DN 75 MM X 2 1/2", INSTALADO EM RESERVAÇÃO PREDIAL DE ÁGUA - FORNECIMENTO E INSTALAÇÃO. AF_04/2024</t>
  </si>
  <si>
    <t xml:space="preserve"> 89429 </t>
  </si>
  <si>
    <t>ADAPTADOR CURTO COM BOLSA E ROSCA PARA REGISTRO, PVC, SOLDÁVEL, DN 25MM X 3/4, INSTALADO EM RAMAL DE DISTRIBUIÇÃO DE ÁGUA - FORNECIMENTO E INSTALAÇÃO. AF_06/2022</t>
  </si>
  <si>
    <t xml:space="preserve"> 104001 </t>
  </si>
  <si>
    <t>ADAPTADOR CURTO COM BOLSA E ROSCA PARA REGISTRO, PVC, SOLDÁVEL, DN 50MM X 1.1/2", INSTALADO EM RAMAL DE DISTRIBUIÇÃO DE ÁGUA - FORNECIMENTO E INSTALAÇÃO. AF_06/2022</t>
  </si>
  <si>
    <t xml:space="preserve"> 89613 </t>
  </si>
  <si>
    <t>ADAPTADOR CURTO COM BOLSA E ROSCA PARA REGISTRO, PVC, SOLDÁVEL, DN 75MM X 2.1/2", INSTALADO EM PRUMADA DE ÁGUA - FORNECIMENTO E INSTALAÇÃO. AF_12/2014</t>
  </si>
  <si>
    <t xml:space="preserve"> 103959 </t>
  </si>
  <si>
    <t xml:space="preserve"> 103968 </t>
  </si>
  <si>
    <t xml:space="preserve"> 103972 </t>
  </si>
  <si>
    <t xml:space="preserve"> 103999 </t>
  </si>
  <si>
    <t xml:space="preserve"> 89365 </t>
  </si>
  <si>
    <t xml:space="preserve"> 103987 </t>
  </si>
  <si>
    <t xml:space="preserve"> 89510 </t>
  </si>
  <si>
    <t xml:space="preserve"> 89519 </t>
  </si>
  <si>
    <t xml:space="preserve"> 89364 </t>
  </si>
  <si>
    <t xml:space="preserve"> 103986 </t>
  </si>
  <si>
    <t xml:space="preserve"> 89408 </t>
  </si>
  <si>
    <t xml:space="preserve"> 89379 </t>
  </si>
  <si>
    <t xml:space="preserve"> 89597 </t>
  </si>
  <si>
    <t xml:space="preserve"> 89356 </t>
  </si>
  <si>
    <t>TUBO, PVC, SOLDÁVEL, DE 25MM, INSTALADO EM RAMAL OU SUB-RAMAL DE ÁGUA - FORNECIMENTO E INSTALAÇÃO. AF_06/2022</t>
  </si>
  <si>
    <t xml:space="preserve"> 94651 </t>
  </si>
  <si>
    <t>TUBO, PVC, SOLDÁVEL, DE 50MM, INSTALADO EM RESERVAÇÃO PREDIAL DE ÁGUA - FORNECIMENTO E INSTALAÇÃO. AF_04/2024</t>
  </si>
  <si>
    <t xml:space="preserve"> 94652 </t>
  </si>
  <si>
    <t>TUBO, PVC, SOLDÁVEL, DE 60MM, INSTALADO EM RESERVAÇÃO PREDIAL DE ÁGUA - FORNECIMENTO E INSTALAÇÃO. AF_04/2024</t>
  </si>
  <si>
    <t xml:space="preserve"> 94653 </t>
  </si>
  <si>
    <t>TUBO, PVC, SOLDÁVEL, DE 75MM, INSTALADO EM RESERVAÇÃO PREDIAL DE ÁGUA - FORNECIMENTO E INSTALAÇÃO. AF_04/2024</t>
  </si>
  <si>
    <t xml:space="preserve"> 89440 </t>
  </si>
  <si>
    <t xml:space="preserve"> 104004 </t>
  </si>
  <si>
    <t xml:space="preserve"> 89628 </t>
  </si>
  <si>
    <t xml:space="preserve"> 89629 </t>
  </si>
  <si>
    <t xml:space="preserve"> 89627 </t>
  </si>
  <si>
    <t xml:space="preserve"> 89630 </t>
  </si>
  <si>
    <t xml:space="preserve"> 89366 </t>
  </si>
  <si>
    <t>JOELHO 90 GRAUS COM BUCHA DE LATÃO, PVC, SOLDÁVEL, DN 25MM, X 3/4 INSTALADO EM RAMAL OU SUB-RAMAL DE ÁGUA - FORNECIMENTO E INSTALAÇÃO. AF_06/2022</t>
  </si>
  <si>
    <t>JOELHO 90 GRAUS COM BUCHA DE LATÃO, PVC, SOLDÁVEL, DN 25MM, X 1/2 INSTALADO EM RAMAL OU SUB-RAMAL DE ÁGUA - FORNECIMENTO E INSTALAÇÃO. AF_06/2022</t>
  </si>
  <si>
    <t xml:space="preserve"> 89396 </t>
  </si>
  <si>
    <t>TÊ COM BUCHA DE LATÃO NA BOLSA CENTRAL, PVC, SOLDÁVEL, DN 25MM X 1/2, INSTALADO EM RAMAL OU SUB-RAMAL DE ÁGUA - FORNECIMENTO E INSTALAÇÃO. AF_06/2022</t>
  </si>
  <si>
    <t xml:space="preserve"> 90374 </t>
  </si>
  <si>
    <t>TÊ COM BUCHA DE LATÃO NA BOLSA CENTRAL, PVC, SOLDÁVEL, DN 25MM X 3/4, INSTALADO EM RAMAL OU SUB-RAMAL DE ÁGUA - FORNECIMENTO E INSTALAÇÃO. AF_06/2022</t>
  </si>
  <si>
    <t>LOUÇAS</t>
  </si>
  <si>
    <t xml:space="preserve"> 86931 </t>
  </si>
  <si>
    <t xml:space="preserve"> 86939 </t>
  </si>
  <si>
    <t xml:space="preserve"> ED-2552 </t>
  </si>
  <si>
    <t>LAVATÓRIO DE CANTO DE LOUÇA BRANCA SEM COLUNA, TAMANHO PEQUENO, INCLUSIVE ACESSÓRIOS DE FIXAÇÃO COM PARAFUSO CASTELO, VÁLVULA DE ESCOAMENTO DE METAL COM ACABAMENTO CROMADO, SIFÃO DE METAL TIPO COPO COM ACABAMENTO CROMADO, E REJUNTAMENTO, EXCLUSIVE TORNEIRA E ENGATE FLEXÍVEL</t>
  </si>
  <si>
    <t xml:space="preserve"> 86925 </t>
  </si>
  <si>
    <t xml:space="preserve"> 93441 </t>
  </si>
  <si>
    <t xml:space="preserve"> 86935 </t>
  </si>
  <si>
    <t xml:space="preserve"> ED-21636 </t>
  </si>
  <si>
    <t xml:space="preserve"> ED-48348 </t>
  </si>
  <si>
    <t>TORNEIRA PARA COZINHA DE MESA BICA ALTA PERTUTTI/EQUIVALENTE</t>
  </si>
  <si>
    <t xml:space="preserve"> ED-50323 </t>
  </si>
  <si>
    <t>TORNEIRA METÁLICA PARA IRRIGAÇÃO/JARDIM, ACABAMENTO CROMADO, APLICAÇÃO DE PAREDE</t>
  </si>
  <si>
    <t xml:space="preserve"> ED-22766 </t>
  </si>
  <si>
    <t>TORNEIRA METÁLICA HOSPITALAR, ABERTURA ALAVANCA 1/4 DE VOLTA, ACABAMENTO CROMADO, COM AREJADOR, APLICAÇÃO DE MESA, INCLUSIVE ENGATE FLEXÍVEL METÁLICO</t>
  </si>
  <si>
    <t xml:space="preserve"> 86915 </t>
  </si>
  <si>
    <t xml:space="preserve"> 86885 </t>
  </si>
  <si>
    <t xml:space="preserve"> 95547 </t>
  </si>
  <si>
    <t xml:space="preserve"> ED-48182 </t>
  </si>
  <si>
    <t>DISTRIBUIDOR/DISPENSER PARA PORTA PAPEL TOALHA PARA INTERFOLHAS DE DUAS (2) OU TRÊS (3) DOBRAS, EM PLÁSTICO, INCLUSIVE ACESSÓRIOS PARA FIXAÇÃO</t>
  </si>
  <si>
    <t xml:space="preserve"> 101912 </t>
  </si>
  <si>
    <t xml:space="preserve"> 10.90.04 </t>
  </si>
  <si>
    <t>EXTINTOR PÓ QUÍMICO SECO ABC 4KG CAP.2-A: 20-B: C</t>
  </si>
  <si>
    <t>LUMINÁRIA DE EMERGÊNCIA, COM 30 LÂMPADAS LED DE 2 W, SEM REATOR - FORNECIMENTO E INSTALAÇÃO. AF_09/2024</t>
  </si>
  <si>
    <t xml:space="preserve"> 92336 </t>
  </si>
  <si>
    <t xml:space="preserve"> 15.1.5 </t>
  </si>
  <si>
    <t xml:space="preserve"> ED-50949 </t>
  </si>
  <si>
    <t>ESCADA MARINHEIRO SEM GAIOLA DE PROTEÇÃO, EM TUBO GALVANIZADO, COM DIÂMETRO DE 3/4", DEGRAU COM DIÂMETRO DE 1/2", ESPAÇAMENTO DE 35CM, E CHUMBADORES EM AÇO, TIPO ANDORINHA, INCLUSIVE FIXAÇÃO E PINTURA ESMALTE SINTÉTICO, DUAS (2) DEMÃOS COM UMA (1) DEMÃO DE FUNDO ANTICORROSIVO</t>
  </si>
  <si>
    <t>PLACAS DE SINALIZAÇÃO</t>
  </si>
  <si>
    <t xml:space="preserve"> ED-50201 </t>
  </si>
  <si>
    <t xml:space="preserve"> ED-50199 </t>
  </si>
  <si>
    <t xml:space="preserve"> ED-32094 </t>
  </si>
  <si>
    <t>GUARDA CORPO INTERNO, ALTURA 110CM, EM TUBO GALVANIZADO, COM COSTURA, DIÂMETRO DE 2", ESP. 3MM, GRADIL COM DIVISÃO HORIZONTAL EM TUBO GALVANIZADO, COM COSTURA, DIÂMETRO DE 1", ESP. 3MM, INCLUSIVE CORRIMÃO DUPLO, EXCLUSIVE PINTURA</t>
  </si>
  <si>
    <t xml:space="preserve"> ED-32000 </t>
  </si>
  <si>
    <t>CORRIMÃO DUPLO EM TUBO GALVANIZADO, COM COSTURA, DIÂMETRO DE 1.1/2", ESP. 3MM, FIXADO EM ALVENARIA, INCLUSIVE SUPORTE PARA CORRIMÃO EM BARRA CHATA (1"X1/2"), EXCLUSIVE PINTURA</t>
  </si>
  <si>
    <t xml:space="preserve"> 100719 </t>
  </si>
  <si>
    <t xml:space="preserve"> 100760 </t>
  </si>
  <si>
    <t xml:space="preserve"> 100868 </t>
  </si>
  <si>
    <t>SISTEMA DE CLIMATIZAÇÃO</t>
  </si>
  <si>
    <t xml:space="preserve"> 16.1.1 </t>
  </si>
  <si>
    <t>REDE FRIGORÍFICA COM TUBO DE COBRE 1/2" FLEXÍVEL, ISOLADO COM FITA ADESIVA DE PVC. INCLUSIVE SUSTENTAÇÃO, SOLDA E LIMPEZA.</t>
  </si>
  <si>
    <t>REDE FRIGORÍFICA COM TUBO DE COBRE 1/4" FLEXÍVEL, ISOLADO COM FITA ADESIVA DE PVC. INCLUSIVE SUSTENTAÇÃO, SOLDA E LIMPEZA.</t>
  </si>
  <si>
    <t>REDE FRIGORÍFICA COM TUBO DE COBRE 3/8" FLEXÍVEL, ISOLADO COM FITA ADESIVA DE PVC. INCLUSIVE SUSTENTAÇÃO, SOLDA E LIMPEZA.</t>
  </si>
  <si>
    <t>REDE FRIGORÍFICA COM TUBO DE COBRE 5/8" FLEXÍVEL, ISOLADO COM FITA ADESIVA DE PVC. INCLUSIVE SUSTENTAÇÃO, SOLDA E LIMPEZA.</t>
  </si>
  <si>
    <t xml:space="preserve"> 103244 </t>
  </si>
  <si>
    <t xml:space="preserve"> 103247 </t>
  </si>
  <si>
    <t xml:space="preserve"> 103253 </t>
  </si>
  <si>
    <t xml:space="preserve"> 103261 </t>
  </si>
  <si>
    <t>CABO PP 4X4 MM²- FORNECIMENTO E INSTALAÇÃO</t>
  </si>
  <si>
    <t>EXAUSTÃO</t>
  </si>
  <si>
    <t xml:space="preserve"> 89580 </t>
  </si>
  <si>
    <t>ABRAÇADEIRA DE NYLON PARA AMARRAÇÃO DE TUBO DE PVC DN 150 MMFORNECIMENTO E INSTALAÇÃO</t>
  </si>
  <si>
    <t>EXAUSTOR AXIAL VENTOKIT (GRELHA AUTO FECHANTE) COM SENSOR 150 MM</t>
  </si>
  <si>
    <t xml:space="preserve"> 10.26.12 </t>
  </si>
  <si>
    <t>GRELHA/PORTA GRELHA AÇO INOX FECHO GIRATÓRIO 150X150MM</t>
  </si>
  <si>
    <t xml:space="preserve"> 17.1.1 </t>
  </si>
  <si>
    <t>LIMPEZA FINAL</t>
  </si>
  <si>
    <t xml:space="preserve"> ED-50266 </t>
  </si>
  <si>
    <t>1.1</t>
  </si>
  <si>
    <t>PLACA DE OBRA EM CHAPA DE AÇO GALVANIZADO</t>
  </si>
  <si>
    <t>1.1.1</t>
  </si>
  <si>
    <t>Medida da placa 3,6 x 1,8 metros</t>
  </si>
  <si>
    <t>1.2</t>
  </si>
  <si>
    <t>1.2.1</t>
  </si>
  <si>
    <t>1.2.2</t>
  </si>
  <si>
    <t>Referente a 7 meses de execução de obra.</t>
  </si>
  <si>
    <t>Referente a oito horas semanais, admitindo-se 4 semanas ao mês, pelos 7 meses de obra.</t>
  </si>
  <si>
    <t>2.1</t>
  </si>
  <si>
    <t>2.1.1</t>
  </si>
  <si>
    <t>2.1.1.1</t>
  </si>
  <si>
    <t>2.1.1.2</t>
  </si>
  <si>
    <t>2.1.1.3</t>
  </si>
  <si>
    <t>2.1.1.4</t>
  </si>
  <si>
    <t>Conforme projeto estrutural:  folha 2/2 =&gt; 57,30 m²</t>
  </si>
  <si>
    <t>Conforme projeto estrutural:  folha 2/2 =&gt; 75,90/1,1 (retirando o acréscimo de 10% pois ele está incluído no coeficiente da composição)= 69,00kg</t>
  </si>
  <si>
    <t>Conforme projeto estrutural:  folha 2/2 =&gt; 184,30/1,1 (retirando o acréscimo de 10% pois ele está incluído no coeficiente da composição)= 167,54kg</t>
  </si>
  <si>
    <t>Conforme projeto estrutural:  folha 2/2 =&gt;  2,74m³</t>
  </si>
  <si>
    <t>Conforme projeto estrutural:  folha 2/2 =&gt; 59,31 m²</t>
  </si>
  <si>
    <t>Conforme projeto estrutural:  folha 2/2 =&gt; 131,20/1,1 (retirando o acréscimo de 10% pois ele está incluído no coeficiente da composição)= 119,27kg</t>
  </si>
  <si>
    <t>Conforme projeto estrutural:  folha 2/2 =&gt; 1,3/1,1 (retirando o acréscimo de 10% pois ele está incluído no coeficiente da composição)= 1,18kg</t>
  </si>
  <si>
    <t>Conforme projeto estrutural:  folha 2/2 =&gt; 307,1/1,1 (retirando o acréscimo de 10% pois ele está incluído no coeficiente da composição)= 279,18/kg</t>
  </si>
  <si>
    <t>Conforme projeto estrutural:  folha 2/2 =&gt;  3,08m³</t>
  </si>
  <si>
    <t>4 banheiros no térreo (comsultórios 1 a 4)</t>
  </si>
  <si>
    <t xml:space="preserve"> 2.1.4 </t>
  </si>
  <si>
    <t xml:space="preserve"> 2.2.3 </t>
  </si>
  <si>
    <t xml:space="preserve"> 2.2.4 </t>
  </si>
  <si>
    <t xml:space="preserve"> 2.2.5 </t>
  </si>
  <si>
    <t xml:space="preserve"> 6.2.5 </t>
  </si>
  <si>
    <t xml:space="preserve"> 8.3.1 </t>
  </si>
  <si>
    <t xml:space="preserve"> 10.1.9 </t>
  </si>
  <si>
    <t xml:space="preserve"> 10.1.10 </t>
  </si>
  <si>
    <t xml:space="preserve"> 10.1.11 </t>
  </si>
  <si>
    <t xml:space="preserve"> 11.2.2 </t>
  </si>
  <si>
    <t xml:space="preserve"> 11.2.3 </t>
  </si>
  <si>
    <t xml:space="preserve"> 11.2.4 </t>
  </si>
  <si>
    <t xml:space="preserve"> 11.2.5 </t>
  </si>
  <si>
    <t xml:space="preserve"> 11.2.6 </t>
  </si>
  <si>
    <t xml:space="preserve"> 11.2.7 </t>
  </si>
  <si>
    <t xml:space="preserve"> 11.2.8 </t>
  </si>
  <si>
    <t xml:space="preserve"> 11.2.9 </t>
  </si>
  <si>
    <t xml:space="preserve"> 11.3.1 </t>
  </si>
  <si>
    <t xml:space="preserve"> 11.3.2 </t>
  </si>
  <si>
    <t xml:space="preserve"> 11.3.3 </t>
  </si>
  <si>
    <t xml:space="preserve"> 11.3.4 </t>
  </si>
  <si>
    <t xml:space="preserve"> 11.4.1 </t>
  </si>
  <si>
    <t xml:space="preserve"> 11.4.2 </t>
  </si>
  <si>
    <t xml:space="preserve"> 11.4.3 </t>
  </si>
  <si>
    <t xml:space="preserve"> 11.4.4 </t>
  </si>
  <si>
    <t xml:space="preserve"> 11.5.1 </t>
  </si>
  <si>
    <t xml:space="preserve"> 11.5.2 </t>
  </si>
  <si>
    <t xml:space="preserve"> 11.5.3 </t>
  </si>
  <si>
    <t xml:space="preserve"> 11.5.4 </t>
  </si>
  <si>
    <t xml:space="preserve"> 11.5.5 </t>
  </si>
  <si>
    <t xml:space="preserve"> 11.6.1 </t>
  </si>
  <si>
    <t xml:space="preserve"> 11.6.2 </t>
  </si>
  <si>
    <t xml:space="preserve"> 11.6.3 </t>
  </si>
  <si>
    <t xml:space="preserve"> 11.6.4 </t>
  </si>
  <si>
    <t xml:space="preserve"> 11.6.5 </t>
  </si>
  <si>
    <t xml:space="preserve"> 11.6.6 </t>
  </si>
  <si>
    <t xml:space="preserve"> 11.6.7 </t>
  </si>
  <si>
    <t xml:space="preserve"> 11.7.1 </t>
  </si>
  <si>
    <t xml:space="preserve"> 11.7.2 </t>
  </si>
  <si>
    <t xml:space="preserve"> 11.7.3 </t>
  </si>
  <si>
    <t xml:space="preserve"> 11.7.4 </t>
  </si>
  <si>
    <t xml:space="preserve"> 11.7.5 </t>
  </si>
  <si>
    <t xml:space="preserve"> 11.7.6 </t>
  </si>
  <si>
    <t xml:space="preserve"> 11.7.7 </t>
  </si>
  <si>
    <t xml:space="preserve"> 11.8.1 </t>
  </si>
  <si>
    <t xml:space="preserve"> 11.8.2 </t>
  </si>
  <si>
    <t xml:space="preserve"> 11.8.3 </t>
  </si>
  <si>
    <t xml:space="preserve"> 11.8.4 </t>
  </si>
  <si>
    <t xml:space="preserve"> 11.8.5 </t>
  </si>
  <si>
    <t xml:space="preserve"> 11.8.6 </t>
  </si>
  <si>
    <t xml:space="preserve"> 11.9.1 </t>
  </si>
  <si>
    <t xml:space="preserve"> 11.9.2 </t>
  </si>
  <si>
    <t xml:space="preserve"> 11.9.3 </t>
  </si>
  <si>
    <t xml:space="preserve"> 11.9.4 </t>
  </si>
  <si>
    <t xml:space="preserve"> 11.9.5 </t>
  </si>
  <si>
    <t xml:space="preserve"> 11.9.6 </t>
  </si>
  <si>
    <t xml:space="preserve"> 12.1.10 </t>
  </si>
  <si>
    <t xml:space="preserve"> 12.1.11 </t>
  </si>
  <si>
    <t xml:space="preserve"> 12.1.12 </t>
  </si>
  <si>
    <t xml:space="preserve"> 12.1.13 </t>
  </si>
  <si>
    <t xml:space="preserve"> 12.1.14 </t>
  </si>
  <si>
    <t xml:space="preserve"> 12.1.15 </t>
  </si>
  <si>
    <t xml:space="preserve"> 12.1.16 </t>
  </si>
  <si>
    <t xml:space="preserve"> 12.1.17 </t>
  </si>
  <si>
    <t xml:space="preserve"> 12.1.18 </t>
  </si>
  <si>
    <t xml:space="preserve"> 12.1.19 </t>
  </si>
  <si>
    <t xml:space="preserve"> 12.1.20 </t>
  </si>
  <si>
    <t xml:space="preserve"> 12.1.21 </t>
  </si>
  <si>
    <t xml:space="preserve"> 12.1.22 </t>
  </si>
  <si>
    <t xml:space="preserve"> 12.1.23 </t>
  </si>
  <si>
    <t xml:space="preserve"> 12.1.24 </t>
  </si>
  <si>
    <t xml:space="preserve"> 12.1.25 </t>
  </si>
  <si>
    <t xml:space="preserve"> 12.1.26 </t>
  </si>
  <si>
    <t xml:space="preserve"> 12.1.27 </t>
  </si>
  <si>
    <t xml:space="preserve"> 12.1.28 </t>
  </si>
  <si>
    <t xml:space="preserve"> 12.1.29 </t>
  </si>
  <si>
    <t xml:space="preserve"> 12.1.30 </t>
  </si>
  <si>
    <t xml:space="preserve"> 12.1.31 </t>
  </si>
  <si>
    <t xml:space="preserve"> 12.1.32 </t>
  </si>
  <si>
    <t xml:space="preserve"> 12.1.33 </t>
  </si>
  <si>
    <t xml:space="preserve"> 12.1.34 </t>
  </si>
  <si>
    <t xml:space="preserve"> 12.1.35 </t>
  </si>
  <si>
    <t xml:space="preserve"> 12.1.36 </t>
  </si>
  <si>
    <t xml:space="preserve"> 12.1.37 </t>
  </si>
  <si>
    <t xml:space="preserve"> 12.1.38 </t>
  </si>
  <si>
    <t xml:space="preserve"> 12.1.39 </t>
  </si>
  <si>
    <t xml:space="preserve"> 12.1.40 </t>
  </si>
  <si>
    <t xml:space="preserve"> 12.1.41 </t>
  </si>
  <si>
    <t xml:space="preserve"> 12.1.42 </t>
  </si>
  <si>
    <t xml:space="preserve"> 12.1.43 </t>
  </si>
  <si>
    <t xml:space="preserve"> 12.1.44 </t>
  </si>
  <si>
    <t xml:space="preserve"> 12.1.45 </t>
  </si>
  <si>
    <t xml:space="preserve"> 12.1.46 </t>
  </si>
  <si>
    <t xml:space="preserve"> 12.1.47 </t>
  </si>
  <si>
    <t xml:space="preserve"> 12.1.48 </t>
  </si>
  <si>
    <t xml:space="preserve"> 12.1.49 </t>
  </si>
  <si>
    <t xml:space="preserve"> 12.1.50 </t>
  </si>
  <si>
    <t xml:space="preserve"> 12.1.51 </t>
  </si>
  <si>
    <t xml:space="preserve"> 12.1.52 </t>
  </si>
  <si>
    <t xml:space="preserve"> 12.1.53 </t>
  </si>
  <si>
    <t xml:space="preserve"> 12.1.54 </t>
  </si>
  <si>
    <t xml:space="preserve"> 12.1.55 </t>
  </si>
  <si>
    <t xml:space="preserve"> 12.1.56 </t>
  </si>
  <si>
    <t xml:space="preserve"> 12.1.57 </t>
  </si>
  <si>
    <t xml:space="preserve"> 12.1.58 </t>
  </si>
  <si>
    <t xml:space="preserve"> 12.1.59 </t>
  </si>
  <si>
    <t xml:space="preserve"> 12.1.60 </t>
  </si>
  <si>
    <t xml:space="preserve"> 12.1.61 </t>
  </si>
  <si>
    <t xml:space="preserve"> 12.1.62 </t>
  </si>
  <si>
    <t xml:space="preserve"> 12.1.63 </t>
  </si>
  <si>
    <t xml:space="preserve"> 12.1.64 </t>
  </si>
  <si>
    <t xml:space="preserve"> 12.1.65 </t>
  </si>
  <si>
    <t xml:space="preserve"> 12.1.66 </t>
  </si>
  <si>
    <t xml:space="preserve"> 12.1.67 </t>
  </si>
  <si>
    <t xml:space="preserve"> 12.1.68 </t>
  </si>
  <si>
    <t xml:space="preserve"> 12.1.69 </t>
  </si>
  <si>
    <t xml:space="preserve"> 12.1.70 </t>
  </si>
  <si>
    <t xml:space="preserve"> 12.1.71 </t>
  </si>
  <si>
    <t xml:space="preserve"> 12.1.72 </t>
  </si>
  <si>
    <t xml:space="preserve"> 12.1.73 </t>
  </si>
  <si>
    <t xml:space="preserve"> 12.1.74 </t>
  </si>
  <si>
    <t xml:space="preserve"> 12.1.75 </t>
  </si>
  <si>
    <t xml:space="preserve"> 12.1.76 </t>
  </si>
  <si>
    <t xml:space="preserve"> 12.1.77 </t>
  </si>
  <si>
    <t xml:space="preserve"> 12.1.78 </t>
  </si>
  <si>
    <t xml:space="preserve"> 12.1.79 </t>
  </si>
  <si>
    <t xml:space="preserve"> 12.1.80 </t>
  </si>
  <si>
    <t xml:space="preserve"> 12.1.81 </t>
  </si>
  <si>
    <t xml:space="preserve"> 12.1.82 </t>
  </si>
  <si>
    <t xml:space="preserve"> 12.1.83 </t>
  </si>
  <si>
    <t xml:space="preserve"> 12.1.84 </t>
  </si>
  <si>
    <t xml:space="preserve"> 12.1.85 </t>
  </si>
  <si>
    <t xml:space="preserve"> 13.2.1 </t>
  </si>
  <si>
    <t xml:space="preserve"> 13.2.2 </t>
  </si>
  <si>
    <t xml:space="preserve"> 13.2.3 </t>
  </si>
  <si>
    <t xml:space="preserve"> 13.2.4 </t>
  </si>
  <si>
    <t xml:space="preserve"> 13.2.5 </t>
  </si>
  <si>
    <t xml:space="preserve"> 13.3.1 </t>
  </si>
  <si>
    <t xml:space="preserve"> 13.3.2 </t>
  </si>
  <si>
    <t xml:space="preserve"> 13.3.3 </t>
  </si>
  <si>
    <t xml:space="preserve"> 13.3.4 </t>
  </si>
  <si>
    <t xml:space="preserve"> 13.3.5 </t>
  </si>
  <si>
    <t xml:space="preserve"> 13.3.6 </t>
  </si>
  <si>
    <t xml:space="preserve"> 13.3.7 </t>
  </si>
  <si>
    <t xml:space="preserve"> 15.1.6 </t>
  </si>
  <si>
    <t xml:space="preserve"> 15.1.7 </t>
  </si>
  <si>
    <t xml:space="preserve"> 15.1.8 </t>
  </si>
  <si>
    <t xml:space="preserve"> 15.1.9 </t>
  </si>
  <si>
    <t xml:space="preserve"> 15.1.10 </t>
  </si>
  <si>
    <t xml:space="preserve"> 15.1.11 </t>
  </si>
  <si>
    <t xml:space="preserve"> 15.2.4 </t>
  </si>
  <si>
    <t>2.2</t>
  </si>
  <si>
    <t>2.2.1</t>
  </si>
  <si>
    <t>2.2.2</t>
  </si>
  <si>
    <t>2.2.3</t>
  </si>
  <si>
    <t>2.2.4</t>
  </si>
  <si>
    <t>2.2.5</t>
  </si>
  <si>
    <t>3.1</t>
  </si>
  <si>
    <t>3.1.1</t>
  </si>
  <si>
    <t>4.1</t>
  </si>
  <si>
    <t>4.1.1</t>
  </si>
  <si>
    <t>4.2</t>
  </si>
  <si>
    <t>4.2.1</t>
  </si>
  <si>
    <t>4.2.2</t>
  </si>
  <si>
    <t>4.2.3</t>
  </si>
  <si>
    <t>4.2.4</t>
  </si>
  <si>
    <t>4.2.5</t>
  </si>
  <si>
    <t>4.2.6</t>
  </si>
  <si>
    <t>5.1</t>
  </si>
  <si>
    <t>5.1.1</t>
  </si>
  <si>
    <t>5.1.2</t>
  </si>
  <si>
    <t>5.1.3</t>
  </si>
  <si>
    <t>5.2</t>
  </si>
  <si>
    <t>5.2.1</t>
  </si>
  <si>
    <t>5.2.2</t>
  </si>
  <si>
    <t>5.2.3</t>
  </si>
  <si>
    <t>5.2.4</t>
  </si>
  <si>
    <t>6.1</t>
  </si>
  <si>
    <t>6.1.1</t>
  </si>
  <si>
    <t>6.1.2</t>
  </si>
  <si>
    <t>6.2</t>
  </si>
  <si>
    <t>6.2.1</t>
  </si>
  <si>
    <t>6.2.2</t>
  </si>
  <si>
    <t>6.2.3</t>
  </si>
  <si>
    <t>6.2.4</t>
  </si>
  <si>
    <t>6.2.5</t>
  </si>
  <si>
    <t>7.1</t>
  </si>
  <si>
    <t>7.1.1</t>
  </si>
  <si>
    <t>7.1.2</t>
  </si>
  <si>
    <t>7.1.3</t>
  </si>
  <si>
    <t>7.2</t>
  </si>
  <si>
    <t>7.2.1</t>
  </si>
  <si>
    <t>7.2.2</t>
  </si>
  <si>
    <t>7.2.3</t>
  </si>
  <si>
    <t>7.2.4</t>
  </si>
  <si>
    <t>8.1</t>
  </si>
  <si>
    <t>8.1.1</t>
  </si>
  <si>
    <t>8.1.2</t>
  </si>
  <si>
    <t>8.2</t>
  </si>
  <si>
    <t>8.2.1</t>
  </si>
  <si>
    <t>8.2.2</t>
  </si>
  <si>
    <t>8.2.3</t>
  </si>
  <si>
    <t>8.3</t>
  </si>
  <si>
    <t>8.3.1</t>
  </si>
  <si>
    <t>9.1</t>
  </si>
  <si>
    <t>9.1.1</t>
  </si>
  <si>
    <t>9.1.2</t>
  </si>
  <si>
    <t>9.2</t>
  </si>
  <si>
    <t>9.2.1</t>
  </si>
  <si>
    <t>9.2.2</t>
  </si>
  <si>
    <t>9.2.3</t>
  </si>
  <si>
    <t>9.3</t>
  </si>
  <si>
    <t>9.4</t>
  </si>
  <si>
    <t>9.3.1</t>
  </si>
  <si>
    <t>9.3.2</t>
  </si>
  <si>
    <t>9.4.1</t>
  </si>
  <si>
    <t>9.4.2</t>
  </si>
  <si>
    <t>9.4.3</t>
  </si>
  <si>
    <t>9.4.4</t>
  </si>
  <si>
    <t>10.1</t>
  </si>
  <si>
    <t>10.1.1</t>
  </si>
  <si>
    <t>10.1.2</t>
  </si>
  <si>
    <t>10.1.3</t>
  </si>
  <si>
    <t>10.1.4</t>
  </si>
  <si>
    <t>10.1.5</t>
  </si>
  <si>
    <t>10.1.6</t>
  </si>
  <si>
    <t>10.1.7</t>
  </si>
  <si>
    <t>10.1.8</t>
  </si>
  <si>
    <t>10.1.9</t>
  </si>
  <si>
    <t>10.1.10</t>
  </si>
  <si>
    <t>10.1.11</t>
  </si>
  <si>
    <t>10.2</t>
  </si>
  <si>
    <t>10.2.1</t>
  </si>
  <si>
    <t>11.1</t>
  </si>
  <si>
    <t>11.1.1</t>
  </si>
  <si>
    <t>11.1.2</t>
  </si>
  <si>
    <t>11.1.3</t>
  </si>
  <si>
    <t>11.1.4</t>
  </si>
  <si>
    <t>11.1.5</t>
  </si>
  <si>
    <t>11.1.6</t>
  </si>
  <si>
    <t>11.1.7</t>
  </si>
  <si>
    <t>11.1.8</t>
  </si>
  <si>
    <t>11.1.9</t>
  </si>
  <si>
    <t>11.2</t>
  </si>
  <si>
    <t>11.2.1</t>
  </si>
  <si>
    <t>11.2.2</t>
  </si>
  <si>
    <t>11.2.3</t>
  </si>
  <si>
    <t>11.2.4</t>
  </si>
  <si>
    <t>11.2.5</t>
  </si>
  <si>
    <t>11.2.6</t>
  </si>
  <si>
    <t>11.2.7</t>
  </si>
  <si>
    <t>11.2.8</t>
  </si>
  <si>
    <t>11.2.9</t>
  </si>
  <si>
    <t>11.3</t>
  </si>
  <si>
    <t>11.3.1</t>
  </si>
  <si>
    <t>11.3.2</t>
  </si>
  <si>
    <t>11.3.3</t>
  </si>
  <si>
    <t>11.3.4</t>
  </si>
  <si>
    <t>11.4</t>
  </si>
  <si>
    <t>11.4.1</t>
  </si>
  <si>
    <t>11.4.2</t>
  </si>
  <si>
    <t>11.4.3</t>
  </si>
  <si>
    <t>11.4.4</t>
  </si>
  <si>
    <t>11.5</t>
  </si>
  <si>
    <t>11.5.1</t>
  </si>
  <si>
    <t>11.5.2</t>
  </si>
  <si>
    <t>11.5.3</t>
  </si>
  <si>
    <t>11.5.4</t>
  </si>
  <si>
    <t>11.5.5</t>
  </si>
  <si>
    <t>11.6</t>
  </si>
  <si>
    <t>11.6.1</t>
  </si>
  <si>
    <t>11.6.2</t>
  </si>
  <si>
    <t>11.6.3</t>
  </si>
  <si>
    <t>11.6.4</t>
  </si>
  <si>
    <t>11.6.5</t>
  </si>
  <si>
    <t>11.6.6</t>
  </si>
  <si>
    <t>11.6.7</t>
  </si>
  <si>
    <t>11.7</t>
  </si>
  <si>
    <t>11.7.1</t>
  </si>
  <si>
    <t>11.7.2</t>
  </si>
  <si>
    <t>11.7.3</t>
  </si>
  <si>
    <t>11.7.4</t>
  </si>
  <si>
    <t>11.7.5</t>
  </si>
  <si>
    <t>11.7.6</t>
  </si>
  <si>
    <t>11.7.7</t>
  </si>
  <si>
    <t>11.8</t>
  </si>
  <si>
    <t>11.8.1</t>
  </si>
  <si>
    <t>11.8.2</t>
  </si>
  <si>
    <t>11.8.3</t>
  </si>
  <si>
    <t>11.8.4</t>
  </si>
  <si>
    <t>11.8.5</t>
  </si>
  <si>
    <t>11.8.6</t>
  </si>
  <si>
    <t>11.9</t>
  </si>
  <si>
    <t>11.9.1</t>
  </si>
  <si>
    <t>11.9.2</t>
  </si>
  <si>
    <t>11.9.3</t>
  </si>
  <si>
    <t>11.9.4</t>
  </si>
  <si>
    <t>11.9.5</t>
  </si>
  <si>
    <t>11.9.6</t>
  </si>
  <si>
    <t>12.1</t>
  </si>
  <si>
    <t>12.1.1</t>
  </si>
  <si>
    <t>12.1.2</t>
  </si>
  <si>
    <t>12.1.3</t>
  </si>
  <si>
    <t>12.1.4</t>
  </si>
  <si>
    <t>12.1.5</t>
  </si>
  <si>
    <t>12.1.6</t>
  </si>
  <si>
    <t>12.1.7</t>
  </si>
  <si>
    <t>12.1.8</t>
  </si>
  <si>
    <t>12.1.9</t>
  </si>
  <si>
    <t>12.1.10</t>
  </si>
  <si>
    <t>12.1.11</t>
  </si>
  <si>
    <t>12.1.12</t>
  </si>
  <si>
    <t>12.1.13</t>
  </si>
  <si>
    <t>12.1.14</t>
  </si>
  <si>
    <t>12.1.15</t>
  </si>
  <si>
    <t>12.1.16</t>
  </si>
  <si>
    <t>12.1.17</t>
  </si>
  <si>
    <t>12.1.18</t>
  </si>
  <si>
    <t>12.1.19</t>
  </si>
  <si>
    <t>12.1.20</t>
  </si>
  <si>
    <t>12.1.21</t>
  </si>
  <si>
    <t>12.1.22</t>
  </si>
  <si>
    <t>12.1.23</t>
  </si>
  <si>
    <t>12.1.24</t>
  </si>
  <si>
    <t>12.1.25</t>
  </si>
  <si>
    <t>12.1.26</t>
  </si>
  <si>
    <t>12.1.27</t>
  </si>
  <si>
    <t>12.1.28</t>
  </si>
  <si>
    <t>12.1.29</t>
  </si>
  <si>
    <t>12.1.30</t>
  </si>
  <si>
    <t>12.1.31</t>
  </si>
  <si>
    <t>12.1.32</t>
  </si>
  <si>
    <t>12.1.33</t>
  </si>
  <si>
    <t>12.1.34</t>
  </si>
  <si>
    <t>12.1.35</t>
  </si>
  <si>
    <t>12.1.36</t>
  </si>
  <si>
    <t>12.1.37</t>
  </si>
  <si>
    <t>12.1.38</t>
  </si>
  <si>
    <t>12.1.39</t>
  </si>
  <si>
    <t>12.1.40</t>
  </si>
  <si>
    <t>12.1.41</t>
  </si>
  <si>
    <t>12.1.42</t>
  </si>
  <si>
    <t>12.1.43</t>
  </si>
  <si>
    <t>12.1.44</t>
  </si>
  <si>
    <t>12.1.45</t>
  </si>
  <si>
    <t>12.1.46</t>
  </si>
  <si>
    <t>12.1.47</t>
  </si>
  <si>
    <t>12.1.48</t>
  </si>
  <si>
    <t>12.1.49</t>
  </si>
  <si>
    <t>12.1.50</t>
  </si>
  <si>
    <t>12.1.51</t>
  </si>
  <si>
    <t>12.1.52</t>
  </si>
  <si>
    <t>12.1.53</t>
  </si>
  <si>
    <t>12.1.54</t>
  </si>
  <si>
    <t>12.1.55</t>
  </si>
  <si>
    <t>12.1.56</t>
  </si>
  <si>
    <t>12.1.57</t>
  </si>
  <si>
    <t>12.1.58</t>
  </si>
  <si>
    <t>12.1.59</t>
  </si>
  <si>
    <t>12.1.60</t>
  </si>
  <si>
    <t>12.1.61</t>
  </si>
  <si>
    <t>12.1.62</t>
  </si>
  <si>
    <t>12.1.63</t>
  </si>
  <si>
    <t>12.1.64</t>
  </si>
  <si>
    <t>12.1.65</t>
  </si>
  <si>
    <t>12.1.66</t>
  </si>
  <si>
    <t>12.1.67</t>
  </si>
  <si>
    <t>12.1.68</t>
  </si>
  <si>
    <t>12.1.69</t>
  </si>
  <si>
    <t>12.1.70</t>
  </si>
  <si>
    <t>12.1.71</t>
  </si>
  <si>
    <t>12.1.72</t>
  </si>
  <si>
    <t>12.1.73</t>
  </si>
  <si>
    <t>12.1.74</t>
  </si>
  <si>
    <t>12.1.75</t>
  </si>
  <si>
    <t>12.1.76</t>
  </si>
  <si>
    <t>12.1.77</t>
  </si>
  <si>
    <t>12.1.78</t>
  </si>
  <si>
    <t>12.1.79</t>
  </si>
  <si>
    <t>12.1.80</t>
  </si>
  <si>
    <t>12.1.81</t>
  </si>
  <si>
    <t>12.1.82</t>
  </si>
  <si>
    <t>12.1.83</t>
  </si>
  <si>
    <t>12.1.84</t>
  </si>
  <si>
    <t>12.1.85</t>
  </si>
  <si>
    <t>13.1</t>
  </si>
  <si>
    <t>13.1.1</t>
  </si>
  <si>
    <t>13.1.2</t>
  </si>
  <si>
    <t>13.1.3</t>
  </si>
  <si>
    <t>13.1.4</t>
  </si>
  <si>
    <t>13.1.5</t>
  </si>
  <si>
    <t>13.1.6</t>
  </si>
  <si>
    <t>13.2</t>
  </si>
  <si>
    <t>13.2.1</t>
  </si>
  <si>
    <t>13.2.2</t>
  </si>
  <si>
    <t>13.2.3</t>
  </si>
  <si>
    <t>13.2.4</t>
  </si>
  <si>
    <t>13.2.5</t>
  </si>
  <si>
    <t>13.3</t>
  </si>
  <si>
    <t>13.3.1</t>
  </si>
  <si>
    <t>13.3.2</t>
  </si>
  <si>
    <t>13.3.3</t>
  </si>
  <si>
    <t>13.3.4</t>
  </si>
  <si>
    <t>13.3.5</t>
  </si>
  <si>
    <t>13.3.6</t>
  </si>
  <si>
    <t>13.3.7</t>
  </si>
  <si>
    <t>14.1</t>
  </si>
  <si>
    <t>14.1.1</t>
  </si>
  <si>
    <t>14.1.2</t>
  </si>
  <si>
    <t>14.1.3</t>
  </si>
  <si>
    <t>14.1.4</t>
  </si>
  <si>
    <t>14.1.5</t>
  </si>
  <si>
    <t>14.2</t>
  </si>
  <si>
    <t>14.2.1</t>
  </si>
  <si>
    <t>14.2.2</t>
  </si>
  <si>
    <t>14.3</t>
  </si>
  <si>
    <t>14.3.1</t>
  </si>
  <si>
    <t>14.3.2</t>
  </si>
  <si>
    <t>14.3.3</t>
  </si>
  <si>
    <t>14.3.4</t>
  </si>
  <si>
    <t>14.3.5</t>
  </si>
  <si>
    <t>15.1</t>
  </si>
  <si>
    <t>15.1.1</t>
  </si>
  <si>
    <t>15.1.2</t>
  </si>
  <si>
    <t>15.1.3</t>
  </si>
  <si>
    <t>15.1.4</t>
  </si>
  <si>
    <t>15.1.5</t>
  </si>
  <si>
    <t>15.1.6</t>
  </si>
  <si>
    <t>15.1.7</t>
  </si>
  <si>
    <t>15.1.8</t>
  </si>
  <si>
    <t>15.1.9</t>
  </si>
  <si>
    <t>15.1.10</t>
  </si>
  <si>
    <t>15.1.11</t>
  </si>
  <si>
    <t>15.2</t>
  </si>
  <si>
    <t>15.2.1</t>
  </si>
  <si>
    <t>15.2.2</t>
  </si>
  <si>
    <t>15.2.3</t>
  </si>
  <si>
    <t>15.2.4</t>
  </si>
  <si>
    <t>16.1</t>
  </si>
  <si>
    <t>16.1.1</t>
  </si>
  <si>
    <t>17.1</t>
  </si>
  <si>
    <t>17.1.1</t>
  </si>
  <si>
    <t xml:space="preserve">JHONATHAN FELIPE RIBEIRO </t>
  </si>
  <si>
    <t>CARLA FERNANDA FERREIRA</t>
  </si>
  <si>
    <t>SECRETÁRIA MUNICIPAL DE OBRAS E DESENVOLVIMENTO URBANO</t>
  </si>
  <si>
    <t>Composições Analíticas com Preço Unitário</t>
  </si>
  <si>
    <t>Composições Principais</t>
  </si>
  <si>
    <t>Insumo</t>
  </si>
  <si>
    <t>Material</t>
  </si>
  <si>
    <t xml:space="preserve"> 00004491 </t>
  </si>
  <si>
    <t>PONTALETE *7,5 X 7,5* CM EM PINUS, MISTA OU EQUIVALENTE DA REGIAO - BRUTA</t>
  </si>
  <si>
    <t xml:space="preserve"> 00004813 </t>
  </si>
  <si>
    <t>PLACA DE OBRA (PARA CONSTRUCAO CIVIL) EM CHAPA GALVANIZADA *N. 22*, ADESIVADA, DE *2,4 X 1,2* M (SEM POSTES PARA FIXACAO)</t>
  </si>
  <si>
    <t xml:space="preserve"> 00005075 </t>
  </si>
  <si>
    <t>PREGO DE ACO POLIDO COM CABECA 18 X 30 (2 3/4 X 10)</t>
  </si>
  <si>
    <t xml:space="preserve"> 00002692 </t>
  </si>
  <si>
    <t>DESMOLDANTE PROTETOR PARA FORMAS DE MADEIRA, DE BASE OLEOSA EMULSIONADA EM AGUA</t>
  </si>
  <si>
    <t xml:space="preserve"> 00040271 </t>
  </si>
  <si>
    <t>LOCACAO DE APRUMADOR METALICO DE PILAR, COM ALTURA E ANGULO REGULAVEIS, EXTENSAO DE *1,50* A *2,80* M</t>
  </si>
  <si>
    <t>Equipamento</t>
  </si>
  <si>
    <t xml:space="preserve"> 00040275 </t>
  </si>
  <si>
    <t>LOCACAO DE VIGA SANDUICHE METALICA VAZADA PARA TRAVAMENTO DE PILARES, ALTURA DE *8* CM, LARGURA DE *6* CM E EXTENSAO DE 2 M</t>
  </si>
  <si>
    <t xml:space="preserve"> 00040287 </t>
  </si>
  <si>
    <t>LOCACAO DE BARRA DE ANCORAGEM DE 0,80 A 1,20 M DE EXTENSAO, COM ROSCA DE 5/8", INCLUINDO PORCA E FLANGE</t>
  </si>
  <si>
    <t xml:space="preserve"> 00040304 </t>
  </si>
  <si>
    <t>PREGO DE ACO POLIDO COM CABECA DUPLA 17 X 27 (2 1/2 X 11)</t>
  </si>
  <si>
    <t xml:space="preserve"> 00039017 </t>
  </si>
  <si>
    <t>ESPACADOR / DISTANCIADOR CIRCULAR COM ENTRADA LATERAL, EM PLASTICO, PARA VERGALHAO *4,2 A 12,5* MM, COBRIMENTO 20 MM</t>
  </si>
  <si>
    <t xml:space="preserve"> 00043132 </t>
  </si>
  <si>
    <t>ARAME RECOZIDO 16 BWG, D = 1,65 MM (0,016 KG/M) OU 18 BWG, D = 1,25 MM (0,01 KG/M)</t>
  </si>
  <si>
    <t xml:space="preserve"> 00038408 </t>
  </si>
  <si>
    <t>CONCRETO USINADO BOMBEAVEL, CLASSE DE RESISTENCIA C25, COM BRITA 0 E 1, SLUMP = 190 +/- 20 MM, EXCLUI SERVICO DE BOMBEAMENTO (NBR 8953)</t>
  </si>
  <si>
    <t xml:space="preserve"> 00006193 </t>
  </si>
  <si>
    <t xml:space="preserve"> 00001527 </t>
  </si>
  <si>
    <t xml:space="preserve"> 00000135 </t>
  </si>
  <si>
    <t xml:space="preserve"> 00034547 </t>
  </si>
  <si>
    <t xml:space="preserve"> 00037395 </t>
  </si>
  <si>
    <t>PINO DE ACO COM FURO, HASTE = 27 MM (ACAO DIRETA)</t>
  </si>
  <si>
    <t>CENTO</t>
  </si>
  <si>
    <t xml:space="preserve"> 00037593 </t>
  </si>
  <si>
    <t xml:space="preserve"> 00011062 </t>
  </si>
  <si>
    <t xml:space="preserve"> 00040547 </t>
  </si>
  <si>
    <t xml:space="preserve"> 00039432 </t>
  </si>
  <si>
    <t xml:space="preserve"> 00039434 </t>
  </si>
  <si>
    <t>Mão de Obra</t>
  </si>
  <si>
    <t>F</t>
  </si>
  <si>
    <t>Serviços</t>
  </si>
  <si>
    <t xml:space="preserve"> 00007243 </t>
  </si>
  <si>
    <t>TELHA TRAPEZOIDAL EM ACO ZINCADO, SEM PINTURA, ALTURA DE APROXIMADAMENTE 40 MM, ESPESSURA DE 0,50 MM E LARGURA UTIL DE 980 MM</t>
  </si>
  <si>
    <t xml:space="preserve"> 00011029 </t>
  </si>
  <si>
    <t>CJ</t>
  </si>
  <si>
    <t xml:space="preserve"> 00000142 </t>
  </si>
  <si>
    <t>SELANTE ELASTICO MONOCOMPONENTE A BASE DE POLIURETANO (PU) PARA JUNTAS DIVERSAS</t>
  </si>
  <si>
    <t>310ML</t>
  </si>
  <si>
    <t xml:space="preserve"> 00005061 </t>
  </si>
  <si>
    <t>PREGO DE ACO POLIDO COM CABECA 18 X 27 (2 1/2 X 10)</t>
  </si>
  <si>
    <t xml:space="preserve"> 00005104 </t>
  </si>
  <si>
    <t xml:space="preserve"> 00013388 </t>
  </si>
  <si>
    <t>SOLDA EM BARRA DE ESTANHO-CHUMBO 50/50</t>
  </si>
  <si>
    <t xml:space="preserve"> 00040873 </t>
  </si>
  <si>
    <t>RUFO INTERNO/EXTERNO DE CHAPA DE ACO GALVANIZADA NUM 24, CORTE 25 CM</t>
  </si>
  <si>
    <t xml:space="preserve"> 00004509 </t>
  </si>
  <si>
    <t>SARRAFO *2,5 X 10* CM EM PINUS, MISTA OU EQUIVALENTE DA REGIAO - BRUTA</t>
  </si>
  <si>
    <t xml:space="preserve"> 00004517 </t>
  </si>
  <si>
    <t>SARRAFO *2,5 X 7,5* CM EM PINUS, MISTA OU EQUIVALENTE DA REGIAO - BRUTA</t>
  </si>
  <si>
    <t xml:space="preserve"> 00005068 </t>
  </si>
  <si>
    <t>PREGO DE ACO POLIDO COM CABECA 17 X 21 (2 X 11)</t>
  </si>
  <si>
    <t xml:space="preserve"> 00001379 </t>
  </si>
  <si>
    <t>CIMENTO PORTLAND COMPOSTO CP II-32</t>
  </si>
  <si>
    <t xml:space="preserve"> 00007334 </t>
  </si>
  <si>
    <t>ADITIVO ADESIVO LIQUIDO PARA ARGAMASSAS DE REVESTIMENTOS CIMENTICIOS</t>
  </si>
  <si>
    <t xml:space="preserve"> 00000370 </t>
  </si>
  <si>
    <t>AREIA MEDIA - POSTO JAZIDA/FORNECEDOR (RETIRADO NA JAZIDA, SEM TRANSPORTE)</t>
  </si>
  <si>
    <t xml:space="preserve"> 00034492 </t>
  </si>
  <si>
    <t>CONCRETO USINADO BOMBEAVEL, CLASSE DE RESISTENCIA C20, COM BRITA 0 E 1, SLUMP = 100 +/- 20 MM, EXCLUI SERVICO DE BOMBEAMENTO (NBR 8953)</t>
  </si>
  <si>
    <t xml:space="preserve"> 00003322 </t>
  </si>
  <si>
    <t>GRAMA ESMERALDA OU SAO CARLOS OU CURITIBANA, EM PLACAS, SEM PLANTIO</t>
  </si>
  <si>
    <t xml:space="preserve"> 00037595 </t>
  </si>
  <si>
    <t>ARGAMASSA COLANTE TIPO AC III</t>
  </si>
  <si>
    <t xml:space="preserve"> 00034357 </t>
  </si>
  <si>
    <t>REJUNTE CIMENTICIO, QUALQUER COR</t>
  </si>
  <si>
    <t xml:space="preserve"> 00000536 </t>
  </si>
  <si>
    <t xml:space="preserve"> 00001381 </t>
  </si>
  <si>
    <t>ARGAMASSA COLANTE AC I PARA CERAMICAS</t>
  </si>
  <si>
    <t xml:space="preserve"> 00001287 </t>
  </si>
  <si>
    <t xml:space="preserve"> 00010841 </t>
  </si>
  <si>
    <t xml:space="preserve"> 00007356 </t>
  </si>
  <si>
    <t>TINTA LATEX ACRILICA PREMIUM, COR BRANCO FOSCO</t>
  </si>
  <si>
    <t xml:space="preserve"> 00003767 </t>
  </si>
  <si>
    <t>LIXA EM FOLHA PARA PAREDE OU MADEIRA, NUMERO 120, COR VERMELHA</t>
  </si>
  <si>
    <t xml:space="preserve"> 00043626 </t>
  </si>
  <si>
    <t>MASSA CORRIDA PARA SUPERFICIES DE AMBIENTES INTERNOS</t>
  </si>
  <si>
    <t xml:space="preserve"> 00006085 </t>
  </si>
  <si>
    <t>SELADOR ACRILICO OPACO PREMIUM INTERIOR/EXTERIOR</t>
  </si>
  <si>
    <t xml:space="preserve"> 00005318 </t>
  </si>
  <si>
    <t>DILUENTE AGUARRAS</t>
  </si>
  <si>
    <t xml:space="preserve"> 00043653 </t>
  </si>
  <si>
    <t>FUNDO SINTETICO NIVELADOR BRANCO FOSCO PARA MADEIRA</t>
  </si>
  <si>
    <t xml:space="preserve"> 00007311 </t>
  </si>
  <si>
    <t>TINTA ESMALTE SINTETICO PREMIUM ACETINADO</t>
  </si>
  <si>
    <t xml:space="preserve"> 00007292 </t>
  </si>
  <si>
    <t>TINTA ESMALTE SINTETICO PREMIUM BRILHANTE</t>
  </si>
  <si>
    <t xml:space="preserve"> 00011581 </t>
  </si>
  <si>
    <t xml:space="preserve"> 00011552 </t>
  </si>
  <si>
    <t xml:space="preserve"> 00038179 </t>
  </si>
  <si>
    <t xml:space="preserve"> 00011458 </t>
  </si>
  <si>
    <t xml:space="preserve"> 00010503 </t>
  </si>
  <si>
    <t xml:space="preserve"> 00004377 </t>
  </si>
  <si>
    <t>PARAFUSO DE ACO ZINCADO COM ROSCA SOBERBA, CABECA CHATA E FENDA SIMPLES, DIAMETRO 4,2 MM, COMPRIMENTO * 32 * MM</t>
  </si>
  <si>
    <t xml:space="preserve"> 00034381 </t>
  </si>
  <si>
    <t xml:space="preserve"> 00039961 </t>
  </si>
  <si>
    <t>SILICONE ACETICO USO GERAL INCOLOR 280 G</t>
  </si>
  <si>
    <t xml:space="preserve"> 00001872 </t>
  </si>
  <si>
    <t>CAIXA DE PASSAGEM, EM PVC, DE 4" X 2", PARA ELETRODUTO FLEXIVEL CORRUGADO</t>
  </si>
  <si>
    <t xml:space="preserve"> 00013393 </t>
  </si>
  <si>
    <t>QUADRO DE DISTRIBUICAO COM BARRAMENTO TRIFASICO, DE EMBUTIR, EM CHAPA DE ACO GALVANIZADO, PARA 12 DISJUNTORES DIN, 100 A</t>
  </si>
  <si>
    <t xml:space="preserve"> 00013395 </t>
  </si>
  <si>
    <t xml:space="preserve"> 00012039 </t>
  </si>
  <si>
    <t>QUADRO DE DISTRIBUICAO COM BARRAMENTO TRIFASICO, DE EMBUTIR, EM CHAPA DE ACO GALVANIZADO, PARA 24 DISJUNTORES DIN, 100 A</t>
  </si>
  <si>
    <t xml:space="preserve"> 00012042 </t>
  </si>
  <si>
    <t>QUADRO DE DISTRIBUICAO COM BARRAMENTO TRIFASICO, DE EMBUTIR, EM CHAPA DE ACO GALVANIZADO, PARA 40 DISJUNTORES DIN, 100 A</t>
  </si>
  <si>
    <t xml:space="preserve"> 00012041 </t>
  </si>
  <si>
    <t>QUADRO DE DISTRIBUICAO COM BARRAMENTO TRIFASICO, DE EMBUTIR, EM CHAPA DE ACO GALVANIZADO, PARA 30 DISJUNTORES DIN, 150 A</t>
  </si>
  <si>
    <t xml:space="preserve"> 00001570 </t>
  </si>
  <si>
    <t>TERMINAL A COMPRESSAO EM COBRE ESTANHADO PARA CABO 2,5 MM2, 1 FURO E 1 COMPRESSAO, PARA PARAFUSO DE FIXACAO M5</t>
  </si>
  <si>
    <t xml:space="preserve"> 00034653 </t>
  </si>
  <si>
    <t xml:space="preserve"> 00034616 </t>
  </si>
  <si>
    <t xml:space="preserve"> 00001571 </t>
  </si>
  <si>
    <t>TERMINAL A COMPRESSAO EM COBRE ESTANHADO PARA CABO 4 MM2, 1 FURO E 1 COMPRESSAO, PARA PARAFUSO DE FIXACAO M5</t>
  </si>
  <si>
    <t xml:space="preserve"> 00001574 </t>
  </si>
  <si>
    <t>TERMINAL A COMPRESSAO EM COBRE ESTANHADO PARA CABO 10 MM2, 1 FURO E 1 COMPRESSAO, PARA PARAFUSO DE FIXACAO M6</t>
  </si>
  <si>
    <t xml:space="preserve"> 00034709 </t>
  </si>
  <si>
    <t xml:space="preserve"> 00001573 </t>
  </si>
  <si>
    <t>TERMINAL A COMPRESSAO EM COBRE ESTANHADO PARA CABO 6 MM2, 1 FURO E 1 COMPRESSAO, PARA PARAFUSO DE FIXACAO M6</t>
  </si>
  <si>
    <t xml:space="preserve"> 00039467 </t>
  </si>
  <si>
    <t xml:space="preserve"> 00039468 </t>
  </si>
  <si>
    <t xml:space="preserve"> 00001014 </t>
  </si>
  <si>
    <t>CABO DE COBRE, FLEXIVEL, CLASSE 4 OU 5, ISOLACAO EM PVC/A, ANTICHAMA BWF-B, 1 CONDUTOR, 450/750 V, SECAO NOMINAL 2,5 MM2</t>
  </si>
  <si>
    <t xml:space="preserve"> 00021127 </t>
  </si>
  <si>
    <t xml:space="preserve"> 00000981 </t>
  </si>
  <si>
    <t>CABO DE COBRE, FLEXIVEL, CLASSE 4 OU 5, ISOLACAO EM PVC/A, ANTICHAMA BWF-B, 1 CONDUTOR, 450/750 V, SECAO NOMINAL 4 MM2</t>
  </si>
  <si>
    <t xml:space="preserve"> 00000995 </t>
  </si>
  <si>
    <t>CABO DE COBRE, FLEXIVEL, CLASSE 4 OU 5, ISOLACAO EM PVC/A, ANTICHAMA BWF-B, COBERTURA PVC-ST1, ANTICHAMA BWF-B, 1 CONDUTOR, 0,6/1 KV, SECAO NOMINAL 16 MM2</t>
  </si>
  <si>
    <t xml:space="preserve"> 00000977 </t>
  </si>
  <si>
    <t>CABO DE COBRE, FLEXIVEL, CLASSE 4 OU 5, ISOLACAO EM PVC/A, ANTICHAMA BWF-B, COBERTURA PVC-ST1, ANTICHAMA BWF-B, 1 CONDUTOR, 0,6/1 KV, SECAO NOMINAL 70 MM2</t>
  </si>
  <si>
    <t xml:space="preserve"> 00001019 </t>
  </si>
  <si>
    <t>CABO DE COBRE, FLEXIVEL, CLASSE 4 OU 5, ISOLACAO EM PVC/A, ANTICHAMA BWF-B, COBERTURA PVC-ST1, ANTICHAMA BWF-B, 1 CONDUTOR, 0,6/1 KV, SECAO NOMINAL 35 MM2</t>
  </si>
  <si>
    <t xml:space="preserve"> 00039244 </t>
  </si>
  <si>
    <t>ELETRODUTO PVC FLEXIVEL CORRUGADO, REFORCADO, COR LARANJA, DE 25 MM, PARA LAJES E PISOS</t>
  </si>
  <si>
    <t xml:space="preserve"> 00039245 </t>
  </si>
  <si>
    <t>ELETRODUTO PVC FLEXIVEL CORRUGADO, REFORCADO, COR LARANJA, DE 32 MM, PARA LAJES E PISOS</t>
  </si>
  <si>
    <t xml:space="preserve"> 00039247 </t>
  </si>
  <si>
    <t xml:space="preserve"> 00039246 </t>
  </si>
  <si>
    <t xml:space="preserve"> 00002674 </t>
  </si>
  <si>
    <t xml:space="preserve"> 00002685 </t>
  </si>
  <si>
    <t xml:space="preserve"> 00002681 </t>
  </si>
  <si>
    <t xml:space="preserve"> 00038083 </t>
  </si>
  <si>
    <t>TOMADA RJ45, 8 FIOS, CAT 5E, CONJUNTO MONTADO PARA EMBUTIR 4" X 2" (PLACA + SUPORTE + MODULO)</t>
  </si>
  <si>
    <t xml:space="preserve"> 00039390 </t>
  </si>
  <si>
    <t xml:space="preserve"> 00012388 </t>
  </si>
  <si>
    <t xml:space="preserve"> 00002680 </t>
  </si>
  <si>
    <t xml:space="preserve"> 00001893 </t>
  </si>
  <si>
    <t>LUVA EM PVC RIGIDO ROSCAVEL, DE 1 1/2", PARA ELETRODUTO</t>
  </si>
  <si>
    <t xml:space="preserve"> 00001875 </t>
  </si>
  <si>
    <t>CURVA 90 GRAUS, LONGA, DE PVC RIGIDO ROSCAVEL, DE 1 1/2", PARA ELETRODUTO</t>
  </si>
  <si>
    <t xml:space="preserve"> 00035277 </t>
  </si>
  <si>
    <t xml:space="preserve"> 00003148 </t>
  </si>
  <si>
    <t xml:space="preserve"> 00006011 </t>
  </si>
  <si>
    <t xml:space="preserve"> 00006015 </t>
  </si>
  <si>
    <t xml:space="preserve"> 00006005 </t>
  </si>
  <si>
    <t xml:space="preserve"> 00010228 </t>
  </si>
  <si>
    <t xml:space="preserve"> 00000303 </t>
  </si>
  <si>
    <t>ANEL BORRACHA, PARA TUBO PVC, REDE COLETOR ESGOTO, DN 100 MM (NBR 7362)</t>
  </si>
  <si>
    <t xml:space="preserve"> 00001858 </t>
  </si>
  <si>
    <t xml:space="preserve"> 00020078 </t>
  </si>
  <si>
    <t>PASTA LUBRIFICANTE PARA TUBOS E CONEXOES COM JUNTA ELASTICA, EMBALAGEM DE *400* GR (USO EM PVC, ACO, POLIETILENO E OUTROS)</t>
  </si>
  <si>
    <t xml:space="preserve"> 00000301 </t>
  </si>
  <si>
    <t>ANEL BORRACHA PARA TUBO ESGOTO PREDIAL, DN 100 MM (NBR 5688)</t>
  </si>
  <si>
    <t xml:space="preserve"> 00001966 </t>
  </si>
  <si>
    <t xml:space="preserve"> 00000122 </t>
  </si>
  <si>
    <t>ADESIVO PLASTICO PARA PVC, FRASCO COM *850* GR</t>
  </si>
  <si>
    <t xml:space="preserve"> 00001933 </t>
  </si>
  <si>
    <t>CURVA PVC CURTA 90 GRAUS, DN 40 MM, PARA ESGOTO PREDIAL</t>
  </si>
  <si>
    <t xml:space="preserve"> 00020083 </t>
  </si>
  <si>
    <t>SOLUCAO PREPARADORA / LIMPADORA PARA PVC, FRASCO COM 1000 CM3</t>
  </si>
  <si>
    <t xml:space="preserve"> 00038383 </t>
  </si>
  <si>
    <t xml:space="preserve"> 00000297 </t>
  </si>
  <si>
    <t>ANEL BORRACHA PARA TUBO ESGOTO PREDIAL, DN 75 MM (NBR 5688)</t>
  </si>
  <si>
    <t xml:space="preserve"> 00001951 </t>
  </si>
  <si>
    <t>CURVA PVC CURTA 90 GRAUS, DN 75 MM, PARA ESGOTO PREDIAL</t>
  </si>
  <si>
    <t xml:space="preserve"> 00003528 </t>
  </si>
  <si>
    <t>JOELHO PVC, SOLDAVEL, PB, 45 GRAUS, DN 100 MM, PARA ESGOTO PREDIAL</t>
  </si>
  <si>
    <t xml:space="preserve"> 00000305 </t>
  </si>
  <si>
    <t>ANEL BORRACHA, PARA TUBO PVC, REDE COLETOR ESGOTO, DN 150 MM (NBR 7362)</t>
  </si>
  <si>
    <t xml:space="preserve"> 00037952 </t>
  </si>
  <si>
    <t>JOELHO PVC, SOLDAVEL, PB, 45 GRAUS, DN 150 MM, PARA ESGOTO PREDIAL</t>
  </si>
  <si>
    <t xml:space="preserve"> 00003516 </t>
  </si>
  <si>
    <t>JOELHO PVC, SOLDAVEL, BB, 45 GRAUS, DN 40 MM, PARA ESGOTO PREDIAL</t>
  </si>
  <si>
    <t xml:space="preserve"> 00000296 </t>
  </si>
  <si>
    <t>ANEL BORRACHA PARA TUBO ESGOTO PREDIAL, DN 50 MM (NBR 5688)</t>
  </si>
  <si>
    <t xml:space="preserve"> 00003518 </t>
  </si>
  <si>
    <t>JOELHO PVC, SOLDAVEL, PB, 45 GRAUS, DN 50 MM, PARA ESGOTO PREDIAL</t>
  </si>
  <si>
    <t xml:space="preserve"> 00003519 </t>
  </si>
  <si>
    <t>JOELHO PVC, SOLDAVEL, PB, 45 GRAUS, DN 75 MM, PARA ESGOTO PREDIAL</t>
  </si>
  <si>
    <t xml:space="preserve"> 00037950 </t>
  </si>
  <si>
    <t>JOELHO PVC, SOLDAVEL, PB, 90 GRAUS, DN 150 MM, PARA ESGOTO PREDIAL</t>
  </si>
  <si>
    <t xml:space="preserve"> 00003526 </t>
  </si>
  <si>
    <t>JOELHO PVC, SOLDAVEL, PB, 90 GRAUS, DN 50 MM, PARA ESGOTO PREDIAL</t>
  </si>
  <si>
    <t xml:space="preserve"> 00003520 </t>
  </si>
  <si>
    <t>JOELHO PVC, SOLDAVEL, PB, 90 GRAUS, DN 100 MM, PARA ESGOTO PREDIAL</t>
  </si>
  <si>
    <t xml:space="preserve"> 00003517 </t>
  </si>
  <si>
    <t xml:space="preserve"> 00000299 </t>
  </si>
  <si>
    <t>ANEL BORRACHA, DN 100 MM, PARA TUBO SERIE REFORCADA ESGOTO PREDIAL</t>
  </si>
  <si>
    <t xml:space="preserve"> 00000300 </t>
  </si>
  <si>
    <t>ANEL BORRACHA, DN 150 MM, PARA TUBO SERIE REFORCADA ESGOTO PREDIAL</t>
  </si>
  <si>
    <t xml:space="preserve"> 00020145 </t>
  </si>
  <si>
    <t xml:space="preserve"> 00010908 </t>
  </si>
  <si>
    <t>JUNCAO DE REDUCAO INVERTIDA, PVC SOLDAVEL, 100 X 50 MM, SERIE NORMAL PARA ESGOTO PREDIAL</t>
  </si>
  <si>
    <t xml:space="preserve"> 00000298 </t>
  </si>
  <si>
    <t>ANEL BORRACHA, DN 75 MM, PARA TUBO SERIE REFORCADA ESGOTO PREDIAL</t>
  </si>
  <si>
    <t xml:space="preserve"> 00020143 </t>
  </si>
  <si>
    <t xml:space="preserve"> 00003670 </t>
  </si>
  <si>
    <t>JUNCAO SIMPLES, PVC, 45 GRAUS, DN 100 X 100 MM, SERIE NORMAL PARA ESGOTO PREDIAL</t>
  </si>
  <si>
    <t xml:space="preserve"> 00003662 </t>
  </si>
  <si>
    <t xml:space="preserve"> 00003669 </t>
  </si>
  <si>
    <t>JUNCAO DE REDUCAO INVERTIDA, PVC SOLDAVEL, 75 X 50 MM, SERIE NORMAL PARA ESGOTO PREDIAL</t>
  </si>
  <si>
    <t xml:space="preserve"> 00003658 </t>
  </si>
  <si>
    <t xml:space="preserve"> 00020045 </t>
  </si>
  <si>
    <t xml:space="preserve"> 00020085 </t>
  </si>
  <si>
    <t>ANEL BORRACHA, DN 50 MM, PARA TUBO SERIE REFORCADA ESGOTO PREDIAL</t>
  </si>
  <si>
    <t xml:space="preserve"> 00020046 </t>
  </si>
  <si>
    <t xml:space="preserve"> 00003899 </t>
  </si>
  <si>
    <t>LUVA SIMPLES, PVC, SOLDAVEL, DN 100 MM, SERIE NORMAL, PARA ESGOTO PREDIAL</t>
  </si>
  <si>
    <t xml:space="preserve"> 00003898 </t>
  </si>
  <si>
    <t>LUVA SIMPLES, PVC, SOLDAVEL, DN 75 MM, SERIE NORMAL, PARA ESGOTO PREDIAL</t>
  </si>
  <si>
    <t xml:space="preserve"> 00003875 </t>
  </si>
  <si>
    <t>LUVA SIMPLES, PVC, SOLDAVEL, DN 50 MM, SERIE NORMAL, PARA ESGOTO PREDIAL</t>
  </si>
  <si>
    <t xml:space="preserve"> 00039319 </t>
  </si>
  <si>
    <t>TERMINAL DE VENTILACAO, 50 MM, SERIE NORMAL, ESGOTO PREDIAL</t>
  </si>
  <si>
    <t xml:space="preserve"> 00039320 </t>
  </si>
  <si>
    <t>TERMINAL DE VENTILACAO, 75 MM, SERIE NORMAL, ESGOTO PREDIAL</t>
  </si>
  <si>
    <t xml:space="preserve"> 00009836 </t>
  </si>
  <si>
    <t xml:space="preserve"> 00009840 </t>
  </si>
  <si>
    <t xml:space="preserve"> 00009835 </t>
  </si>
  <si>
    <t xml:space="preserve"> 00009838 </t>
  </si>
  <si>
    <t>TUBO PVC SERIE NORMAL, DN 50 MM, PARA ESGOTO PREDIAL (NBR 5688)</t>
  </si>
  <si>
    <t xml:space="preserve"> 00009837 </t>
  </si>
  <si>
    <t>TUBO PVC SERIE NORMAL, DN 75 MM, PARA ESGOTO PREDIAL (NBR 5688)</t>
  </si>
  <si>
    <t xml:space="preserve"> 00007091 </t>
  </si>
  <si>
    <t>TE SANITARIO, PVC, DN 100 X 100 MM, SERIE NORMAL, PARA ESGOTO PREDIAL</t>
  </si>
  <si>
    <t xml:space="preserve"> 00007097 </t>
  </si>
  <si>
    <t>TE SANITARIO, PVC, DN 50 X 50 MM, SERIE NORMAL, PARA ESGOTO PREDIAL</t>
  </si>
  <si>
    <t xml:space="preserve"> 00011655 </t>
  </si>
  <si>
    <t xml:space="preserve"> 00011656 </t>
  </si>
  <si>
    <t xml:space="preserve"> 00011658 </t>
  </si>
  <si>
    <t>TE SANITARIO, PVC, DN 75 X 75 MM, SERIE NORMAL PARA ESGOTO PREDIAL</t>
  </si>
  <si>
    <t xml:space="preserve"> 00000083 </t>
  </si>
  <si>
    <t xml:space="preserve"> 00000065 </t>
  </si>
  <si>
    <t>ADAPTADOR PVC SOLDAVEL CURTO COM BOLSA E ROSCA, 25 MM X 3/4", PARA AGUA FRIA</t>
  </si>
  <si>
    <t xml:space="preserve"> 00000112 </t>
  </si>
  <si>
    <t>ADAPTADOR PVC SOLDAVEL CURTO COM BOLSA E ROSCA, 50 MM X1 1/2", PARA AGUA FRIA</t>
  </si>
  <si>
    <t xml:space="preserve"> 00000104 </t>
  </si>
  <si>
    <t>ADAPTADOR PVC SOLDAVEL CURTO COM BOLSA E ROSCA, 75 MM X 2 1/2", PARA AGUA FRIA</t>
  </si>
  <si>
    <t xml:space="preserve"> 00000818 </t>
  </si>
  <si>
    <t>BUCHA DE REDUCAO DE PVC, SOLDAVEL, CURTA, COM 60 X 50 MM, PARA AGUA FRIA PREDIAL</t>
  </si>
  <si>
    <t xml:space="preserve"> 00000816 </t>
  </si>
  <si>
    <t>BUCHA DE REDUCAO DE PVC, SOLDAVEL, LONGA, COM 60 X 25 MM, PARA AGUA FRIA PREDIAL</t>
  </si>
  <si>
    <t xml:space="preserve"> 00000821 </t>
  </si>
  <si>
    <t>BUCHA DE REDUCAO DE PVC, SOLDAVEL, LONGA, COM 75 X 50 MM, PARA AGUA FRIA PREDIAL</t>
  </si>
  <si>
    <t xml:space="preserve"> 00000813 </t>
  </si>
  <si>
    <t>BUCHA DE REDUCAO DE PVC, SOLDAVEL, LONGA, COM 50 X 25 MM, PARA AGUA FRIA PREDIAL</t>
  </si>
  <si>
    <t xml:space="preserve"> 00001927 </t>
  </si>
  <si>
    <t xml:space="preserve"> 00001930 </t>
  </si>
  <si>
    <t xml:space="preserve"> 00001924 </t>
  </si>
  <si>
    <t xml:space="preserve"> 00001922 </t>
  </si>
  <si>
    <t xml:space="preserve"> 00001956 </t>
  </si>
  <si>
    <t xml:space="preserve"> 00001959 </t>
  </si>
  <si>
    <t xml:space="preserve"> 00001925 </t>
  </si>
  <si>
    <t xml:space="preserve"> 00001960 </t>
  </si>
  <si>
    <t xml:space="preserve"> 00003529 </t>
  </si>
  <si>
    <t xml:space="preserve"> 00003540 </t>
  </si>
  <si>
    <t xml:space="preserve"> 00003873 </t>
  </si>
  <si>
    <t>LUVA DE CORRER PARA TUBO SOLDAVEL, PVC, 25 MM, PARA AGUA FRIA PREDIAL</t>
  </si>
  <si>
    <t xml:space="preserve"> 00003904 </t>
  </si>
  <si>
    <t>LUVA PVC SOLDAVEL, 25 MM, PARA AGUA FRIA PREDIAL</t>
  </si>
  <si>
    <t xml:space="preserve"> 00003863 </t>
  </si>
  <si>
    <t>LUVA PVC SOLDAVEL, 50 MM, PARA AGUA FRIA PREDIAL</t>
  </si>
  <si>
    <t xml:space="preserve"> 00003864 </t>
  </si>
  <si>
    <t>LUVA PVC SOLDAVEL, 60 MM, PARA AGUA FRIA PREDIAL</t>
  </si>
  <si>
    <t xml:space="preserve"> 00009868 </t>
  </si>
  <si>
    <t xml:space="preserve"> 00009875 </t>
  </si>
  <si>
    <t xml:space="preserve"> 00009873 </t>
  </si>
  <si>
    <t xml:space="preserve"> 00009871 </t>
  </si>
  <si>
    <t xml:space="preserve"> 00007139 </t>
  </si>
  <si>
    <t>TE SOLDAVEL, PVC, 90 GRAUS, 25 MM, PARA AGUA FRIA PREDIAL (NBR 5648)</t>
  </si>
  <si>
    <t xml:space="preserve"> 00007142 </t>
  </si>
  <si>
    <t>TE SOLDAVEL, PVC, 90 GRAUS,50 MM, PARA AGUA FRIA PREDIAL (NBR 5648)</t>
  </si>
  <si>
    <t xml:space="preserve"> 00007143 </t>
  </si>
  <si>
    <t>TE SOLDAVEL, PVC, 90 GRAUS, 60 MM, PARA AGUA FRIA PREDIAL (NBR 5648)</t>
  </si>
  <si>
    <t xml:space="preserve"> 00007144 </t>
  </si>
  <si>
    <t>TE SOLDAVEL, PVC, 90 GRAUS, 75 MM, PARA AGUA FRIA PREDIAL (NBR 5648)</t>
  </si>
  <si>
    <t xml:space="preserve"> 00007129 </t>
  </si>
  <si>
    <t>TE DE REDUCAO, PVC, SOLDAVEL, 90 GRAUS, 50 MM X 25 MM, PARA AGUA FRIA PREDIAL</t>
  </si>
  <si>
    <t xml:space="preserve"> 00007132 </t>
  </si>
  <si>
    <t>TE DE REDUCAO, PVC, SOLDAVEL, 90 GRAUS, 75 MM X 50 MM, PARA AGUA FRIA PREDIAL</t>
  </si>
  <si>
    <t xml:space="preserve"> 00003524 </t>
  </si>
  <si>
    <t>JOELHO PVC, SOLDAVEL, COM BUCHA DE LATAO, 90 GRAUS, 25 MM X 3/4", PARA AGUA FRIA PREDIAL</t>
  </si>
  <si>
    <t xml:space="preserve"> 00020147 </t>
  </si>
  <si>
    <t>JOELHO PVC, SOLDAVEL, COM BUCHA DE LATAO, 90 GRAUS, 25 MM X 1/2", PARA AGUA FRIA PREDIAL</t>
  </si>
  <si>
    <t xml:space="preserve"> 00007137 </t>
  </si>
  <si>
    <t>TE PVC, SOLDAVEL, COM BUCHA DE LATAO NA BOLSA CENTRAL, 90 GRAUS, 25 MM X 1/2", PARA AGUA FRIA PREDIAL</t>
  </si>
  <si>
    <t xml:space="preserve"> 00007122 </t>
  </si>
  <si>
    <t>TE PVC, SOLDAVEL, COM BUCHA DE LATAO NA BOLSA CENTRAL, 90 GRAUS, 25 MM X 3/4", PARA AGUA FRIA PREDIAL</t>
  </si>
  <si>
    <t xml:space="preserve"> 00003146 </t>
  </si>
  <si>
    <t xml:space="preserve"> 00036791 </t>
  </si>
  <si>
    <t xml:space="preserve"> 00011681 </t>
  </si>
  <si>
    <t xml:space="preserve"> 00011758 </t>
  </si>
  <si>
    <t>SABONETEIRA PLASTICA TIPO DISPENSER PARA SABONETE LIQUIDO COM RESERVATORIO 800 A 1500 ML</t>
  </si>
  <si>
    <t xml:space="preserve"> 00010521 </t>
  </si>
  <si>
    <t>CAIXA DE INCENDIO/ABRIGO PARA MANGUEIRA, DE EMBUTIR/INTERNA, COM 75 X 45 X 17 CM, EM CHAPA DE ACO, PORTA COM VENTILACAO, VISOR COM A INSCRICAO "INCENDIO", SUPORTE/CESTA INTERNA PARA A MANGUEIRA, PINTURA ELETROSTATICA VERMELHA</t>
  </si>
  <si>
    <t xml:space="preserve"> 00010899 </t>
  </si>
  <si>
    <t xml:space="preserve"> 00010904 </t>
  </si>
  <si>
    <t>REGISTRO OU VALVULA GLOBO ANGULAR EM LATAO, PARA HIDRANTES EM INSTALACAO PREDIAL DE INCENDIO, 45 GRAUS, DIAMETRO DE 2 1/2", COM VOLANTE, CLASSE DE PRESSAO DE ATE 200 PSI</t>
  </si>
  <si>
    <t xml:space="preserve"> 00020971 </t>
  </si>
  <si>
    <t>CHAVE DUPLA PARA CONEXOES TIPO STORZ, ENGATE RAPIDO 1 1/2" X 2 1/2", EM LATAO, PARA INSTALACAO PREDIAL COMBATE A INCENDIO</t>
  </si>
  <si>
    <t xml:space="preserve"> 00037555 </t>
  </si>
  <si>
    <t>ESGUICHO JATO REGULAVEL, TIPO ELKHART, ENGATE RAPIDO 2 1/2", PARA COMBATE A INCENDIO</t>
  </si>
  <si>
    <t xml:space="preserve"> 00038774 </t>
  </si>
  <si>
    <t>LUMINARIA DE EMERGENCIA 30 LEDS, POTENCIA 2 W, BATERIA DE LITIO, AUTONOMIA DE 6 HORAS</t>
  </si>
  <si>
    <t xml:space="preserve"> 00007701 </t>
  </si>
  <si>
    <t>TUBO ACO GALVANIZADO COM COSTURA, CLASSE MEDIA, DN 2.1/2", E = *3,65* MM, PESO *6,51* KG/M (NBR 5580)</t>
  </si>
  <si>
    <t xml:space="preserve"> 00007307 </t>
  </si>
  <si>
    <t>FUNDO ANTICORROSIVO PARA METAIS FERROSOS (ZARCAO)</t>
  </si>
  <si>
    <t xml:space="preserve"> 00004351 </t>
  </si>
  <si>
    <t>PARAFUSO NIQUELADO 3 1/2" COM ACABAMENTO CROMADO PARA FIXAR PECA SANITARIA, INCLUI PORCA CEGA, ARRUELA E BUCHA DE NYLON TAMANHO S-8</t>
  </si>
  <si>
    <t xml:space="preserve"> 00036081 </t>
  </si>
  <si>
    <t>BARRA DE APOIO RETA, EM ACO INOX POLIDO, COMPRIMENTO 80CM, DIAMETRO MINIMO 3 CM</t>
  </si>
  <si>
    <t xml:space="preserve"> 00039660 </t>
  </si>
  <si>
    <t xml:space="preserve"> 00039713 </t>
  </si>
  <si>
    <t xml:space="preserve"> 00039897 </t>
  </si>
  <si>
    <t xml:space="preserve"> 00012732 </t>
  </si>
  <si>
    <t xml:space="preserve"> 00020111 </t>
  </si>
  <si>
    <t xml:space="preserve"> 00039662 </t>
  </si>
  <si>
    <t xml:space="preserve"> 00039664 </t>
  </si>
  <si>
    <t xml:space="preserve"> 00039716 </t>
  </si>
  <si>
    <t xml:space="preserve"> 00039665 </t>
  </si>
  <si>
    <t xml:space="preserve"> 00039711 </t>
  </si>
  <si>
    <t xml:space="preserve"> 00007568 </t>
  </si>
  <si>
    <t>BUCHA DE NYLON SEM ABA S10, COM PARAFUSO DE 6,10 X 65 MM EM ACO ZINCADO COM ROSCA SOBERBA, CABECA CHATA E FENDA PHILLIPS</t>
  </si>
  <si>
    <t xml:space="preserve"> 00011976 </t>
  </si>
  <si>
    <t xml:space="preserve"> 00013246 </t>
  </si>
  <si>
    <t xml:space="preserve"> 00037591 </t>
  </si>
  <si>
    <t>SUPORTE MAO-FRANCESA EM ACO, ABAS IGUAIS 40 CM, CAPACIDADE MINIMA 70 KG, BRANCO</t>
  </si>
  <si>
    <t xml:space="preserve"> 00042424 </t>
  </si>
  <si>
    <t>Equipamento para Aquisição Permanente</t>
  </si>
  <si>
    <t xml:space="preserve"> 00042425 </t>
  </si>
  <si>
    <t xml:space="preserve"> 00043184 </t>
  </si>
  <si>
    <t xml:space="preserve"> 00004374 </t>
  </si>
  <si>
    <t>BUCHA DE NYLON SEM ABA S10</t>
  </si>
  <si>
    <t xml:space="preserve"> 00013294 </t>
  </si>
  <si>
    <t xml:space="preserve"> 00013348 </t>
  </si>
  <si>
    <t xml:space="preserve"> 00042419 </t>
  </si>
  <si>
    <t xml:space="preserve"> 00034627 </t>
  </si>
  <si>
    <t xml:space="preserve"> 00002688 </t>
  </si>
  <si>
    <t>ELETRODUTO PVC FLEXIVEL CORRUGADO, COR AMARELA, DE 25 MM</t>
  </si>
  <si>
    <t xml:space="preserve"> 008 </t>
  </si>
  <si>
    <t xml:space="preserve"> 00000408 </t>
  </si>
  <si>
    <t xml:space="preserve"> I1143 </t>
  </si>
  <si>
    <t xml:space="preserve"> 007 </t>
  </si>
  <si>
    <t>PLATAFORMA ELEVATORIA DE USO RESTRITO PARA MOBILIDADE REDUZIDA - CAP MÍNIMA 250KG</t>
  </si>
  <si>
    <t xml:space="preserve"> 00006114 </t>
  </si>
  <si>
    <t>AJUDANTE DE ARMADOR (HORISTA)</t>
  </si>
  <si>
    <t xml:space="preserve"> 00037370 </t>
  </si>
  <si>
    <t xml:space="preserve"> 00037371 </t>
  </si>
  <si>
    <t xml:space="preserve"> 00037372 </t>
  </si>
  <si>
    <t xml:space="preserve"> 00037373 </t>
  </si>
  <si>
    <t xml:space="preserve"> 00043465 </t>
  </si>
  <si>
    <t>FERRAMENTAS - FAMILIA PEDREIRO - HORISTA (ENCARGOS COMPLEMENTARES - COLETADO CAIXA)</t>
  </si>
  <si>
    <t xml:space="preserve"> 00043489 </t>
  </si>
  <si>
    <t>EPI - FAMILIA PEDREIRO - HORISTA (ENCARGOS COMPLEMENTARES - COLETADO CAIXA)</t>
  </si>
  <si>
    <t xml:space="preserve"> 00006117 </t>
  </si>
  <si>
    <t>CARPINTEIRO AUXILIAR (HORISTA)</t>
  </si>
  <si>
    <t xml:space="preserve"> 00043459 </t>
  </si>
  <si>
    <t>FERRAMENTAS - FAMILIA CARPINTEIRO DE FORMAS - HORISTA (ENCARGOS COMPLEMENTARES - COLETADO CAIXA)</t>
  </si>
  <si>
    <t xml:space="preserve"> 00043483 </t>
  </si>
  <si>
    <t>EPI - FAMILIA CARPINTEIRO DE FORMAS - HORISTA (ENCARGOS COMPLEMENTARES - COLETADO CAIXA)</t>
  </si>
  <si>
    <t xml:space="preserve"> 00000248 </t>
  </si>
  <si>
    <t>AJUDANTE DE OPERACAO EM GERAL (HORISTA)</t>
  </si>
  <si>
    <t xml:space="preserve"> 00000242 </t>
  </si>
  <si>
    <t xml:space="preserve"> 00043467 </t>
  </si>
  <si>
    <t>FERRAMENTAS - FAMILIA SERVENTE - HORISTA (ENCARGOS COMPLEMENTARES - COLETADO CAIXA)</t>
  </si>
  <si>
    <t xml:space="preserve"> 00043491 </t>
  </si>
  <si>
    <t>EPI - FAMILIA SERVENTE - HORISTA (ENCARGOS COMPLEMENTARES - COLETADO CAIXA)</t>
  </si>
  <si>
    <t xml:space="preserve"> 00020017 </t>
  </si>
  <si>
    <t xml:space="preserve"> 00039026 </t>
  </si>
  <si>
    <t>PREGO DE ACO POLIDO SEM CABECA 15 X 15 (1 1/4 X 13)</t>
  </si>
  <si>
    <t xml:space="preserve"> 00001106 </t>
  </si>
  <si>
    <t>CAL HIDRATADA CH-I PARA ARGAMASSAS</t>
  </si>
  <si>
    <t xml:space="preserve"> 00000367 </t>
  </si>
  <si>
    <t>AREIA GROSSA - POSTO JAZIDA/FORNECEDOR (RETIRADO NA JAZIDA, SEM TRANSPORTE)</t>
  </si>
  <si>
    <t xml:space="preserve"> 00000378 </t>
  </si>
  <si>
    <t>ARMADOR (HORISTA)</t>
  </si>
  <si>
    <t xml:space="preserve"> 00040331 </t>
  </si>
  <si>
    <t xml:space="preserve"> 00043464 </t>
  </si>
  <si>
    <t>FERRAMENTAS - FAMILIA OPERADOR ESCAVADEIRA - HORISTA (ENCARGOS COMPLEMENTARES - COLETADO CAIXA)</t>
  </si>
  <si>
    <t xml:space="preserve"> 00043488 </t>
  </si>
  <si>
    <t>EPI - FAMILIA OPERADOR ESCAVADEIRA - HORISTA (ENCARGOS COMPLEMENTARES - COLETADO CAIXA)</t>
  </si>
  <si>
    <t xml:space="preserve"> 00000247 </t>
  </si>
  <si>
    <t xml:space="preserve"> 00043460 </t>
  </si>
  <si>
    <t>FERRAMENTAS - FAMILIA ELETRICISTA - HORISTA (ENCARGOS COMPLEMENTARES - COLETADO CAIXA)</t>
  </si>
  <si>
    <t xml:space="preserve"> 00043484 </t>
  </si>
  <si>
    <t>EPI - FAMILIA ELETRICISTA - HORISTA (ENCARGOS COMPLEMENTARES - COLETADO CAIXA)</t>
  </si>
  <si>
    <t xml:space="preserve"> 00000246 </t>
  </si>
  <si>
    <t>AUXILIAR DE ENCANADOR OU BOMBEIRO HIDRAULICO (HORISTA)</t>
  </si>
  <si>
    <t xml:space="preserve"> 00043461 </t>
  </si>
  <si>
    <t>FERRAMENTAS - FAMILIA ENCANADOR - HORISTA (ENCARGOS COMPLEMENTARES - COLETADO CAIXA)</t>
  </si>
  <si>
    <t xml:space="preserve"> 00043485 </t>
  </si>
  <si>
    <t>EPI - FAMILIA ENCANADOR - HORISTA (ENCARGOS COMPLEMENTARES - COLETADO CAIXA)</t>
  </si>
  <si>
    <t xml:space="preserve"> 00004760 </t>
  </si>
  <si>
    <t>AZULEJISTA OU LADRILHEIRO (HORISTA)</t>
  </si>
  <si>
    <t xml:space="preserve"> 00004823 </t>
  </si>
  <si>
    <t>MASSA PLASTICA PARA MARMORE/GRANITO</t>
  </si>
  <si>
    <t xml:space="preserve"> 00011795 </t>
  </si>
  <si>
    <t xml:space="preserve"> 00037329 </t>
  </si>
  <si>
    <t>REJUNTE EPOXI, QUALQUER COR</t>
  </si>
  <si>
    <t xml:space="preserve"> 00007319 </t>
  </si>
  <si>
    <t>TINTA ASFALTICA IMPERMEABILIZANTE DISPERSA EM AGUA, PARA MATERIAIS CIMENTICIOS</t>
  </si>
  <si>
    <t xml:space="preserve"> 00039027 </t>
  </si>
  <si>
    <t xml:space="preserve"> 00000183 </t>
  </si>
  <si>
    <t>JG</t>
  </si>
  <si>
    <t xml:space="preserve"> 00005066 </t>
  </si>
  <si>
    <t>PREGO DE ACO POLIDO COM CABECA 12 X 12</t>
  </si>
  <si>
    <t xml:space="preserve"> 00010535 </t>
  </si>
  <si>
    <t xml:space="preserve"> 00002705 </t>
  </si>
  <si>
    <t>ENERGIA ELETRICA ATE 2000 KWH INDUSTRIAL, SEM DEMANDA</t>
  </si>
  <si>
    <t>KWH</t>
  </si>
  <si>
    <t xml:space="preserve"> 00036397 </t>
  </si>
  <si>
    <t xml:space="preserve"> 00001214 </t>
  </si>
  <si>
    <t>CARPINTEIRO DE ESQUADRIAS (HORISTA)</t>
  </si>
  <si>
    <t xml:space="preserve"> 00001213 </t>
  </si>
  <si>
    <t xml:space="preserve"> 00013458 </t>
  </si>
  <si>
    <t>COMPACTADOR DE SOLOS DE PERCURSAO (SOQUETE) COM MOTOR A GASOLINA 4 TEMPOS DE 4 HP (4 CV)</t>
  </si>
  <si>
    <t xml:space="preserve"> 00004222 </t>
  </si>
  <si>
    <t>GASOLINA COMUM</t>
  </si>
  <si>
    <t xml:space="preserve"> 00004721 </t>
  </si>
  <si>
    <t xml:space="preserve"> 00000034 </t>
  </si>
  <si>
    <t>ACO CA-50, 10,0 MM, VERGALHAO</t>
  </si>
  <si>
    <t xml:space="preserve"> 00000032 </t>
  </si>
  <si>
    <t>ACO CA-50, 6,3 MM, VERGALHAO</t>
  </si>
  <si>
    <t xml:space="preserve"> 00000033 </t>
  </si>
  <si>
    <t>ACO CA-50, 8,0 MM, VERGALHAO</t>
  </si>
  <si>
    <t xml:space="preserve"> 00043059 </t>
  </si>
  <si>
    <t>ACO CA-60, 4,2 MM, OU 5,0 MM, OU 6,0 MM, OU 7,0 MM, VERGALHAO</t>
  </si>
  <si>
    <t xml:space="preserve"> 00001743 </t>
  </si>
  <si>
    <t xml:space="preserve"> 00002436 </t>
  </si>
  <si>
    <t xml:space="preserve"> 00002696 </t>
  </si>
  <si>
    <t>ENCANADOR OU BOMBEIRO HIDRAULICO (HORISTA)</t>
  </si>
  <si>
    <t xml:space="preserve"> 00012872 </t>
  </si>
  <si>
    <t>GESSEIRO (HORISTA)</t>
  </si>
  <si>
    <t xml:space="preserve"> 00012873 </t>
  </si>
  <si>
    <t>IMPERMEABILIZADOR (HORISTA)</t>
  </si>
  <si>
    <t xml:space="preserve"> 00044503 </t>
  </si>
  <si>
    <t>JARDINEIRO (HORISTA)</t>
  </si>
  <si>
    <t xml:space="preserve"> 00004755 </t>
  </si>
  <si>
    <t>MARMORISTA / GRANITEIRO (HORISTA)</t>
  </si>
  <si>
    <t xml:space="preserve"> 00034794 </t>
  </si>
  <si>
    <t>MECANICO DE REFRIGERACAO (HORISTA)</t>
  </si>
  <si>
    <t xml:space="preserve"> 00037666 </t>
  </si>
  <si>
    <t xml:space="preserve"> 00004253 </t>
  </si>
  <si>
    <t xml:space="preserve"> 00004230 </t>
  </si>
  <si>
    <t xml:space="preserve"> 00004750 </t>
  </si>
  <si>
    <t>PEDREIRO (HORISTA)</t>
  </si>
  <si>
    <t xml:space="preserve"> 00004783 </t>
  </si>
  <si>
    <t>PINTOR (HORISTA)</t>
  </si>
  <si>
    <t xml:space="preserve"> 00006111 </t>
  </si>
  <si>
    <t xml:space="preserve"> 00012869 </t>
  </si>
  <si>
    <t xml:space="preserve"> 00010489 </t>
  </si>
  <si>
    <t>VIDRACEIRO (HORISTA)</t>
  </si>
  <si>
    <t xml:space="preserve"> 00006141 </t>
  </si>
  <si>
    <t xml:space="preserve"> 00001345 </t>
  </si>
  <si>
    <t xml:space="preserve"> 00006189 </t>
  </si>
  <si>
    <t xml:space="preserve"> 00003081 </t>
  </si>
  <si>
    <t>FECHADURA ESPELHO PARA PORTA EXTERNA, EM ACO INOX (MAQUINA, TESTA E CONTRA-TESTA) E EM ZAMAC (MACANETA, LINGUETA E TRINCOS) COM ACABAMENTO CROMADO, MAQUINA DE 55 MM, INCLUINDO CHAVE TIPO CILINDRO</t>
  </si>
  <si>
    <t xml:space="preserve"> 00003093 </t>
  </si>
  <si>
    <t>FECHADURA ROSETA REDONDA PARA PORTA INTERNA, EM ACO INOX (MAQUINA, TESTA E CONTRA-TESTA) E EM ZAMAC (MACANETA, LINGUETA E TRINCOS) COM ACABAMENTO CROMADO, MAQUINA DE 55 MM, INCLUINDO CHAVE TIPO INTERNA</t>
  </si>
  <si>
    <t xml:space="preserve"> 00036487 </t>
  </si>
  <si>
    <t>GUINCHO ELETRICO DE COLUNA, CAPACIDADE 400 KG, COM MOTO FREIO, MOTOR TRIFASICO DE 1,25 CV</t>
  </si>
  <si>
    <t xml:space="preserve"> 00038115 </t>
  </si>
  <si>
    <t>INTERRUPTOR INTERMEDIARIO 10 A, 250 V (APENAS MODULO)</t>
  </si>
  <si>
    <t xml:space="preserve"> 00038113 </t>
  </si>
  <si>
    <t>INTERRUPTOR PARALELO 10A, 250V (APENAS MODULO)</t>
  </si>
  <si>
    <t xml:space="preserve"> 00038112 </t>
  </si>
  <si>
    <t>INTERRUPTOR SIMPLES 10A, 250V (APENAS MODULO)</t>
  </si>
  <si>
    <t xml:space="preserve"> 00036794 </t>
  </si>
  <si>
    <t>LAVATORIO DE LOUCA BRANCA, COM COLUNA, DIMENSOES *44 X 35* CM (L X C)</t>
  </si>
  <si>
    <t xml:space="preserve"> 00013836 </t>
  </si>
  <si>
    <t xml:space="preserve"> 00004221 </t>
  </si>
  <si>
    <t xml:space="preserve"> 00043466 </t>
  </si>
  <si>
    <t>FERRAMENTAS - FAMILIA PINTOR - HORISTA (ENCARGOS COMPLEMENTARES - COLETADO CAIXA)</t>
  </si>
  <si>
    <t xml:space="preserve"> 00043490 </t>
  </si>
  <si>
    <t>EPI - FAMILIA PINTOR - HORISTA (ENCARGOS COMPLEMENTARES - COLETADO CAIXA)</t>
  </si>
  <si>
    <t xml:space="preserve"> 00002432 </t>
  </si>
  <si>
    <t xml:space="preserve"> 00004964 </t>
  </si>
  <si>
    <t>PORTA DE ABRIR / GIRO, DE MADEIRA FOLHA MEDIA (NBR 15930) DE 800 X 2100 MM, DE 35 MM A 40 MM DE ESPESSURA, NUCLEO SEMI-SOLIDO (SARRAFEADO), CAPA FRISADA EM HDF, ACABAMENTO MELAMINICO EM PADRAO MADEIRA</t>
  </si>
  <si>
    <t xml:space="preserve"> 00011055 </t>
  </si>
  <si>
    <t xml:space="preserve"> 00010554 </t>
  </si>
  <si>
    <t>PORTA DE MADEIRA, FOLHA MEDIA (NBR 15930) DE 700 X 2100 MM, DE 35 MM A 40 MM DE ESPESSURA, NUCLEO SEMI-SOLIDO (SARRAFEADO), CAPA LISA EM HDF, ACABAMENTO EM PRIMER PARA PINTURA</t>
  </si>
  <si>
    <t xml:space="preserve"> 00010555 </t>
  </si>
  <si>
    <t>PORTA DE MADEIRA, FOLHA MEDIA (NBR 15930) DE 800 X 2100 MM, DE 35 MM A 40 MM DE ESPESSURA, NUCLEO SEMI-SOLIDO (SARRAFEADO), CAPA LISA EM HDF, ACABAMENTO EM PRIMER PARA PINTURA</t>
  </si>
  <si>
    <t xml:space="preserve"> 00010556 </t>
  </si>
  <si>
    <t>PORTA DE MADEIRA, FOLHA MEDIA (NBR 15930) DE 900 X 2100 MM, DE 35 MM A 40 MM DE ESPESSURA, NUCLEO SEMI-SOLIDO (SARRAFEADO), CAPA LISA EM HDF, ACABAMENTO EM PRIMER PARA PINTURA</t>
  </si>
  <si>
    <t xml:space="preserve"> 00014618 </t>
  </si>
  <si>
    <t>SERRA CIRCULAR DE BANCADA COM MOTOR ELETRICO, POTENCIA DE *1600* W, PARA DISCO DE DIAMETRO DE 10" (250 MM)</t>
  </si>
  <si>
    <t xml:space="preserve"> 00044945 </t>
  </si>
  <si>
    <t>SIFAO / TUBO SINFONADO EXTENSIVEL/SANFONADO, UNIVERSAL/ SIMPLES, ENTRE *50 A 70* CM, DE PLASTICO BRANCO</t>
  </si>
  <si>
    <t xml:space="preserve"> 00038094 </t>
  </si>
  <si>
    <t>ESPELHO / PLACA DE 3 POSTOS 4" X 2", PARA INSTALACAO DE TOMADAS E INTERRUPTORES</t>
  </si>
  <si>
    <t xml:space="preserve"> 00038099 </t>
  </si>
  <si>
    <t>SUPORTE DE FIXACAO PARA ESPELHO / PLACA 4" X 2", PARA 3 MODULOS, PARA INSTALACAO DE TOMADAS E INTERRUPTORES (SOMENTE SUPORTE)</t>
  </si>
  <si>
    <t xml:space="preserve"> 00037589 </t>
  </si>
  <si>
    <t>TANQUE SIMPLES EM MARMORE SINTETICO COM COLUNA, CAPACIDADE *22* L, *60 X 46* CM</t>
  </si>
  <si>
    <t xml:space="preserve"> 00038102 </t>
  </si>
  <si>
    <t xml:space="preserve"> 00007604 </t>
  </si>
  <si>
    <t xml:space="preserve"> 00013415 </t>
  </si>
  <si>
    <t xml:space="preserve"> 00013416 </t>
  </si>
  <si>
    <t xml:space="preserve"> 00004384 </t>
  </si>
  <si>
    <t>PARAFUSO NIQUELADO COM ACABAMENTO CROMADO PARA FIXAR PECA SANITARIA, INCLUI PORCA CEGA, ARRUELA E BUCHA DE NYLON TAMANHO S-10</t>
  </si>
  <si>
    <t xml:space="preserve"> 00006138 </t>
  </si>
  <si>
    <t>ANEL DE VEDACAO, PVC FLEXIVEL, 100 MM, PARA SAIDA DE BACIA / VASO SANITARIO</t>
  </si>
  <si>
    <t xml:space="preserve"> 00036520 </t>
  </si>
  <si>
    <t>BACIA SANITARIA (VASO) CONVENCIONAL PARA PCD, SEM FURO FRONTAL, DE LOUCA BRANCA (SEM ASSENTO)</t>
  </si>
  <si>
    <t xml:space="preserve"> 00010422 </t>
  </si>
  <si>
    <t>BACIA SANITARIA (VASO) COM CAIXA ACOPLADA, SIFAO APARENTE, DE LOUCA BRANCA (SEM ASSENTO)</t>
  </si>
  <si>
    <t xml:space="preserve"> 00013896 </t>
  </si>
  <si>
    <t>VIBRADOR DE IMERSAO, DIAMETRO DA PONTEIRA DE *45* MM, COM MOTOR ELETRICO TRIFASICO DE 2 HP (2 CV)</t>
  </si>
  <si>
    <t xml:space="preserve"> 00006157 </t>
  </si>
  <si>
    <t xml:space="preserve"> 00006153 </t>
  </si>
  <si>
    <t xml:space="preserve">SUPERESTRUTURA- COBERTURA </t>
  </si>
  <si>
    <t xml:space="preserve">PLATIBANDA </t>
  </si>
  <si>
    <t xml:space="preserve">PILARES- PLATIBANDA </t>
  </si>
  <si>
    <t xml:space="preserve">IMPERMEABILIZAÇÕES </t>
  </si>
  <si>
    <t xml:space="preserve">SISTEMA DE VEDAÇÃO INTERNA E EXTERNA </t>
  </si>
  <si>
    <t xml:space="preserve">VERGAS E CONTRA-VERGAS </t>
  </si>
  <si>
    <t xml:space="preserve">COBERTURA E DRENAGEM </t>
  </si>
  <si>
    <t xml:space="preserve">TELHADO   </t>
  </si>
  <si>
    <t xml:space="preserve">PAVIMENTAÇÃO </t>
  </si>
  <si>
    <t xml:space="preserve">PAVIMENTAÇÃO- ÁREAS INTERNAS </t>
  </si>
  <si>
    <t xml:space="preserve">PAVIMENTAÇÃO- ÁREA EXTERNA </t>
  </si>
  <si>
    <t xml:space="preserve">REVESTIMENTOS- TETO </t>
  </si>
  <si>
    <t>REVESTIMENTOS CERÂMICOS E MÁRMORES/GRANITOS</t>
  </si>
  <si>
    <t xml:space="preserve">REVESTIMENTO - PAREDES </t>
  </si>
  <si>
    <t xml:space="preserve">PINTURA </t>
  </si>
  <si>
    <t xml:space="preserve">PINTURA AMBIENTES INTERNOS- PAREDES </t>
  </si>
  <si>
    <t xml:space="preserve">PINTURA AMBIENTES INTERNOS- TETOS  </t>
  </si>
  <si>
    <t xml:space="preserve">PINTURA EXTERNA </t>
  </si>
  <si>
    <t xml:space="preserve">PINTURA DE ESQUADRIAS </t>
  </si>
  <si>
    <t xml:space="preserve">INSTALAÇÕES ELÉTRICAS </t>
  </si>
  <si>
    <t xml:space="preserve">DISJUNTORES </t>
  </si>
  <si>
    <t xml:space="preserve">TOMADAS </t>
  </si>
  <si>
    <t xml:space="preserve">INTERRUPTORES </t>
  </si>
  <si>
    <t xml:space="preserve">CABOS </t>
  </si>
  <si>
    <t xml:space="preserve">ELETRODUTOS </t>
  </si>
  <si>
    <t xml:space="preserve">ELÉTRICO EXTERNO </t>
  </si>
  <si>
    <t xml:space="preserve">INSTALAÇÕES HIDROSANITÁRIAS E DRENAGEM </t>
  </si>
  <si>
    <t xml:space="preserve">INSTALAÇÕES HIDRÁULICAS, SANITÁRIAS E DRENAGEM PLUVIAL </t>
  </si>
  <si>
    <t xml:space="preserve">LOUÇAS </t>
  </si>
  <si>
    <t xml:space="preserve">METAIS E ACESSÓRIOS </t>
  </si>
  <si>
    <t xml:space="preserve">EQUIPAMENTOS </t>
  </si>
  <si>
    <t xml:space="preserve">PLACAS DE SINALIZAÇÃO </t>
  </si>
  <si>
    <t xml:space="preserve">SISTEMA DE CLIMATIZAÇÃO </t>
  </si>
  <si>
    <t xml:space="preserve">EXAUSTÃO </t>
  </si>
  <si>
    <t xml:space="preserve">LIMPEZA FINAL </t>
  </si>
  <si>
    <t>MIN</t>
  </si>
  <si>
    <t>MED</t>
  </si>
  <si>
    <t>MAX</t>
  </si>
  <si>
    <t>Grau de Sigilo</t>
  </si>
  <si>
    <t>Construção e Reforma de Edifícios</t>
  </si>
  <si>
    <t>#PUBLICO</t>
  </si>
  <si>
    <t>SG</t>
  </si>
  <si>
    <t>Nº OPERAÇÃO</t>
  </si>
  <si>
    <t>Nº TRANSFEREGOV</t>
  </si>
  <si>
    <t>PROPONENTE / TOMADOR</t>
  </si>
  <si>
    <t>BDI PAD</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</si>
  <si>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</si>
  <si>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</si>
  <si>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</si>
  <si>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</si>
  <si>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</si>
  <si>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TIPO DE OBRA</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</si>
  <si>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</si>
  <si>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</si>
  <si>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</si>
  <si>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</si>
  <si>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</si>
  <si>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</si>
  <si>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</si>
  <si>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</si>
  <si>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</si>
  <si>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</si>
  <si>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CP</t>
  </si>
  <si>
    <t>Tributos (ISS, variável de acordo com o município)</t>
  </si>
  <si>
    <t>Tributos (Contribuição Previdenciária sobre a Receita Bruta - Lei 12.546 de 14/12/2011 - Desoneração)</t>
  </si>
  <si>
    <t>OK</t>
  </si>
  <si>
    <t>BDI SEM desoneração (Fórmula Acórdão TCU)</t>
  </si>
  <si>
    <t>BDI COM desoneração</t>
  </si>
  <si>
    <t>BDI DES</t>
  </si>
  <si>
    <t>Fornecimento de Materiais e Equipamentos (aquisição indireta - em conjunto com licitação de obras)</t>
  </si>
  <si>
    <t>Os valores de BDI foram calculados com o emprego da fórmula:</t>
  </si>
  <si>
    <t>BDI =</t>
  </si>
  <si>
    <t xml:space="preserve"> - 1</t>
  </si>
  <si>
    <t>(1-CP-ISS-CRPB)</t>
  </si>
  <si>
    <t>Fornecimento de Materiais e Equipamentos (aquisição direta)</t>
  </si>
  <si>
    <t>Observações:</t>
  </si>
  <si>
    <t>Estudos e Projetos, Planos e Gerenciamento e outros correlatos</t>
  </si>
  <si>
    <t>K1</t>
  </si>
  <si>
    <t>K2</t>
  </si>
  <si>
    <t>Local</t>
  </si>
  <si>
    <t>Data</t>
  </si>
  <si>
    <t>K3</t>
  </si>
  <si>
    <t>Nome:</t>
  </si>
  <si>
    <t>CREA/CAU:</t>
  </si>
  <si>
    <t>ART/RRT:</t>
  </si>
  <si>
    <t>BDI 2</t>
  </si>
  <si>
    <t>(SELECIONAR)</t>
  </si>
  <si>
    <t>BDI 3</t>
  </si>
  <si>
    <t>Declaro para os devidos fins que o regime de Contribuição Previdenciária sobre a Receita Bruta adotado para elaboração do orçamento foi COM Desoneração, e que esta é a alternativa mais adequada para a Administração Pública.</t>
  </si>
  <si>
    <t>Nova Serrana/MG</t>
  </si>
  <si>
    <t xml:space="preserve">Jhonathan Felipe Ribeiro </t>
  </si>
  <si>
    <t>MG20254029685</t>
  </si>
  <si>
    <t>NOME DO EMPREENDIMENTO / DESCRIÇÃO DO LOTE</t>
  </si>
  <si>
    <t>FINALIZAÇÃO DA CONSTRUÇÃO DA POLICLÍNICA</t>
  </si>
  <si>
    <t xml:space="preserve">BDI </t>
  </si>
  <si>
    <t>RUA TEXAS, 102, BAIRRO BELVEDERE</t>
  </si>
  <si>
    <t>KIT DE PORTA DE MADEIRA PARA PINTURA, SEMI-OCA (LEVE OU MÉDIA), PADRÃO MÉDIO, 80X210CM, ESPESSURA DE 3,5CM, ITENS INCLUSOS: DOBRADIÇAS, MONTAGEM E INSTALAÇÃO DO BATENTE, FECHADURA COM EXECUÇÃO DO FURO - FORNECIMENTO E INSTALAÇÃO. AF_10/2025</t>
  </si>
  <si>
    <t>KIT DE PORTA DE MADEIRA PARA PINTURA, SEMI-OCA (LEVE OU MÉDIA), PADRÃO MÉDIO, 90X210CM, ESPESSURA DE 3,5CM, ITENS INCLUSOS: DOBRADIÇAS, MONTAGEM E INSTALAÇÃO DO BATENTE, FECHADURA COM EXECUÇÃO DO FURO - FORNECIMENTO E INSTALAÇÃO. AF_10/2025</t>
  </si>
  <si>
    <t>KIT DE PORTA DE MADEIRA PARA PINTURA, SEMI-OCA (LEVE OU MÉDIA), PADRÃO MÉDIO, 70X210CM, ESPESSURA DE 3,5CM, ITENS INCLUSOS: DOBRADIÇAS, MONTAGEM E INSTALAÇÃO DO BATENTE, FECHADURA COM EXECUÇÃO DO FURO - FORNECIMENTO E INSTALAÇÃO. AF_10/2025</t>
  </si>
  <si>
    <t>ELETROCALHA LISA (100X50)MM EM CHAPA DE AÇO GALVANIZADO, ESP. 1,25MM (MSG 18), COM TRATAMENTO PRÉ ZINCADO, INCLUSIVE TAMPA DE ENCAIXE, FIXAÇÃO SUPERIOR, CONEXÕES E ACESSÓRIOS</t>
  </si>
  <si>
    <t>ELETRODUTO DE AÇO GALVANIZADO LEVE, DIÂMETRO DE 25MM (1"), INSTALAÇÃO APARENTE OU SOBRE FORRO COM ABRAÇADEIRA METÁLICA DE CUNHA, TIPO "D", INCLUSIVE ACESSÓRIOS PARA FIXAÇÃO E CONEXÕES</t>
  </si>
  <si>
    <t>ELETRODUTO DE AÇO GALVANIZADO LEVE, DIÂMETRO DE 20MM (3/4"), INSTALAÇÃO APARENTE OU SOBRE FORRO COM ABRAÇADEIRA METÁLICA DE CUNHA, TIPO "D", INCLUSIVE ACESSÓRIOS PARA FIXAÇÃO E CONEXÕES</t>
  </si>
  <si>
    <t>TOMADA DE REDE RJ45 - FORNECIMENTO E INSTALAÇÃO. AF_08/2025</t>
  </si>
  <si>
    <t>RE BAR, DIÂMETRO DE 3/8", COMPRIMENTO DE 340CM, INCLUSIVE TRÊS (3) CLIPS PARA EMENDA</t>
  </si>
  <si>
    <t>27 de março de 2026</t>
  </si>
  <si>
    <t xml:space="preserve">_______________________________________________________________
Carla Fernanda Ferreira
Secretária de Obras e Desenvolvimento Urbano                                                                                                                                                                                                                                                                                                                                                                               </t>
  </si>
  <si>
    <t>_______________________________________________________________
Jhonathan Felipe Ribeiro
CREA 200188/MG                                                                                                                                                                                                                                                                                                                                                                               Setor de Engenharia</t>
  </si>
  <si>
    <t>CONSTRUÇÃO DE UNIDADE DE ATENÇÃO ESPECIALIZADA EM SAÚDE 2026</t>
  </si>
  <si>
    <t xml:space="preserve">SINAPI - 02/2026 - Minas Gerais
SEINFRA - 028 - Ceará
SETOP - 01/2026 - Minas Gerais
SUDECAP - 10/2025 - Minas Gerais
</t>
  </si>
  <si>
    <t>BDI</t>
  </si>
  <si>
    <t>PISO EM GRANITO APLICADO EM AMBIENTES INTERNOS. AF_02/2026</t>
  </si>
  <si>
    <t xml:space="preserve"> 00011945 </t>
  </si>
  <si>
    <t>BUCHA DE NYLON SEM ABA S4</t>
  </si>
  <si>
    <t xml:space="preserve"> 00039140 </t>
  </si>
  <si>
    <t>ABRACADEIRA EM ACO PARA AMARRACAO DE ELETRODUTOS, TIPO U SIMPLES, COM 1 1/4"</t>
  </si>
  <si>
    <t xml:space="preserve"> 00011686 </t>
  </si>
  <si>
    <t>CONJUNTO DE LIGACAO PARA VASO / BACIA SANITARIA, EM PLASTICO BRANCO, COM TUBO, CANOPLA E ANEL DE EXPANSAO (TUBO 1.1/2" X 20 CM)</t>
  </si>
  <si>
    <t>BACIA SANITÁRIA COM CAIXA ACOPLADA LOUÇA BRANCA, INCLUSO ENGATE FLEXÍVEL EM PLÁSTICO BRANCO, 1/2" X 40 CM - FORNECIMENTO E INSTALAÇÃO. AF_02/2026</t>
  </si>
  <si>
    <t>LAVATÓRIO LOUÇA BRANCA COM COLUNA, *44 X 35* CM, PADRÃO POPULAR, INCLUSO SIFÃO FLEXÍVEL EM PVC, VÁLVULA E ENGATE FLEXÍVEL 30 CM EM PLÁSTICO E COM TORNEIRA CROMADA PADRÃO POPULAR - FORNECIMENTO E INSTALAÇÃO. AF_02/2026</t>
  </si>
  <si>
    <t>TANQUE DE MÁRMORE SINTÉTICO COM COLUNA, 22L OU EQUIVALENTE, INCLUSO SIFÃO FLEXÍVEL EM PVC, VÁLVULA PLÁSTICA E TORNEIRA DE METAL CROMADO PADRÃO POPULAR - FORNECIMENTO E INSTALAÇÃO. AF_02/2026</t>
  </si>
  <si>
    <t>BANCADA GRANITO CINZA 150 X 60 CM, COM CUBA DE EMBUTIR DE AÇO, VÁLVULA AMERICANA EM METAL, SIFÃO FLEXÍVEL EM PVC, ENGATE FLEXÍVEL 30 CM, TORNEIRA CROMADA LONGA, DE PAREDE, 1/2" OU 3/4", P/ COZINHA, PADRÃO POPULAR - FORNEC. E INSTALAÇÃO. AF_02/2026</t>
  </si>
  <si>
    <t xml:space="preserve"> 00045333 </t>
  </si>
  <si>
    <t>ABERTURA PARA ENCAIXE DE CUBA OU LAVATORIO EM BANCADA DE MARMORE/ GRANITO OU OUTRO TIPO DE PEDRA NATURAL</t>
  </si>
  <si>
    <t>CUBA DE EMBUTIR DE AÇO INOXIDÁVEL MÉDIA, INCLUSO VÁLVULA TIPO AMERICANA EM METAL CROMADO E SIFÃO FLEXÍVEL EM PVC - FORNECIMENTO E INSTALAÇÃO. AF_02/2026</t>
  </si>
  <si>
    <t>TORNEIRA CROMADA DE MESA, 1/2" OU 3/4", PARA LAVATÓRIO, PADRÃO MÉDIO - FORNECIMENTO E INSTALAÇÃO. AF_02/2026</t>
  </si>
  <si>
    <t>ENGATE FLEXÍVEL EM PLÁSTICO BRANCO, 1/2" X 40CM - FORNECIMENTO E INSTALAÇÃO. AF_02/2026</t>
  </si>
  <si>
    <t>SABONETEIRA PLÁSTICA TIPO DISPENSER PARA SABONETE LÍQUIDO COM RESERVATÓRIO 800 A 1500 ML, INCLUSO FIXAÇÃO. AF_02/2026</t>
  </si>
  <si>
    <t>ABRIGO PARA HIDRANTE, 75X45X17CM, COM REGISTRO GLOBO ANGULAR 45 GRAUS 2 1/2", ADAPTADOR STORZ 2 1/2", MANGUEIRA DE INCÊNDIO 15M 2 1/2" E ESGUICHO EM LATÃO 2 1/2" - FORNECIMENTO E INSTALAÇÃO. AF_01/2026</t>
  </si>
  <si>
    <t xml:space="preserve"> 00021029 </t>
  </si>
  <si>
    <t>MANGUEIRA DE INCENDIO, TIPO 1, DE 1 1/2", COMPRIMENTO = 15 M, TECIDO EM FIO DE POLIESTER E TUBO INTERNO EM BORRACHA SINTETICA, COM UNIOES ENGATE RAPIDO</t>
  </si>
  <si>
    <t>TUBO DE AÇO GALVANIZADO COM COSTURA, CLASSE MÉDIA, CONEXÃO RANHURADA, DN 65 (2 1/2"), INSTALADO EM PRUMADAS - FORNECIMENTO E INSTALAÇÃO. AF_01/2026</t>
  </si>
  <si>
    <t>BARRA DE APOIO RETA, EM AÇO INOX POLIDO, COMPRIMENTO 80 CM, FIXADA NA PAREDE - FORNECIMENTO E INSTALAÇÃO. AF_02/2026</t>
  </si>
  <si>
    <t>CONSTRUÇÃO DE UNIDADE DE ATENÇÃO ESPECIALIZADA EM SAÚDE</t>
  </si>
  <si>
    <t>SINAPI - 02/2026 - Minas Gerais
SEINFRA - 028 - Ceará
SETOP - 01/2026 - Minas Gerais
SUDECAP - 10/2025 - Minas Gerais</t>
  </si>
  <si>
    <t>ENGENHEIRO CIVIL - CREA/MG 200.188/MG</t>
  </si>
  <si>
    <t>200.188/MG</t>
  </si>
  <si>
    <t>EXECUTADO 
1ª LICITAÇÃO</t>
  </si>
  <si>
    <t>EXECUTADO 
 2ª LICITAÇÃO</t>
  </si>
  <si>
    <t>BR LEÃO CONSTRUTORA LTDA EPP</t>
  </si>
  <si>
    <t>ESTRUTURAL EDIFICAÇÕES E SERVIÇOS LTDA</t>
  </si>
  <si>
    <t xml:space="preserve">SINAPI - 06/2026 - Minas Gerais
SBC - 07/2026 - Minas Gerais
SICRO3 - 04/2026 - Minas Gerais
</t>
  </si>
  <si>
    <t>Desonerado: embutido nos preços unitário dos insumos de mão de obra, de acordo com as bases.</t>
  </si>
  <si>
    <t xml:space="preserve">  </t>
  </si>
  <si>
    <t/>
  </si>
  <si>
    <t xml:space="preserve"> 103689 </t>
  </si>
  <si>
    <t>FORNECIMENTO E INSTALAÇÃO DE PLACA DE OBRA COM CHAPA GALVANIZADA E ESTRUTURA DE MADEIRA. AF_03/2022_PS</t>
  </si>
  <si>
    <t>ENGENHEIRO CIVIL DE OBRA JUNIOR (HORISTA)</t>
  </si>
  <si>
    <t xml:space="preserve"> 93191 </t>
  </si>
  <si>
    <t>VERGA MOLDADA IN LOCO COM UTILIZAÇÃO DE BLOCOS CANALETA, ESPESSURA DE *20* CM. AF_03/2024</t>
  </si>
  <si>
    <t xml:space="preserve"> CP-001 </t>
  </si>
  <si>
    <t>TELHAMENTO COM TELHA DE AÇO/ALUMÍNIO E = 0,5 MM, COM ATÉ 2 ÁGUAS, INCLUSO IÇAMENTO. AF_06/2026</t>
  </si>
  <si>
    <t>RUFO EM CHAPA DE AÇO GALVANIZADO NÚMERO 24, CORTE DE 25 CM, INCLUSO TRANSPORTE VERTICAL. AF_06/2026</t>
  </si>
  <si>
    <t>FORRO EM PLACAS DE GESSO, PARA AMBIENTES COMERCIAIS. AF_08/2023_PS</t>
  </si>
  <si>
    <t xml:space="preserve"> 90406 </t>
  </si>
  <si>
    <t>MASSA ÚNICA, EM ARGAMASSA TRAÇO 1:2:8, PREPARO MECÂNICO, APLICADA MANUALMENTE EM TETO, E = 17,5MM, COM TALISCAS. AF_03/2024</t>
  </si>
  <si>
    <t xml:space="preserve"> 87262 </t>
  </si>
  <si>
    <t>REVESTIMENTO CERÂMICO PARA PISO COM PLACAS TIPO PORCELANATO DE DIMENSÕES 60X60 CM APLICADA EM AMBIENTES DE ÁREA ENTRE 5 M² E 10 M². AF_02/2023_PE</t>
  </si>
  <si>
    <t xml:space="preserve"> CP-002 </t>
  </si>
  <si>
    <t xml:space="preserve"> CP-003 </t>
  </si>
  <si>
    <t xml:space="preserve"> CP-004 </t>
  </si>
  <si>
    <t xml:space="preserve"> ED-27068 </t>
  </si>
  <si>
    <t>LUMINÁRIA COMERCIAL COM DIFUSOR DE SOBREPOR COMPLETA, PARA DUAS (2) LÂMPADAS TUBULARES LED 2X18W ØT8, TEMPERATURA DA COR 6500K, FORNECIMENTO E INSTALAÇÃO, INCLUSIVE BASE E LÂMPADA</t>
  </si>
  <si>
    <t xml:space="preserve"> ED-13357 </t>
  </si>
  <si>
    <t>LUMINÁRIA PLAFON REDONDO DE VIDRO JATEADO REDONDO COMPLETA, DIÂMETRO 25 CM, PARA UMA (1) LÂMPADA LED, POTÊNCIA 15W, BULBO A65, FORNECIMENTO E INSTALAÇÃO, INCLUSIVE BASE E LÂMPADA</t>
  </si>
  <si>
    <t xml:space="preserve"> ED-34496 </t>
  </si>
  <si>
    <t>DISJUNTOR TRIPOLAR TIPO DIN, CORRENTE NOMINAL DE 100A, FORNECIMENTO E INSTALAÇÃO, INCLUSIVE TERMINAL ILHÓS</t>
  </si>
  <si>
    <t xml:space="preserve"> ED-34501 </t>
  </si>
  <si>
    <t>DISJUNTOR TRIPOLAR TIPO CAIXA MOLDADA, CORRENTE NOMINAL DE 150A, FORNECIMENTO E INSTALAÇÃO, INCLUSIVE TERMINAL DE COMPRESSÃO</t>
  </si>
  <si>
    <t xml:space="preserve"> CP-005 </t>
  </si>
  <si>
    <t xml:space="preserve"> CP-006 </t>
  </si>
  <si>
    <t xml:space="preserve"> CP-007 </t>
  </si>
  <si>
    <t xml:space="preserve"> CP-008 </t>
  </si>
  <si>
    <t xml:space="preserve"> ED-34448 </t>
  </si>
  <si>
    <t>TERMINAL DE COMPRESSÃO DE 1 FURO PARA CABO DE 35MM2</t>
  </si>
  <si>
    <t xml:space="preserve"> 95471 </t>
  </si>
  <si>
    <t>BACIA SANITÁRIA EM LOUÇA BRANCA PARA PCD SEM FURO FRONTAL, COM TUBO DE LIGAÇÃO CROMADO, SEM ASSENTO - FORNECIMENTO E INSTALAÇÃO. AF_02/2026_PS</t>
  </si>
  <si>
    <t xml:space="preserve"> ED-50296 </t>
  </si>
  <si>
    <t>BACIA SANITÁRIA (VASO) DE LOUÇA CONVENCIONAL, COR BRANCA, INCLUSIVE ACESSÓRIOS DE FIXAÇÃO/VEDAÇÃO E REJUNTAMENTO, EXCLUSIVE ASSENTO, VÁLVULA DE DESCARGA E TUBO DE LIGAÇÃO</t>
  </si>
  <si>
    <t xml:space="preserve"> ED-21847 </t>
  </si>
  <si>
    <t>BANCADA EM GRANITO, COR CINZA ANDORINHA, ESP. 3CM, ACABAMENTO POLIDO, EXCLUSIVE RODABANCADA, TESTEIRA E FURO EM BANCADA (FORNECIMENTO/FABRICAÇÃO)</t>
  </si>
  <si>
    <t xml:space="preserve"> CP-009 </t>
  </si>
  <si>
    <t xml:space="preserve"> CP-010 </t>
  </si>
  <si>
    <t xml:space="preserve"> CP-011 </t>
  </si>
  <si>
    <t xml:space="preserve"> CP-012 </t>
  </si>
  <si>
    <t>AR CONDICIONADO SPLIT INVERTER, HI-WALL (PAREDE), 9000 BTU/H, CICLO FRIO - FORNECIMENTO E INSTALAÇÃO. AF_06/2026_PE</t>
  </si>
  <si>
    <t>AR CONDICIONADO SPLIT INVERTER, HI-WALL (PAREDE), 12000 BTU/H, CICLO FRIO - FORNECIMENTO E INSTALAÇÃO. AF_06/2026_PE</t>
  </si>
  <si>
    <t>AR CONDICIONADO SPLIT INVERTER, HI-WALL (PAREDE), 24000 BTU/H, CICLO FRIO - FORNECIMENTO E INSTALAÇÃO. AF_06/2026_PE</t>
  </si>
  <si>
    <t>AR CONDICIONADO SPLIT INVERTER, PISO TETO, 36000 BTU/H, CICLO FRIO - FORNECIMENTO E INSTALAÇÃO. AF_06/2026_PSE</t>
  </si>
  <si>
    <t xml:space="preserve"> CP-013 </t>
  </si>
  <si>
    <t xml:space="preserve"> CP-014 </t>
  </si>
  <si>
    <t xml:space="preserve"> CP-015 </t>
  </si>
  <si>
    <t xml:space="preserve"> CP-016 </t>
  </si>
  <si>
    <t xml:space="preserve"> CP-017 </t>
  </si>
  <si>
    <t>Valor Final do Orçamento</t>
  </si>
  <si>
    <t>20 de julho de 2026</t>
  </si>
  <si>
    <t>Tipo</t>
  </si>
  <si>
    <t>Composição</t>
  </si>
  <si>
    <t>Sinalização Vertical Viária</t>
  </si>
  <si>
    <t>Composição Auxiliar</t>
  </si>
  <si>
    <t xml:space="preserve"> 102234 </t>
  </si>
  <si>
    <t>PINTURA IMUNIZANTE PARA MADEIRA, 2 DEMÃOS. AF_01/2021</t>
  </si>
  <si>
    <t>Pintura em Madeira</t>
  </si>
  <si>
    <t xml:space="preserve"> 88262 </t>
  </si>
  <si>
    <t>CARPINTEIRO DE FORMAS COM ENCARGOS COMPLEMENTARES</t>
  </si>
  <si>
    <t>Livro SINAPI: Cálculos e Parâmetros</t>
  </si>
  <si>
    <t xml:space="preserve"> 88316 </t>
  </si>
  <si>
    <t>SERVENTE COM ENCARGOS COMPLEMENTARES</t>
  </si>
  <si>
    <t xml:space="preserve"> 00005065 </t>
  </si>
  <si>
    <t>PREGO DE ACO POLIDO COM CABECA 10 X 10 (7/8 X 17)</t>
  </si>
  <si>
    <t xml:space="preserve"> 00005069 </t>
  </si>
  <si>
    <t>PREGO DE ACO POLIDO COM CABECA 17 X 27 (2 1/2 X 11)</t>
  </si>
  <si>
    <t>MO sem LS =&gt;</t>
  </si>
  <si>
    <t>LS =&gt;</t>
  </si>
  <si>
    <t>MO com LS =&gt;</t>
  </si>
  <si>
    <t>Valor do BDI =&gt;</t>
  </si>
  <si>
    <t>Valor com BDI =&gt;</t>
  </si>
  <si>
    <t>Fôrmas para Estruturas de Concreto Armado</t>
  </si>
  <si>
    <t xml:space="preserve"> 88239 </t>
  </si>
  <si>
    <t>AJUDANTE DE CARPINTEIRO COM ENCARGOS COMPLEMENTARES</t>
  </si>
  <si>
    <t xml:space="preserve"> 92264 </t>
  </si>
  <si>
    <t>FABRICAÇÃO DE FÔRMA PARA PILARES E ESTRUTURAS SIMILARES, EM CHAPA DE MADEIRA COMPENSADA PLASTIFICADA, E = 18 MM. AF_09/2020</t>
  </si>
  <si>
    <t>UNXMES</t>
  </si>
  <si>
    <t>Armação para Estruturas de Concreto Armado</t>
  </si>
  <si>
    <t xml:space="preserve"> 88245 </t>
  </si>
  <si>
    <t>ARMADOR COM ENCARGOS COMPLEMENTARES</t>
  </si>
  <si>
    <t xml:space="preserve"> 88238 </t>
  </si>
  <si>
    <t>AJUDANTE DE ARMADOR COM ENCARGOS COMPLEMENTARES</t>
  </si>
  <si>
    <t xml:space="preserve"> 92800 </t>
  </si>
  <si>
    <t>CORTE E DOBRA DE AÇO CA-60, DIÂMETRO DE 5,0 MM. AF_06/2022</t>
  </si>
  <si>
    <t xml:space="preserve"> 92803 </t>
  </si>
  <si>
    <t>CORTE E DOBRA DE AÇO CA-50, DIÂMETRO DE 10,0 MM. AF_06/2022</t>
  </si>
  <si>
    <t>Concretagem para Estruturas de Concreto Armado</t>
  </si>
  <si>
    <t xml:space="preserve"> 88309 </t>
  </si>
  <si>
    <t>PEDREIRO COM ENCARGOS COMPLEMENTARES</t>
  </si>
  <si>
    <t xml:space="preserve"> 90586 </t>
  </si>
  <si>
    <t>VIBRADOR DE IMERSÃO, DIÂMETRO DE PONTEIRA 45MM, MOTOR ELÉTRICO TRIFÁSICO POTÊNCIA DE 2 CV - CHP DIURNO. AF_06/2015</t>
  </si>
  <si>
    <t>Custos Horários Produtivo e Improdutivo dos Equipamentos</t>
  </si>
  <si>
    <t>CHP</t>
  </si>
  <si>
    <t xml:space="preserve"> 90587 </t>
  </si>
  <si>
    <t>VIBRADOR DE IMERSÃO, DIÂMETRO DE PONTEIRA 45MM, MOTOR ELÉTRICO TRIFÁSICO POTÊNCIA DE 2 CV - CHI DIURNO. AF_06/2015</t>
  </si>
  <si>
    <t>CHI</t>
  </si>
  <si>
    <t xml:space="preserve"> 92272 </t>
  </si>
  <si>
    <t>FABRICAÇÃO DE ESCORAS DE VIGA DO TIPO GARFO, EM MADEIRA. AF_09/2020</t>
  </si>
  <si>
    <t xml:space="preserve"> 92266 </t>
  </si>
  <si>
    <t>FABRICAÇÃO DE FÔRMA PARA VIGAS, EM CHAPA DE MADEIRA COMPENSADA PLASTIFICADA, E = 18 MM. AF_09/2020</t>
  </si>
  <si>
    <t>TABUA NAO APARELHADA *2,5 X 20* CM, EM MACARANDUBA/MASSARANDUBA, ANGELIM OU EQUIVALENTE DA REGIAO - BRUTA</t>
  </si>
  <si>
    <t xml:space="preserve"> 92801 </t>
  </si>
  <si>
    <t>CORTE E DOBRA DE AÇO CA-50, DIÂMETRO DE 6,3 MM. AF_06/2022</t>
  </si>
  <si>
    <t>CONCRETO USINADO BOMBEAVEL, CLASSE DE RESISTENCIA C25, BRITA 0 E 1, SLUMP = 100 +/- 20 MM, COM BOMBEAMENTO (DISPONIBILIZACAO DE BOMBA), SEM O LANCAMENTO (NBR 8953)</t>
  </si>
  <si>
    <t>Impermeabilização, Proteção Mecânica e Tratamento de Junta</t>
  </si>
  <si>
    <t xml:space="preserve"> 88243 </t>
  </si>
  <si>
    <t>AJUDANTE ESPECIALIZADO COM ENCARGOS COMPLEMENTARES</t>
  </si>
  <si>
    <t xml:space="preserve"> 88270 </t>
  </si>
  <si>
    <t>IMPERMEABILIZADOR COM ENCARGOS COMPLEMENTARES</t>
  </si>
  <si>
    <t>ARGAMASSA POLIMERICA IMPERMEABILIZANTE SEMIFLEXIVEL, BICOMPONENTE, A BASE DE CIMENTO E ADITIVOS</t>
  </si>
  <si>
    <t>Alvenaria de Vedação</t>
  </si>
  <si>
    <t xml:space="preserve"> 87292 </t>
  </si>
  <si>
    <t>ARGAMASSA TRAÇO 1:2:8 (EM VOLUME DE CIMENTO, CAL E AREIA MÉDIA ÚMIDA) PARA EMBOÇO/MASSA ÚNICA/ASSENTAMENTO DE ALVENARIA DE VEDAÇÃO, PREPARO MECÂNICO COM BETONEIRA 400 L. AF_08/2019</t>
  </si>
  <si>
    <t>Argamassas</t>
  </si>
  <si>
    <t>TELA DE ACO SOLDADA GALVANIZADA/ZINCADA PARA ALVENARIA, FIO D = *1,20 A 1,70* MM, MALHA 15 X 15 MM, (C X L) *50 X 12* CM</t>
  </si>
  <si>
    <t>BLOCO CERAMICO / TIJOLO VAZADO PARA ALVENARIA DE VEDACAO, FUROS NA VERTICAL DE 14 X 19 X 39 CM (L X A X C)</t>
  </si>
  <si>
    <t>Vergas, contravergas e fixação de alvenaria</t>
  </si>
  <si>
    <t xml:space="preserve"> 87294 </t>
  </si>
  <si>
    <t>ARGAMASSA TRAÇO 1:2:9 (EM VOLUME DE CIMENTO, CAL E AREIA MÉDIA ÚMIDA) PARA EMBOÇO/MASSA ÚNICA/ASSENTAMENTO DE ALVENARIA DE VEDAÇÃO, PREPARO MECÂNICO COM BETONEIRA 600 L. AF_08/2019</t>
  </si>
  <si>
    <t xml:space="preserve"> 89995 </t>
  </si>
  <si>
    <t>GRAUTEAMENTO DE CINTA SUPERIOR OU DE VERGA EM ALVENARIA ESTRUTURAL, FGK = 20 MPA. AF_06/2026</t>
  </si>
  <si>
    <t>Graute e Armação</t>
  </si>
  <si>
    <t xml:space="preserve"> 92802 </t>
  </si>
  <si>
    <t>CORTE E DOBRA DE AÇO CA-50, DIÂMETRO DE 8,0 MM. AF_06/2022</t>
  </si>
  <si>
    <t xml:space="preserve"> 00000660 </t>
  </si>
  <si>
    <t>CANALETA DE CONCRETO 19 X 19 X 19 CM (CLASSE C - NBR 6136)</t>
  </si>
  <si>
    <t xml:space="preserve"> 92270 </t>
  </si>
  <si>
    <t>FABRICAÇÃO DE FÔRMA PARA VIGAS, COM MADEIRA SERRADA, E = 25 MM. AF_09/2020</t>
  </si>
  <si>
    <t xml:space="preserve"> 94964 </t>
  </si>
  <si>
    <t>CONCRETO FCK = 20MPA, TRAÇO 1:2,7:3 (EM MASSA SECA DE CIMENTO/ AREIA MÉDIA/ BRITA 1) - PREPARO MECÂNICO COM BETONEIRA 400 L. AF_05/2021</t>
  </si>
  <si>
    <t>Produção de Concreto</t>
  </si>
  <si>
    <t>SEDI - SERVIÇOS DIVERSOS</t>
  </si>
  <si>
    <t xml:space="preserve"> 88269 </t>
  </si>
  <si>
    <t>GESSEIRO COM ENCARGOS COMPLEMENTARES</t>
  </si>
  <si>
    <t>PARAFUSO ZINCADO, AUTO BROCANTE, FLANGEADO, 4,2 MM X 19 MM</t>
  </si>
  <si>
    <t>Telhamento para Cobertura</t>
  </si>
  <si>
    <t xml:space="preserve"> 93281 </t>
  </si>
  <si>
    <t>GUINCHO ELÉTRICO DE COLUNA, CAPACIDADE 400 KG, COM MOTO FREIO, MOTOR TRIFÁSICO DE 1,25 CV - CHP DIURNO. AF_03/2016</t>
  </si>
  <si>
    <t xml:space="preserve"> 88323 </t>
  </si>
  <si>
    <t>TELHADISTA COM ENCARGOS COMPLEMENTARES</t>
  </si>
  <si>
    <t xml:space="preserve"> 93282 </t>
  </si>
  <si>
    <t>GUINCHO ELÉTRICO DE COLUNA, CAPACIDADE 400 KG, COM MOTO FREIO, MOTOR TRIFÁSICO DE 1,25 CV - CHI DIURNO. AF_03/2016</t>
  </si>
  <si>
    <t>HASTE RETA PARA GANCHO DE FERRO GALVANIZADO, COM ROSCA 1/4" X 30 CM PARA FIXACAO DE TELHA METALICA, INCLUI PORCA E ARRUELAS DE VEDACAO</t>
  </si>
  <si>
    <t>REBITE DE REPUXO EM ALUMINIO VAZADO, DIAMETRO 3,2 X 8 MM DE COMPRIMENTO (1KG = 1025 UNIDADES)</t>
  </si>
  <si>
    <t>Passeios de Concreto</t>
  </si>
  <si>
    <t>Contrapiso</t>
  </si>
  <si>
    <t xml:space="preserve"> 87373 </t>
  </si>
  <si>
    <t>ARGAMASSA TRAÇO 1:4 (EM VOLUME DE CIMENTO E AREIA MÉDIA ÚMIDA) PARA CONTRAPISO, PREPARO MANUAL. AF_08/2019</t>
  </si>
  <si>
    <t>Guias e sarjetas</t>
  </si>
  <si>
    <t xml:space="preserve"> 92961 </t>
  </si>
  <si>
    <t>MÁQUINA EXTRUSORA DE CONCRETO PARA GUIAS E SARJETAS, MOTOR A DIESEL, POTÊNCIA 14 CV - CHI DIURNO. AF_12/2015</t>
  </si>
  <si>
    <t xml:space="preserve"> 92960 </t>
  </si>
  <si>
    <t>MÁQUINA EXTRUSORA DE CONCRETO PARA GUIAS E SARJETAS, MOTOR A DIESEL, POTÊNCIA 14 CV - CHP DIURNO. AF_12/2015</t>
  </si>
  <si>
    <t xml:space="preserve"> 88631 </t>
  </si>
  <si>
    <t>ARGAMASSA TRAÇO 1:4 (EM VOLUME DE CIMENTO E AREIA MÉDIA ÚMIDA), PREPARO MANUAL. AF_08/2019</t>
  </si>
  <si>
    <t>Paisagismo - Plantio</t>
  </si>
  <si>
    <t xml:space="preserve"> 88441 </t>
  </si>
  <si>
    <t>JARDINEIRO COM ENCARGOS COMPLEMENTARES</t>
  </si>
  <si>
    <t>Chapisco</t>
  </si>
  <si>
    <t xml:space="preserve"> 87313 </t>
  </si>
  <si>
    <t>ARGAMASSA TRAÇO 1:3 (EM VOLUME DE CIMENTO E AREIA GROSSA ÚMIDA) PARA CHAPISCO CONVENCIONAL, PREPARO MECÂNICO COM BETONEIRA 400 L. AF_08/2019</t>
  </si>
  <si>
    <t>Massa Única Interna</t>
  </si>
  <si>
    <t xml:space="preserve"> 87369 </t>
  </si>
  <si>
    <t>ARGAMASSA TRAÇO 1:2:8 (EM VOLUME DE CIMENTO, CAL E AREIA MÉDIA ÚMIDA) PARA EMBOÇO/MASSA ÚNICA/ASSENTAMENTO DE ALVENARIA DE VEDAÇÃO, PREPARO MANUAL. AF_08/2019</t>
  </si>
  <si>
    <t>Forros</t>
  </si>
  <si>
    <t xml:space="preserve"> 00000345 </t>
  </si>
  <si>
    <t>ARAME GALVANIZADO 18 BWG, D = 1,24MM (0,009 KG/M)</t>
  </si>
  <si>
    <t xml:space="preserve"> 00003315 </t>
  </si>
  <si>
    <t>GESSO EM PO PARA REVESTIMENTOS/MOLDURAS/SANCAS E USO GERAL</t>
  </si>
  <si>
    <t xml:space="preserve"> 00020250 </t>
  </si>
  <si>
    <t>SISAL EM FIBRA / ESTOPA SISAL PARA GESSO</t>
  </si>
  <si>
    <t xml:space="preserve"> 00004812 </t>
  </si>
  <si>
    <t>PLACA DE GESSO PARA FORRO, *60 X 60* CM, ESPESSURA DE 12 MM (SEM COLOCACAO)</t>
  </si>
  <si>
    <t>Revestimentos Cerâmicos Internos</t>
  </si>
  <si>
    <t xml:space="preserve"> 88256 </t>
  </si>
  <si>
    <t>AZULEJISTA OU LADRILHEIRO COM ENCARGOS COMPLEMENTARES</t>
  </si>
  <si>
    <t xml:space="preserve"> 00045190 </t>
  </si>
  <si>
    <t>PISO EM PORCELANATO, RETIFICADO, LISO, MONOCOLOR, ACETINADO OU POLIDO, FORMATO MAIOR QUE 2500 ATE 6400 CM2</t>
  </si>
  <si>
    <t>REVESTIMENTO PARA PAREDE, EM CERAMICA ESMALTADA, FORMATO MENOR OU IGUAL A 2025 CM2</t>
  </si>
  <si>
    <t>PISO EM CERAMICA ESMALTADA, COR LISA, PEI MAIOR OU IGUAL A 4, FORMATO MENOR OU IGUAL A 2025 CM2</t>
  </si>
  <si>
    <t>Pisos</t>
  </si>
  <si>
    <t xml:space="preserve"> 88274 </t>
  </si>
  <si>
    <t>MARMORISTA/GRANITEIRO COM ENCARGOS COMPLEMENTARES</t>
  </si>
  <si>
    <t>PISO EM GRANITO, POLIDO, TIPO ANDORINHA/ QUARTZ/ CASTELO/ CORUMBA OU OUTROS EQUIVALENTES DA REGIAO, FORMATO MENOR OU IGUAL A 3025 CM2, E= *2* CM</t>
  </si>
  <si>
    <t>Pintura Interna</t>
  </si>
  <si>
    <t xml:space="preserve"> 88310 </t>
  </si>
  <si>
    <t>PINTOR COM ENCARGOS COMPLEMENTARES</t>
  </si>
  <si>
    <t>Pintura em Superfícies Metálicas</t>
  </si>
  <si>
    <t>Esquadrias - Portas</t>
  </si>
  <si>
    <t xml:space="preserve"> 90822 </t>
  </si>
  <si>
    <t>PORTA DE MADEIRA PARA PINTURA, SEMI-OCA (LEVE OU MÉDIA), 80X210CM, ESPESSURA DE 3,5CM, INCLUSO DOBRADIÇAS - FORNECIMENTO E INSTALAÇÃO. AF_10/2025</t>
  </si>
  <si>
    <t xml:space="preserve"> 100659 </t>
  </si>
  <si>
    <t>ALIZAR DE 5X1,5CM PARA PORTA FIXADO COM PREGOS, PADRÃO MÉDIO - FORNECIMENTO E INSTALAÇÃO. AF_10/2025</t>
  </si>
  <si>
    <t xml:space="preserve"> 90830 </t>
  </si>
  <si>
    <t>FECHADURA DE EMBUTIR COM CILINDRO, EXTERNA, COMPLETA, ACABAMENTO PADRÃO MÉDIO, INCLUSO EXECUÇÃO DE FURO - FORNECIMENTO E INSTALAÇÃO. AF_10/2025</t>
  </si>
  <si>
    <t xml:space="preserve"> 90806 </t>
  </si>
  <si>
    <t>BATENTE PARA PORTA DE MADEIRA, FIXAÇÃO COM ARGAMASSA, PADRÃO MÉDIO - FORNECIMENTO E INSTALAÇÃO. AF_10/2025</t>
  </si>
  <si>
    <t xml:space="preserve"> 90823 </t>
  </si>
  <si>
    <t>PORTA DE MADEIRA PARA PINTURA, SEMI-OCA (LEVE OU MÉDIA), 90X210CM, ESPESSURA DE 3,5CM, INCLUSO DOBRADIÇAS - FORNECIMENTO E INSTALAÇÃO. AF_10/2025</t>
  </si>
  <si>
    <t xml:space="preserve"> 91306 </t>
  </si>
  <si>
    <t>FECHADURA DE EMBUTIR PARA PORTAS INTERNAS, COMPLETA, ACABAMENTO PADRÃO MÉDIO, COM EXECUÇÃO DE FURO - FORNECIMENTO E INSTALAÇÃO. AF_10/2025</t>
  </si>
  <si>
    <t xml:space="preserve"> 90821 </t>
  </si>
  <si>
    <t>PORTA DE MADEIRA PARA PINTURA, SEMI-OCA (LEVE OU MÉDIA), 70X210CM, ESPESSURA DE 3,5CM, INCLUSO DOBRADIÇAS - FORNECIMENTO E INSTALAÇÃO. AF_10/2025</t>
  </si>
  <si>
    <t>ESQV - ESQUADRIAS/FERRAGENS/VIDROS</t>
  </si>
  <si>
    <t xml:space="preserve"> 91297 </t>
  </si>
  <si>
    <t>PORTA DE MADEIRA FRISADA, SEMI-OCA (LEVE OU MÉDIA), 80X210CM, ESPESSURA DE 3,5CM, INCLUSO DOBRADIÇAS - FORNECIMENTO E INSTALAÇÃO. AF_10/2025</t>
  </si>
  <si>
    <t xml:space="preserve"> 88241 </t>
  </si>
  <si>
    <t>AJUDANTE DE OPERAÇÃO EM GERAL COM ENCARGOS COMPLEMENTARES</t>
  </si>
  <si>
    <t xml:space="preserve"> 88325 </t>
  </si>
  <si>
    <t>VIDRACEIRO COM ENCARGOS COMPLEMENTARES</t>
  </si>
  <si>
    <t>ROLDANA CONCAVA DUPLA, 4 RODAS, PARA PORTA DE CORRER, EM ZAMAC COM CHAPA DE ACO, ROLAMENTO INTERNO BLINDADO DE ACO REVESTIDO EM NYLON</t>
  </si>
  <si>
    <t>PERFIL EM ALUMINIO, FORMATO U, ABAS IGUAIS, LARGURA DE 12,70 MM (1/2 POL), ESPESSURA 1,58 MM (1/16 POL) E PESO LINEAR DE APROXIMADAMENTE 0,149 KG/M</t>
  </si>
  <si>
    <t>Esquadrias - Janelas</t>
  </si>
  <si>
    <t>JANELA MAXIM-AR, EM ALUMINIO PERFIL 25, 60 X 80 CM (A X L), ACABAMENTO BRANCO OU BRILHANTE, BATENTE DE 4 A 5 CM, COM VIDRO 4 MM, SEM GUARNICAO/ALIZAR</t>
  </si>
  <si>
    <t>Instalações Elétricas - Eletrodutos Embutidos, Cabos, Caixas, Tomadas e Interruptores</t>
  </si>
  <si>
    <t xml:space="preserve"> 88629 </t>
  </si>
  <si>
    <t>ARGAMASSA TRAÇO 1:3 (EM VOLUME DE CIMENTO E AREIA MÉDIA ÚMIDA), PREPARO MANUAL. AF_08/2019</t>
  </si>
  <si>
    <t xml:space="preserve"> 88247 </t>
  </si>
  <si>
    <t>AUXILIAR DE ELETRICISTA COM ENCARGOS COMPLEMENTARES</t>
  </si>
  <si>
    <t xml:space="preserve"> 88264 </t>
  </si>
  <si>
    <t>ELETRICISTA COM ENCARGOS COMPLEMENTARES</t>
  </si>
  <si>
    <t>Instalações Elétricas - Quadros, Cabos, Disjuntores, Contatores e Barramentos Blindados</t>
  </si>
  <si>
    <t xml:space="preserve"> 87367 </t>
  </si>
  <si>
    <t>ARGAMASSA TRAÇO 1:1:6 (EM VOLUME DE CIMENTO, CAL E AREIA MÉDIA ÚMIDA) PARA EMBOÇO/MASSA ÚNICA/ASSENTAMENTO DE ALVENARIA DE VEDAÇÃO, PREPARO MANUAL. AF_08/2019</t>
  </si>
  <si>
    <t>QUADRO DE DISTRIBUICAO COM BARRAMENTO TRIFASICO, DE EMBUTIR, EM CHAPA DE ACO GALVANIZADO, PARA 18 DISJUNTORES DIN, 100 A</t>
  </si>
  <si>
    <t>DISJUNTOR TERMOMAGNETICO PARA TRILHO DIN (IEC), MONOPOLAR, 6 - 32 A</t>
  </si>
  <si>
    <t>DISJUNTOR TERMOMAGNETICO PARA TRILHO DIN (IEC), BIPOLAR, 6 - 32 A</t>
  </si>
  <si>
    <t>DISJUNTOR TERMOMAGNETICO PARA TRILHO DIN (IEC), TRIPOLAR, 10 - 50 A</t>
  </si>
  <si>
    <t>INEL - INSTALAÇÃO ELÉTRICA/ELETRIFICAÇÃO E ILUMINAÇÃO EXTERNA</t>
  </si>
  <si>
    <t xml:space="preserve"> 91995 </t>
  </si>
  <si>
    <t>TOMADA MÉDIA DE EMBUTIR (1 MÓDULO), 2P+T 20 A, SEM SUPORTE E SEM PLACA - FORNECIMENTO E INSTALAÇÃO. AF_03/2023</t>
  </si>
  <si>
    <t xml:space="preserve"> 91946 </t>
  </si>
  <si>
    <t>SUPORTE PARAFUSADO COM PLACA DE ENCAIXE 4" X 2" MÉDIO (1,30 M DO PISO) PARA PONTO ELÉTRICO - FORNECIMENTO E INSTALAÇÃO. AF_03/2023</t>
  </si>
  <si>
    <t xml:space="preserve"> 91952 </t>
  </si>
  <si>
    <t>INTERRUPTOR SIMPLES (1 MÓDULO), 10A/250V, SEM SUPORTE E SEM PLACA - FORNECIMENTO E INSTALAÇÃO. AF_03/2023</t>
  </si>
  <si>
    <t xml:space="preserve"> 91954 </t>
  </si>
  <si>
    <t>INTERRUPTOR PARALELO (1 MÓDULO), 10A/250V, SEM SUPORTE E SEM PLACA - FORNECIMENTO E INSTALAÇÃO. AF_03/2023</t>
  </si>
  <si>
    <t xml:space="preserve"> 91966 </t>
  </si>
  <si>
    <t>INTERRUPTOR SIMPLES (3 MÓDULOS), 10A/250V, SEM SUPORTE E SEM PLACA - FORNECIMENTO E INSTALAÇÃO. AF_03/2023</t>
  </si>
  <si>
    <t xml:space="preserve"> 91978 </t>
  </si>
  <si>
    <t>INTERRUPTOR INTERMEDIÁRIO (1 MÓDULO), 10A/250V, SEM SUPORTE E SEM PLACA - FORNECIMENTO E INSTALAÇÃO. AF_03/2023</t>
  </si>
  <si>
    <t>Redes Enterradas de Distribuição Elétrica</t>
  </si>
  <si>
    <t xml:space="preserve"> 91170 </t>
  </si>
  <si>
    <t>FIXAÇÃO DE TUBOS HORIZONTAIS DE PVC ÁGUA, PVC ESGOTO, PVC ÁGUA PLUVIAL, CPVC, PPR, COBRE OU AÇO, DIÂMETROS MENORES OU IGUAIS A 40 MM, COM ABRAÇADEIRA METÁLICA RÍGIDA TIPO U PERFIL 1 1/4", FIXADA EM PERFILADO EM LAJE. AF_09/2023_PS</t>
  </si>
  <si>
    <t>Rasgos e Fixações</t>
  </si>
  <si>
    <t>ELETRODUTO/DUTO PEAD FLEXIVEL PAREDE SIMPLES, CORRUGACAO HELICOIDAL, COR PRETA, SEM ROSCA, DE 1 1/4", CRC 680 N, PARA CABEAMENTO SUBTERRANEO (NBR 15715)</t>
  </si>
  <si>
    <t>ELETRODUTO/DUTO PEAD FLEXIVEL PAREDE SIMPLES, CORRUGACAO HELICOIDAL, COR PRETA, SEM ROSCA, DE 1 1/2", CRC 680 N, PARA CABEAMENTO SUBTERRANEO (NBR 15715)</t>
  </si>
  <si>
    <t>ELETRODUTO DE PVC RIGIDO ROSCAVEL DE 3/4", SEM LUVA</t>
  </si>
  <si>
    <t>ELETRODUTO DE PVC RIGIDO ROSCAVEL DE 1", SEM LUVA</t>
  </si>
  <si>
    <t>ELETRODUTO DE PVC RIGIDO ROSCAVEL DE 2", SEM LUVA</t>
  </si>
  <si>
    <t>Redes de Lógica, Telefonia e Imagem</t>
  </si>
  <si>
    <t xml:space="preserve"> 11.55.04 </t>
  </si>
  <si>
    <t>SUPORTE LUMINARIA PETALA SL-1/2 TOPO 114MM TECNOW. OU EQUIVALENTE</t>
  </si>
  <si>
    <t>COMPLEMENTOS PARA LUMINARIAS</t>
  </si>
  <si>
    <t xml:space="preserve"> 103685 </t>
  </si>
  <si>
    <t>CONCRETAGEM DE MURETAS, FCK=25 MPA, COM USO DE BOMBA - LANÇAMENTO, ADENSAMENTO E ACABAMENTO. AF_02/2022_PS</t>
  </si>
  <si>
    <t>ARMAÇÃO DE BLOCO UTILIZANDO AÇO CA-50 DE 6,3 MM - MONTAGEM. AF_01/2024</t>
  </si>
  <si>
    <t>Fundações Rasas (Blocos, Sapatas, Vigas Baldrame)</t>
  </si>
  <si>
    <t xml:space="preserve"> 11.55.06 </t>
  </si>
  <si>
    <t>ELETRODUTO DE PVC RIGIDO ROSCAVEL DE 1 1/2", SEM LUVA</t>
  </si>
  <si>
    <t>Caixas Enterradas</t>
  </si>
  <si>
    <t xml:space="preserve"> 101618 </t>
  </si>
  <si>
    <t>PREPARO DE FUNDO DE VALA COM LARGURA MENOR QUE 1,5 M, COM CAMADA DE AREIA, LANÇAMENTO MANUAL. AF_01/2026</t>
  </si>
  <si>
    <t>Escoramento e Preparo de Fundo de Valas</t>
  </si>
  <si>
    <t>CAIXA DE GORDURA EM PVC, DIAMETRO MINIMO 300 MM, DIAMETRO DE SAIDA 100 MM, CAPACIDADE APROXIMADA 18 LITROS, COM TAMPA E CESTO</t>
  </si>
  <si>
    <t>Válvulas e Registros para Sistemas Prediais</t>
  </si>
  <si>
    <t xml:space="preserve"> 88267 </t>
  </si>
  <si>
    <t>ENCANADOR OU BOMBEIRO HIDRÁULICO COM ENCARGOS COMPLEMENTARES</t>
  </si>
  <si>
    <t xml:space="preserve"> 88248 </t>
  </si>
  <si>
    <t>AUXILIAR DE ENCANADOR OU BOMBEIRO HIDRÁULICO COM ENCARGOS COMPLEMENTARES</t>
  </si>
  <si>
    <t>REGISTRO GAVETA BRUTO EM LATAO FORJADO, BITOLA 2 1/2"</t>
  </si>
  <si>
    <t>FITA VEDA ROSCA, EM PTFE, ROLO DE 18 MM X 50 M (L X C)</t>
  </si>
  <si>
    <t>REGISTRO GAVETA COM ACABAMENTO E CANOPLA CROMADOS, SIMPLES, BITOLA 1 1/2"</t>
  </si>
  <si>
    <t>REGISTRO GAVETA COM ACABAMENTO E CANOPLA CROMADOS, SIMPLES, BITOLA 3/4"</t>
  </si>
  <si>
    <t>VALVULA DE DESCARGA METALICA, BASE 1 1/2" E ACABAMENTO METALICO CROMADO</t>
  </si>
  <si>
    <t>Ligações Prediais de Água e Esgoto</t>
  </si>
  <si>
    <t xml:space="preserve"> 88246 </t>
  </si>
  <si>
    <t>ASSENTADOR DE TUBOS COM ENCARGOS COMPLEMENTARES</t>
  </si>
  <si>
    <t>CURVA LONGA PVC, PB, JE, 45 GRAUS, DN 100 MM, PARA REDE COLETORA ESGOTO</t>
  </si>
  <si>
    <t>Instalações Prediais de Esgoto - Tubos e Conexões</t>
  </si>
  <si>
    <t>CURVA PVC CURTA 90 GRAUS, DN 100 MM, PARA ESGOTO PREDIAL</t>
  </si>
  <si>
    <t>LIXA D'AGUA EM FOLHA, COR PRETA, GRAO 100</t>
  </si>
  <si>
    <t>JOELHO PVC, SOLDAVEL, BB, 90 GRAUS, SEM ANEL, DN 40 MM, PARA ESGOTO PREDIAL SECUNDARIO</t>
  </si>
  <si>
    <t>Instalações Prediais de Águas Pluviais - Tubos, Conexões, Caixas e Ralos</t>
  </si>
  <si>
    <t>JUNCAO SIMPLES, PVC SERIE R, DN 150 X 100 MM, PARA ESGOTO PREDIAL</t>
  </si>
  <si>
    <t>JUNCAO SIMPLES, PVC SERIE R, DN 100 X 75 MM, PARA ESGOTO PREDIAL</t>
  </si>
  <si>
    <t>JUNCAO SIMPLES, PVC, 45 GRAUS, DN 50 X 50 MM, SERIE NORMAL PARA ESGOTO PREDIAL</t>
  </si>
  <si>
    <t>JUNCAO SIMPLES, PVC, 45 GRAUS, DN 75 X 75 MM, SERIE NORMAL PARA ESGOTO PREDIAL</t>
  </si>
  <si>
    <t>REDUCAO EXCENTRICA PVC, SERIE R, DN 75 X 50 MM, PARA ESGOTO PREDIAL</t>
  </si>
  <si>
    <t>REDUCAO EXCENTRICA PVC, SERIE R, DN 100 X 75 MM, PARA ESGOTO PREDIAL</t>
  </si>
  <si>
    <t>TUBO PVC SERIE NORMAL, DN 100 MM, PARA ESGOTO PREDIAL (NBR 5688)</t>
  </si>
  <si>
    <t>TUBO PVC, SERIE R, DN 150 MM, PARA ESGOTO OU AGUAS PLUVIAIS PREDIAL (NBR 5688)</t>
  </si>
  <si>
    <t>TUBO PVC SERIE NORMAL, DN 40 MM, PARA ESGOTO PREDIAL (NBR 5688)</t>
  </si>
  <si>
    <t>TE SANITARIO DE REDUCAO, PVC, DN 100 X 50 MM, SERIE NORMAL, PARA ESGOTO PREDIAL</t>
  </si>
  <si>
    <t>TE SANITARIO DE REDUCAO, PVC, DN 100 X 75 MM, SERIE NORMAL PARA ESGOTO PREDIAL</t>
  </si>
  <si>
    <t>Instalações Hidráulicas - Reservação e Bombas de Recalque</t>
  </si>
  <si>
    <t>ADAPTADOR PVC, SOLDAVEL, COM FLANGES LIVRES, 75 MM X 2 1/2", PARA CAIXA D'AGUA</t>
  </si>
  <si>
    <t>Instalações Prediais de Água Fria em PVC</t>
  </si>
  <si>
    <t>CURVA DE PVC 45 GRAUS, SOLDAVEL, 25 MM, COR MARROM, PARA AGUA FRIA PREDIAL</t>
  </si>
  <si>
    <t>CURVA DE PVC 45 GRAUS, SOLDAVEL, 50 MM, COR MARROM, PARA AGUA FRIA PREDIAL</t>
  </si>
  <si>
    <t>CURVA DE PVC 45 GRAUS, SOLDAVEL, 60 MM, COR MARROM, PARA AGUA FRIA PREDIAL</t>
  </si>
  <si>
    <t>CURVA DE PVC 45 GRAUS, SOLDAVEL, 75 MM, COR MARROM, PARA AGUA FRIA PREDIAL</t>
  </si>
  <si>
    <t>CURVA DE PVC 90 GRAUS, SOLDAVEL, 25 MM, COR MARROM, PARA AGUA FRIA PREDIAL</t>
  </si>
  <si>
    <t>CURVA DE PVC 90 GRAUS, SOLDAVEL, 50 MM, COR MARROM, PARA AGUA FRIA PREDIAL</t>
  </si>
  <si>
    <t>CURVA DE PVC 90 GRAUS, SOLDAVEL, 60 MM, COR MARROM, PARA AGUA FRIA PREDIAL</t>
  </si>
  <si>
    <t>CURVA DE PVC 90 GRAUS, SOLDAVEL, 75 MM, COR MARROM, PARA AGUA FRIA PREDIAL</t>
  </si>
  <si>
    <t>JOELHO PVC, SOLDAVEL, 90 GRAUS, 25 MM, COR MARROM, PARA AGUA FRIA PREDIAL</t>
  </si>
  <si>
    <t>JOELHO PVC, SOLDAVEL, 90 GRAUS, 50 MM, COR MARROM, PARA AGUA FRIA PREDIAL</t>
  </si>
  <si>
    <t>TUBO PVC, SOLDAVEL, DE 25 MM, AGUA FRIA (NBR-5648)</t>
  </si>
  <si>
    <t>TUBO PVC, SOLDAVEL, DE 50 MM, AGUA FRIA (NBR-5648)</t>
  </si>
  <si>
    <t>TUBO PVC, SOLDAVEL, DE 60 MM, AGUA FRIA (NBR-5648)</t>
  </si>
  <si>
    <t>TUBO PVC, SOLDAVEL, DE 75 MM, AGUA FRIA (NBR-5648)</t>
  </si>
  <si>
    <t>Louças e Metais</t>
  </si>
  <si>
    <t xml:space="preserve"> 86888 </t>
  </si>
  <si>
    <t>BACIA SANITÁRIA COM CAIXA ACOPLADA LOUÇA BRANCA - FORNECIMENTO E INSTALAÇÃO. AF_02/2026</t>
  </si>
  <si>
    <t xml:space="preserve"> 86902 </t>
  </si>
  <si>
    <t>LAVATÓRIO LOUÇA BRANCA COM COLUNA, *44 X 35* CM, PADRÃO POPULAR - FORNECIMENTO E INSTALAÇÃO. AF_02/2026</t>
  </si>
  <si>
    <t xml:space="preserve"> 86879 </t>
  </si>
  <si>
    <t>VÁLVULA EM PLÁSTICO 1" PARA PIA, TANQUE OU LAVATÓRIO, COM OU SEM LADRÃO - FORNECIMENTO E INSTALAÇÃO. AF_02/2026</t>
  </si>
  <si>
    <t xml:space="preserve"> 86883 </t>
  </si>
  <si>
    <t>SIFÃO DO TIPO FLEXÍVEL EM PVC 1" X 1.1/2" - FORNECIMENTO E INSTALAÇÃO. AF_02/2026</t>
  </si>
  <si>
    <t xml:space="preserve"> 86906 </t>
  </si>
  <si>
    <t>TORNEIRA CROMADA DE MESA, 1/2" OU 3/4", PARA LAVATÓRIO, PADRÃO POPULAR - FORNECIMENTO E INSTALAÇÃO. AF_02/2026</t>
  </si>
  <si>
    <t xml:space="preserve"> 86884 </t>
  </si>
  <si>
    <t>ENGATE FLEXÍVEL EM PLÁSTICO BRANCO, 1/2" X 30CM - FORNECIMENTO E INSTALAÇÃO. AF_02/2026</t>
  </si>
  <si>
    <t xml:space="preserve"> 86913 </t>
  </si>
  <si>
    <t>TORNEIRA CROMADA 1/2" OU 3/4" PARA TANQUE, PADRÃO POPULAR - FORNECIMENTO E INSTALAÇÃO. AF_02/2026</t>
  </si>
  <si>
    <t xml:space="preserve"> 86875 </t>
  </si>
  <si>
    <t>TANQUE DE MÁRMORE SINTÉTICO COM COLUNA, 22L OU EQUIVALENTE FORNECIMENTO E INSTALAÇÃO. AF_02/2026</t>
  </si>
  <si>
    <t xml:space="preserve"> 86889 </t>
  </si>
  <si>
    <t>BANCADA DE GRANITO CINZA POLIDO, DE 1,50 X 0,60 M, PARA PIA DE COZINHA - FORNECIMENTO E INSTALAÇÃO. AF_02/2026</t>
  </si>
  <si>
    <t xml:space="preserve"> 86911 </t>
  </si>
  <si>
    <t>TORNEIRA CROMADA LONGA, DE PAREDE, 1/2" OU 3/4", PARA PIA DE COZINHA, PADRÃO POPULAR - FORNECIMENTO E INSTALAÇÃO. AF_02/2026</t>
  </si>
  <si>
    <t xml:space="preserve"> 86900 </t>
  </si>
  <si>
    <t>CUBA DE EMBUTIR RETANGULAR DE AÇO INOXIDÁVEL, 46 X 30 X 12 CM - FORNECIMENTO E INSTALAÇÃO. AF_02/2026</t>
  </si>
  <si>
    <t xml:space="preserve"> 86878 </t>
  </si>
  <si>
    <t>VÁLVULA EM METAL CROMADO TIPO AMERICANA 3.1/2" X 1.1/2" PARA PIA - FORNECIMENTO E INSTALAÇÃO. AF_02/2026</t>
  </si>
  <si>
    <t>TORNEIRA METALICA CROMADA DE MESA PARA LAVATORIO, BICA ALTA, COM AREJADOR</t>
  </si>
  <si>
    <t>ENGATE/RABICHO FLEXIVEL PLASTICO (PVC OU ABS) BRANCO 1/2" X 40 CM</t>
  </si>
  <si>
    <t>FITA VEDA ROSCA, EM PTFE, ROLO DE 18 MM X 10 M (L X C)</t>
  </si>
  <si>
    <t>Instalações de Gás e Incêndio em Aço e Ferro Galvanizado</t>
  </si>
  <si>
    <t>ADAPTADOR EM LATAO, ENGATE RAPIDO 2 1/2" X ROSCA INTERNA 5 FIOS 2 1/2", PARA INSTALACAO PREDIAL DE COMBATE A INCENDIO</t>
  </si>
  <si>
    <t>Iluminação Predial e Monitoramento</t>
  </si>
  <si>
    <t>INES - INSTALAÇÕES ESPECIAIS</t>
  </si>
  <si>
    <t>TUBO DE ESPUMA DE POLIETILENO EXPANDIDO FLEXIVEL PARA ISOLAMENTO TERMICO DE TUBULACAO DE AR CONDICIONADO, AGUA QUENTE, DN 1/4", E= 10 MM</t>
  </si>
  <si>
    <t>TUBO DE COBRE FLEXIVEL, D = 1/2", E = 0,79 MM, PARA AR-CONDICIONADO/ INSTALACOES GAS RESIDENCIAIS E COMERCIAIS</t>
  </si>
  <si>
    <t>TUBO DE COBRE FLEXIVEL, D = 1/4", E = 0,79 MM, PARA AR-CONDICIONADO/ INSTALACOES GAS RESIDENCIAIS E COMERCIAIS</t>
  </si>
  <si>
    <t>TUBO DE ESPUMA DE POLIETILENO EXPANDIDO FLEXIVEL PARA ISOLAMENTO TERMICO DE TUBULACAO DE AR CONDICIONADO, AGUA QUENTE, DN 3/8", E= 10 MM</t>
  </si>
  <si>
    <t>TUBO DE COBRE FLEXIVEL, D = 3/8", E = 0,79 MM, PARA AR-CONDICIONADO/ INSTALACOES GAS RESIDENCIAIS E COMERCIAIS</t>
  </si>
  <si>
    <t>TUBO DE COBRE FLEXIVEL, D = 5/8", E = 0,79 MM, PARA AR-CONDICIONADO/ INSTALACOES GAS RESIDENCIAIS E COMERCIAIS</t>
  </si>
  <si>
    <t>TUBO DE ESPUMA DE POLIETILENO EXPANDIDO FLEXIVEL PARA ISOLAMENTO TERMICO DE TUBULACAO DE AR CONDICIONADO, AGUA QUENTE, DN 1 5/8", E= 10 MM</t>
  </si>
  <si>
    <t>Instalações de ar condicionado</t>
  </si>
  <si>
    <t xml:space="preserve"> 100308 </t>
  </si>
  <si>
    <t>MECÂNICO DE REFRIGERAÇÃO COM ENCARGOS COMPLEMENTARES</t>
  </si>
  <si>
    <t>PARAFUSO DE ACO ZINCADO, SEXTAVADO, COM ROSCA INTEIRA, DIAMETRO 5/16", COMPRIMENTO 3/4", COM PORCA E ARRUELA LISA LEVE</t>
  </si>
  <si>
    <t>CHUMBADOR DE ACO ZINCADO, DIAMETRO 1/4" COM PARAFUSO 1/4" X 40 MM</t>
  </si>
  <si>
    <t>AR-CONDICIONADO SPLIT INVERTER, HI-WALL (PAREDE), 9000 BTU/H, CICLO FRIO, 60HZ, CLASSIFICACAO A (SELO PROCEL), GAS HFC, CONTROLE S/FIO</t>
  </si>
  <si>
    <t>AR-CONDICIONADO SPLIT INVERTER, HI-WALL (PAREDE), 12000 BTU/H, CICLO FRIO, 60HZ, CLASSIFICACAO A (SELO PROCEL), GAS HFC, CONTROLE S/FIO</t>
  </si>
  <si>
    <t>AR-CONDICIONADO SPLIT INVERTER, HI-WALL (PAREDE), 24000 BTU/H, CICLO FRIO, 60HZ, CLASSIFICACAO A (SELO PROCEL), GAS HFC, CONTROLE S/FIO</t>
  </si>
  <si>
    <t>ARRUELA EM ACO CARBONO, GALVANIZADA A FOGO (IMERSAO A QUENTE), DIAMETRO EXTERNO = 35 MM, ESPESSURA = 3 MM, DIAMETRO DO FURO = 18 MM</t>
  </si>
  <si>
    <t>PARAFUSO DE ACO ZINCADO, SEXTAVADO, COM ROSCA SOBERBA, DIAMETRO 3/8", COMPRIMENTO 80 MM</t>
  </si>
  <si>
    <t>AR-CONDICIONADO SPLIT INVERTER, PISO TETO, 36000 BTU/H, CICLO FRIO, 60HZ, CLASSIFICACAO ENERGETICA A OU B (SELO PROCEL), GAS HFC, CONTROLE S/FIO</t>
  </si>
  <si>
    <t>SEES - SERVIÇOS ESPECIAIS</t>
  </si>
  <si>
    <t>LIPR - LIGAÇÕES PREDIAIS ÁGUA/ESGOTO/ENERGIA/TELEFONE</t>
  </si>
  <si>
    <t>Composições Auxiliares</t>
  </si>
  <si>
    <t xml:space="preserve"> 95308 </t>
  </si>
  <si>
    <t>CURSO DE CAPACITAÇÃO PARA AJUDANTE DE ARMADOR (ENCARGOS COMPLEMENTARES) - HORISTA</t>
  </si>
  <si>
    <t>TRANSPORTE - HORISTA (COLETADO CAIXA - ENCARGOS COMPLEMENTARES)</t>
  </si>
  <si>
    <t>Encargos Complementares</t>
  </si>
  <si>
    <t>SEGURO - HORISTA (COLETADO CAIXA - ENCARGOS COMPLEMENTARES)</t>
  </si>
  <si>
    <t>EXAMES - HORISTA (COLETADO CAIXA - ENCARGOS COMPLEMENTARES)</t>
  </si>
  <si>
    <t>ALIMENTACAO - HORISTA (COLETADO CAIXA - ENCARGOS COMPLEMENTARES)</t>
  </si>
  <si>
    <t xml:space="preserve"> 95309 </t>
  </si>
  <si>
    <t>CURSO DE CAPACITAÇÃO PARA AJUDANTE DE CARPINTEIRO (ENCARGOS COMPLEMENTARES) - HORISTA</t>
  </si>
  <si>
    <t xml:space="preserve"> 95311 </t>
  </si>
  <si>
    <t>CURSO DE CAPACITAÇÃO PARA AJUDANTE DE OPERAÇÃO EM GERAL (ENCARGOS COMPLEMENTARES) - HORISTA</t>
  </si>
  <si>
    <t xml:space="preserve"> 95313 </t>
  </si>
  <si>
    <t>CURSO DE CAPACITAÇÃO PARA AJUDANTE ESPECIALIZADO (ENCARGOS COMPLEMENTARES) - HORISTA</t>
  </si>
  <si>
    <t>AJUDANTE ESPECIALIZADO (HORISTA)</t>
  </si>
  <si>
    <t xml:space="preserve"> 88261 </t>
  </si>
  <si>
    <t>CARPINTEIRO DE ESQUADRIAS COM ENCARGOS COMPLEMENTARES</t>
  </si>
  <si>
    <t>GUARNICAO / ALIZAR / VISTA LISA EM MADEIRA MACICA, PARA PORTA, E = *1* CM, L = *5* CM, CEDRINHO / ANGELIM COMERCIAL / TAURI/ CURUPIXA / PEROBA / CUMARU OU EQUIVALENTE DA REGIAO</t>
  </si>
  <si>
    <t xml:space="preserve"> 88830 </t>
  </si>
  <si>
    <t>BETONEIRA CAPACIDADE NOMINAL DE 400 L, CAPACIDADE DE MISTURA 280 L, MOTOR ELÉTRICO TRIFÁSICO POTÊNCIA DE 2 CV, SEM CARREGADOR - CHP DIURNO. AF_05/2023</t>
  </si>
  <si>
    <t xml:space="preserve"> 88831 </t>
  </si>
  <si>
    <t>BETONEIRA CAPACIDADE NOMINAL DE 400 L, CAPACIDADE DE MISTURA 280 L, MOTOR ELÉTRICO TRIFÁSICO POTÊNCIA DE 2 CV, SEM CARREGADOR - CHI DIURNO. AF_05/2023</t>
  </si>
  <si>
    <t xml:space="preserve"> 88377 </t>
  </si>
  <si>
    <t>OPERADOR DE BETONEIRA ESTACIONÁRIA/MISTURADOR COM ENCARGOS COMPLEMENTARES</t>
  </si>
  <si>
    <t xml:space="preserve"> 89225 </t>
  </si>
  <si>
    <t>BETONEIRA CAPACIDADE NOMINAL DE 600 L, CAPACIDADE DE MISTURA 360 L, MOTOR ELÉTRICO TRIFÁSICO POTÊNCIA DE 4 CV, SEM CARREGADOR - CHP DIURNO. AF_05/2023</t>
  </si>
  <si>
    <t xml:space="preserve"> 89226 </t>
  </si>
  <si>
    <t>BETONEIRA CAPACIDADE NOMINAL DE 600 L, CAPACIDADE DE MISTURA 360 L, MOTOR ELÉTRICO TRIFÁSICO POTÊNCIA DE 4 CV, SEM CARREGADOR - CHI DIURNO. AF_05/2023</t>
  </si>
  <si>
    <t xml:space="preserve"> 95314 </t>
  </si>
  <si>
    <t>CURSO DE CAPACITAÇÃO PARA ARMADOR (ENCARGOS COMPLEMENTARES) - HORISTA</t>
  </si>
  <si>
    <t xml:space="preserve"> 95315 </t>
  </si>
  <si>
    <t>CURSO DE CAPACITAÇÃO PARA ASSENTADOR DE TUBOS (ENCARGOS COMPLEMENTARES) - HORISTA</t>
  </si>
  <si>
    <t>ASSENTADOR DE MANILHAS (HORISTA)</t>
  </si>
  <si>
    <t xml:space="preserve"> 95316 </t>
  </si>
  <si>
    <t>CURSO DE CAPACITAÇÃO PARA AUXILIAR DE ELETRICISTA (ENCARGOS COMPLEMENTARES) - HORISTA</t>
  </si>
  <si>
    <t>AJUDANTE DE ELETRICISTA (HORISTA)</t>
  </si>
  <si>
    <t xml:space="preserve"> 95317 </t>
  </si>
  <si>
    <t>CURSO DE CAPACITAÇÃO PARA AUXILIAR DE ENCANADOR OU BOMBEIRO HIDRÁULICO (ENCARGOS COMPLEMENTARES) - HORISTA</t>
  </si>
  <si>
    <t xml:space="preserve"> 95324 </t>
  </si>
  <si>
    <t>CURSO DE CAPACITAÇÃO PARA AZULEJISTA OU LADRILHEIRO (ENCARGOS COMPLEMENTARES) - HORISTA</t>
  </si>
  <si>
    <t>GRANITO PARA BANCADA, POLIDO, TIPO ANDORINHA/ QUARTZ/ CASTELO/ CORUMBA OU OUTROS EQUIVALENTES DA REGIAO, E= *2,5* CM</t>
  </si>
  <si>
    <t xml:space="preserve"> 90801 </t>
  </si>
  <si>
    <t>BATENTE PARA PORTA DE MADEIRA, PADRÃO MÉDIO - FORNECIMENTO E MONTAGEM. AF_10/2025</t>
  </si>
  <si>
    <t>PREGO DE ACO POLIDO COM CABECA 19 X 36 (3 1/4 X 9)</t>
  </si>
  <si>
    <t>BATENTE / PORTAL / ADUELA / MARCO EM MADEIRA MACICA COM REBAIXO, E = *3* CM, L = *14* CM, PARA PORTAS DE GIRO DE *60 CM A 120* CM X *210* CM, CEDRINHO / ANGELIM COMERCIAL / TAURI / CURUPIXA / PEROBA / CUMARU OU EQUIVALENTE DA REGIAO (NAO INCLUI ALIZARES)</t>
  </si>
  <si>
    <t xml:space="preserve"> 88827 </t>
  </si>
  <si>
    <t>BETONEIRA CAPACIDADE NOMINAL DE 400 L, CAPACIDADE DE MISTURA 280 L, MOTOR ELÉTRICO TRIFÁSICO POTÊNCIA DE 2 CV, SEM CARREGADOR - JUROS. AF_05/2023</t>
  </si>
  <si>
    <t>Depreciação, Juros, Impostos e Seguros, Manutenção e Materiais na Operação dos Equipamentos</t>
  </si>
  <si>
    <t xml:space="preserve"> 88826 </t>
  </si>
  <si>
    <t>BETONEIRA CAPACIDADE NOMINAL DE 400 L, CAPACIDADE DE MISTURA 280 L, MOTOR ELÉTRICO TRIFÁSICO POTÊNCIA DE 2 CV, SEM CARREGADOR - DEPRECIAÇÃO. AF_05/2023</t>
  </si>
  <si>
    <t xml:space="preserve"> 88829 </t>
  </si>
  <si>
    <t>BETONEIRA CAPACIDADE NOMINAL DE 400 L, CAPACIDADE DE MISTURA 280 L, MOTOR ELÉTRICO TRIFÁSICO POTÊNCIA DE 2 CV, SEM CARREGADOR - MATERIAIS NA OPERAÇÃO. AF_05/2023</t>
  </si>
  <si>
    <t xml:space="preserve"> 88828 </t>
  </si>
  <si>
    <t>BETONEIRA CAPACIDADE NOMINAL DE 400 L, CAPACIDADE DE MISTURA 280 L, MOTOR ELÉTRICO TRIFÁSICO POTÊNCIA DE 2 CV, SEM CARREGADOR - MANUTENÇÃO. AF_05/2023</t>
  </si>
  <si>
    <t>BETONEIRA, CAPACIDADE NOMINAL 400 L, CAPACIDADE DE MISTURA 280 L, MOTOR ELETRICO TRIFASICO 220/380 V, POTENCIA 2 CV, SEM CARREGADOR</t>
  </si>
  <si>
    <t>Franquia</t>
  </si>
  <si>
    <t xml:space="preserve"> 89222 </t>
  </si>
  <si>
    <t>BETONEIRA CAPACIDADE NOMINAL DE 600 L, CAPACIDADE DE MISTURA 360 L, MOTOR ELÉTRICO TRIFÁSICO POTÊNCIA DE 4 CV, SEM CARREGADOR - JUROS. AF_05/2023</t>
  </si>
  <si>
    <t xml:space="preserve"> 89221 </t>
  </si>
  <si>
    <t>BETONEIRA CAPACIDADE NOMINAL DE 600 L, CAPACIDADE DE MISTURA 360 L, MOTOR ELÉTRICO TRIFÁSICO POTÊNCIA DE 4 CV, SEM CARREGADOR - DEPRECIAÇÃO. AF_05/2023</t>
  </si>
  <si>
    <t xml:space="preserve"> 89223 </t>
  </si>
  <si>
    <t>BETONEIRA CAPACIDADE NOMINAL DE 600 L, CAPACIDADE DE MISTURA 360 L, MOTOR ELÉTRICO TRIFÁSICO POTÊNCIA DE 4 CV, SEM CARREGADOR - MANUTENÇÃO. AF_05/2023</t>
  </si>
  <si>
    <t xml:space="preserve"> 89224 </t>
  </si>
  <si>
    <t>BETONEIRA CAPACIDADE NOMINAL DE 600 L, CAPACIDADE DE MISTURA 360 L, MOTOR ELÉTRICO TRIFÁSICO POTÊNCIA DE 4 CV, SEM CARREGADOR - MATERIAIS NA OPERAÇÃO. AF_05/2023</t>
  </si>
  <si>
    <t>BETONEIRA, CAPACIDADE NOMINAL 600 L, CAPACIDADE DE MISTURA 360 L, MOTOR ELETRICO TRIFASICO 220/380V, POTENCIA 4CV, SEM CARREGADOR</t>
  </si>
  <si>
    <t xml:space="preserve"> 95329 </t>
  </si>
  <si>
    <t>CURSO DE CAPACITAÇÃO PARA CARPINTEIRO DE ESQUADRIA (ENCARGOS COMPLEMENTARES) - HORISTA</t>
  </si>
  <si>
    <t xml:space="preserve"> 95330 </t>
  </si>
  <si>
    <t>CURSO DE CAPACITAÇÃO PARA CARPINTEIRO DE FÔRMAS (ENCARGOS COMPLEMENTARES) - HORISTA</t>
  </si>
  <si>
    <t>CARPINTEIRO DE FORMAS PARA CONCRETO (HORISTA)</t>
  </si>
  <si>
    <t xml:space="preserve"> 91533 </t>
  </si>
  <si>
    <t>COMPACTADOR DE SOLOS DE PERCUSSÃO (SOQUETE) COM MOTOR A GASOLINA 4 TEMPOS, POTÊNCIA 4 CV - CHP DIURNO. AF_08/2015</t>
  </si>
  <si>
    <t xml:space="preserve"> 91531 </t>
  </si>
  <si>
    <t>COMPACTADOR DE SOLOS DE PERCUSSÃO (SOQUETE) COM MOTOR A GASOLINA 4 TEMPOS, POTÊNCIA 4 CV - MANUTENÇÃO. AF_08/2015</t>
  </si>
  <si>
    <t xml:space="preserve"> 88297 </t>
  </si>
  <si>
    <t>OPERADOR DE MÁQUINAS E EQUIPAMENTOS COM ENCARGOS COMPLEMENTARES</t>
  </si>
  <si>
    <t xml:space="preserve"> 91532 </t>
  </si>
  <si>
    <t>COMPACTADOR DE SOLOS DE PERCUSSÃO (SOQUETE) COM MOTOR A GASOLINA 4 TEMPOS, POTÊNCIA 4 CV - MATERIAIS NA OPERAÇÃO. AF_08/2015</t>
  </si>
  <si>
    <t xml:space="preserve"> 91529 </t>
  </si>
  <si>
    <t>COMPACTADOR DE SOLOS DE PERCUSSÃO (SOQUETE) COM MOTOR A GASOLINA 4 TEMPOS, POTÊNCIA 4 CV - DEPRECIAÇÃO. AF_08/2015</t>
  </si>
  <si>
    <t xml:space="preserve"> 91530 </t>
  </si>
  <si>
    <t>COMPACTADOR DE SOLOS DE PERCUSSÃO (SOQUETE) COM MOTOR A GASOLINA 4 TEMPOS, POTÊNCIA 4 CV - JUROS. AF_08/2015</t>
  </si>
  <si>
    <t>PEDRA BRITADA N. 1 (9,5 A 19 MM) POSTO PEDREIRA/FORNECEDOR, SEM FRETE</t>
  </si>
  <si>
    <t>CUBA ACO INOX (AISI 304) DE EMBUTIR COM VALVULA 3 1/2", DE *46 X 30 X 12* CM</t>
  </si>
  <si>
    <t xml:space="preserve"> 95332 </t>
  </si>
  <si>
    <t>CURSO DE CAPACITAÇÃO PARA ELETRICISTA (ENCARGOS COMPLEMENTARES) - HORISTA</t>
  </si>
  <si>
    <t>ELETRICISTA (HORISTA)</t>
  </si>
  <si>
    <t xml:space="preserve"> 95335 </t>
  </si>
  <si>
    <t>CURSO DE CAPACITAÇÃO PARA ENCANADOR OU BOMBEIRO HIDRÁULICO (ENCARGOS COMPLEMENTARES) - HORISTA</t>
  </si>
  <si>
    <t xml:space="preserve"> 95337 </t>
  </si>
  <si>
    <t>CURSO DE CAPACITAÇÃO PARA GESSEIRO (ENCARGOS COMPLEMENTARES) - HORISTA</t>
  </si>
  <si>
    <t xml:space="preserve"> 95338 </t>
  </si>
  <si>
    <t>CURSO DE CAPACITAÇÃO PARA IMPERMEABILIZADOR (ENCARGOS COMPLEMENTARES) - HORISTA</t>
  </si>
  <si>
    <t xml:space="preserve"> 95390 </t>
  </si>
  <si>
    <t>CURSO DE CAPACITAÇÃO PARA JARDINEIRO (ENCARGOS COMPLEMENTARES) - HORISTA</t>
  </si>
  <si>
    <t xml:space="preserve"> 95341 </t>
  </si>
  <si>
    <t>CURSO DE CAPACITAÇÃO PARA MARMORISTA/GRANITEIRO (ENCARGOS COMPLEMENTARES) - HORISTA</t>
  </si>
  <si>
    <t xml:space="preserve"> 100298 </t>
  </si>
  <si>
    <t>CURSO DE CAPACITAÇÃO PARA MECÂNICO DE REFRIGERAÇÃO (ENCARGOS COMPLEMENTARES) - HORISTA</t>
  </si>
  <si>
    <t xml:space="preserve"> 95389 </t>
  </si>
  <si>
    <t>CURSO DE CAPACITAÇÃO PARA OPERADOR DE BETONEIRA ESTACIONÁRIA/MISTURADOR (ENCARGOS COMPLEMENTARES) - HORISTA</t>
  </si>
  <si>
    <t>OPERADOR DE BETONEIRA ESTACIONARIA / MISTURADOR (HORISTA)</t>
  </si>
  <si>
    <t xml:space="preserve"> 95358 </t>
  </si>
  <si>
    <t>CURSO DE CAPACITAÇÃO PARA OPERADOR DE GUINCHO (ENCARGOS COMPLEMENTARES) - HORISTA</t>
  </si>
  <si>
    <t>OPERADOR DE GUINCHO OU GUINCHEIRO (HORISTA)</t>
  </si>
  <si>
    <t xml:space="preserve"> 95360 </t>
  </si>
  <si>
    <t>CURSO DE CAPACITAÇÃO PARA OPERADOR DE MÁQUINAS E EQUIPAMENTOS (ENCARGOS COMPLEMENTARES) - HORISTA</t>
  </si>
  <si>
    <t>OPERADOR DE MAQUINAS E TRATORES DIVERSOS - TERRAPLANAGEM (HORISTA)</t>
  </si>
  <si>
    <t xml:space="preserve"> 95371 </t>
  </si>
  <si>
    <t>CURSO DE CAPACITAÇÃO PARA PEDREIRO (ENCARGOS COMPLEMENTARES) - HORISTA</t>
  </si>
  <si>
    <t xml:space="preserve"> 95372 </t>
  </si>
  <si>
    <t>CURSO DE CAPACITAÇÃO PARA PINTOR (ENCARGOS COMPLEMENTARES) - HORISTA</t>
  </si>
  <si>
    <t xml:space="preserve"> 95378 </t>
  </si>
  <si>
    <t>CURSO DE CAPACITAÇÃO PARA SERVENTE (ENCARGOS COMPLEMENTARES) - HORISTA</t>
  </si>
  <si>
    <t>SERVENTE DE OBRAS (HORISTA)</t>
  </si>
  <si>
    <t xml:space="preserve"> 95385 </t>
  </si>
  <si>
    <t>CURSO DE CAPACITAÇÃO PARA TELHADISTA (ENCARGOS COMPLEMENTARES) - HORISTA</t>
  </si>
  <si>
    <t>TELHADOR / TELHADISTA (HORISTA)</t>
  </si>
  <si>
    <t xml:space="preserve"> 95387 </t>
  </si>
  <si>
    <t>CURSO DE CAPACITAÇÃO PARA VIDRACEIRO (ENCARGOS COMPLEMENTARES) - HORISTA</t>
  </si>
  <si>
    <t>ENGATE/RABICHO FLEXIVEL PLASTICO (PVC OU ABS) BRANCO 1/2" X 30 CM</t>
  </si>
  <si>
    <t xml:space="preserve"> 91692 </t>
  </si>
  <si>
    <t>SERRA CIRCULAR DE BANCADA COM MOTOR ELÉTRICO POTÊNCIA DE 5HP, COM COIFA PARA DISCO 10" - CHP DIURNO. AF_08/2015</t>
  </si>
  <si>
    <t xml:space="preserve"> 91693 </t>
  </si>
  <si>
    <t>SERRA CIRCULAR DE BANCADA COM MOTOR ELÉTRICO POTÊNCIA DE 5HP, COM COIFA PARA DISCO 10" - CHI DIURNO. AF_08/2015</t>
  </si>
  <si>
    <t>CHAPA/PAINEL DE MADEIRA COMPENSADA PLASTIFICADA (MADEIRITE PLASTIFICADO) PARA FORMA DE CONCRETO, DE 2200 X 1100 MM, E = *17* MM</t>
  </si>
  <si>
    <t>TABUA NAO APARELHADA *2,5 X 30* CM, EM MACARANDUBA/MASSARANDUBA, ANGELIM OU EQUIVALENTE DA REGIAO - BRUTA</t>
  </si>
  <si>
    <t xml:space="preserve"> 90279 </t>
  </si>
  <si>
    <t>GRAUTE FGK=20 MPA; TRAÇO 1:0,04:1,8:2,1 (EM MASSA SECA DE CIMENTO/ CAL/ AREIA GROSSA/ BRITA 0) - PREPARO MECÂNICO COM BETONEIRA 400 L. AF_06/2026</t>
  </si>
  <si>
    <t xml:space="preserve"> 00004720 </t>
  </si>
  <si>
    <t>PEDRA BRITADA N. 0, OU PEDRISCO (4,8 A 9,5 MM) POSTO PEDREIRA/FORNECEDOR, SEM FRETE</t>
  </si>
  <si>
    <t xml:space="preserve"> 93277 </t>
  </si>
  <si>
    <t>GUINCHO ELÉTRICO DE COLUNA, CAPACIDADE 400 KG, COM MOTO FREIO, MOTOR TRIFÁSICO DE 1,25 CV - DEPRECIAÇÃO. AF_03/2016</t>
  </si>
  <si>
    <t xml:space="preserve"> 93278 </t>
  </si>
  <si>
    <t>GUINCHO ELÉTRICO DE COLUNA, CAPACIDADE 400 KG, COM MOTO FREIO, MOTOR TRIFÁSICO DE 1,25 CV - JUROS. AF_03/2016</t>
  </si>
  <si>
    <t xml:space="preserve"> 88295 </t>
  </si>
  <si>
    <t>OPERADOR DE GUINCHO COM ENCARGOS COMPLEMENTARES</t>
  </si>
  <si>
    <t xml:space="preserve"> 93279 </t>
  </si>
  <si>
    <t>GUINCHO ELÉTRICO DE COLUNA, CAPACIDADE 400 KG, COM MOTO FREIO, MOTOR TRIFÁSICO DE 1,25 CV - MANUTENÇÃO. AF_03/2016</t>
  </si>
  <si>
    <t xml:space="preserve"> 93280 </t>
  </si>
  <si>
    <t>GUINCHO ELÉTRICO DE COLUNA, CAPACIDADE 400 KG, COM MOTO FREIO, MOTOR TRIFÁSICO DE 1,25 CV - MATERIAIS NA OPERAÇÃO. AF_03/2016</t>
  </si>
  <si>
    <t xml:space="preserve"> 92957 </t>
  </si>
  <si>
    <t>MÁQUINA EXTRUSORA DE CONCRETO PARA GUIAS E SARJETAS, MOTOR A DIESEL, POTÊNCIA 14 CV - JUROS. AF_12/2015</t>
  </si>
  <si>
    <t xml:space="preserve"> 92956 </t>
  </si>
  <si>
    <t>MÁQUINA EXTRUSORA DE CONCRETO PARA GUIAS E SARJETAS, MOTOR A DIESEL, POTÊNCIA 14 CV - DEPRECIAÇÃO. AF_12/2015</t>
  </si>
  <si>
    <t xml:space="preserve"> 92959 </t>
  </si>
  <si>
    <t>MÁQUINA EXTRUSORA DE CONCRETO PARA GUIAS E SARJETAS, MOTOR A DIESEL, POTÊNCIA 14 CV - MATERIAIS NA OPERAÇÃO. AF_12/2015</t>
  </si>
  <si>
    <t xml:space="preserve"> 92958 </t>
  </si>
  <si>
    <t>MÁQUINA EXTRUSORA DE CONCRETO PARA GUIAS E SARJETAS, MOTOR A DIESEL, POTÊNCIA 14 CV - MANUTENÇÃO. AF_12/2015</t>
  </si>
  <si>
    <t>MAQUINA EXTRUSORA DE CONCRETO PARA GUIAS E SARJETAS, COM MOTOR A DIESEL E POTENCIA DE 14 CV</t>
  </si>
  <si>
    <t>OLEO DIESEL COMBUSTIVEL COMUM METROPOLITANO S-10 OU S-500</t>
  </si>
  <si>
    <t xml:space="preserve"> 00007340 </t>
  </si>
  <si>
    <t>IMUNIZANTE PARA MADEIRA, INCOLOR</t>
  </si>
  <si>
    <t>PARAFUSO ROSCA SOBERBA ZINCADO CABECA CHATA FENDA SIMPLES 3,5 X 25 MM (1")</t>
  </si>
  <si>
    <t>DOBRADICA EM ACO/FERRO, 3 1/2" X 3", E= 1,9 A 2 MM, COM ANEL, CROMADO OU ZINCADO, TAMPA BOLA, COM PARAFUSOS</t>
  </si>
  <si>
    <t xml:space="preserve"> 91689 </t>
  </si>
  <si>
    <t>SERRA CIRCULAR DE BANCADA COM MOTOR ELÉTRICO POTÊNCIA DE 5HP, COM COIFA PARA DISCO 10" - JUROS. AF_08/2015</t>
  </si>
  <si>
    <t xml:space="preserve"> 91688 </t>
  </si>
  <si>
    <t>SERRA CIRCULAR DE BANCADA COM MOTOR ELÉTRICO POTÊNCIA DE 5HP, COM COIFA PARA DISCO 10" - DEPRECIAÇÃO. AF_08/2015</t>
  </si>
  <si>
    <t xml:space="preserve"> 91690 </t>
  </si>
  <si>
    <t>SERRA CIRCULAR DE BANCADA COM MOTOR ELÉTRICO POTÊNCIA DE 5HP, COM COIFA PARA DISCO 10" - MANUTENÇÃO. AF_08/2015</t>
  </si>
  <si>
    <t xml:space="preserve"> 91691 </t>
  </si>
  <si>
    <t>SERRA CIRCULAR DE BANCADA COM MOTOR ELÉTRICO POTÊNCIA DE 5HP, COM COIFA PARA DISCO 10" - MATERIAIS NA OPERAÇÃO. AF_08/2015</t>
  </si>
  <si>
    <t>TOMADA 2P+T 20A, 250V (APENAS MODULO)</t>
  </si>
  <si>
    <t>TORNEIRA METALICA CROMADA PARA TANQUE / JARDIM, SEM BICO, CANO LONGO, DE PAREDE, PADRAO POPULAR / USO GERAL, 1/2" OU 3/4"</t>
  </si>
  <si>
    <t>TORNEIRA DE MESA/BANCADA, PARA LAVATORIO, FIXA, METALICA CROMADA, PADRAO POPULAR, 1/2" OU 3/4"</t>
  </si>
  <si>
    <t>TORNEIRA METALICA CROMADA, RETA, DE PAREDE, PARA COZINHA, SEM BICO, SEM AREJADOR, PADRAO POPULAR, 1/2" OU 3/4"</t>
  </si>
  <si>
    <t xml:space="preserve"> 90583 </t>
  </si>
  <si>
    <t>VIBRADOR DE IMERSÃO, DIÂMETRO DE PONTEIRA 45MM, MOTOR ELÉTRICO TRIFÁSICO POTÊNCIA DE 2 CV - JUROS. AF_06/2015</t>
  </si>
  <si>
    <t xml:space="preserve"> 90582 </t>
  </si>
  <si>
    <t>VIBRADOR DE IMERSÃO, DIÂMETRO DE PONTEIRA 45MM, MOTOR ELÉTRICO TRIFÁSICO POTÊNCIA DE 2 CV - DEPRECIAÇÃO. AF_06/2015</t>
  </si>
  <si>
    <t xml:space="preserve"> 90584 </t>
  </si>
  <si>
    <t>VIBRADOR DE IMERSÃO, DIÂMETRO DE PONTEIRA 45MM, MOTOR ELÉTRICO TRIFÁSICO POTÊNCIA DE 2 CV - MANUTENÇÃO. AF_06/2015</t>
  </si>
  <si>
    <t xml:space="preserve"> 90585 </t>
  </si>
  <si>
    <t>VIBRADOR DE IMERSÃO, DIÂMETRO DE PONTEIRA 45MM, MOTOR ELÉTRICO TRIFÁSICO POTÊNCIA DE 2 CV - MATERIAIS NA OPERAÇÃO. AF_06/2015</t>
  </si>
  <si>
    <t>VALVULA EM METAL CROMADO PARA PIA AMERICANA 3.1/2 X 1.1/2"</t>
  </si>
  <si>
    <t>VALVULA EM PLASTICO BRANCO PARA TANQUE OU LAVATORIO 1", SEM UNHO E SEM LADRAO</t>
  </si>
  <si>
    <t>Nova Serrana, 27 de julho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</si>
</sst>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64" formatCode="_-&quot;R$&quot;* #,##0.00_-;\-&quot;R$&quot;* #,##0.00_-;_-&quot;R$&quot;* &quot;-&quot;??_-;_-@_-"/>
    <numFmt numFmtId="165" formatCode="#,##0.00\ %"/>
    <numFmt numFmtId="166" formatCode="00\º\ &quot;MÊS&quot;"/>
    <numFmt numFmtId="167" formatCode="&quot;R$ &quot;#,##0.00_);[Red]\(&quot;R$ &quot;#,##0.00\)"/>
    <numFmt numFmtId="168" formatCode="_(* #,##0.00_);_(* \(#,##0.00\);_(* &quot;-&quot;??_);_(@_)"/>
    <numFmt numFmtId="169" formatCode="#,##0.00000"/>
    <numFmt numFmtId="170" formatCode="&quot;R$&quot;\ #,##0.00"/>
    <numFmt numFmtId="171" formatCode="_(&quot;R$ &quot;* #,##0.00_);_(&quot;R$ &quot;* \(#,##0.00\);_(&quot;R$ &quot;* \-??_);_(@_)"/>
    <numFmt numFmtId="172" formatCode="General;General"/>
    <numFmt numFmtId="173" formatCode="[$-F800]dddd\,\ mmmm\ dd\,\ yyyy"/>
    <numFmt numFmtId="174" formatCode="dd&quot; de &quot;mmmm&quot; de &quot;yyyy"/>
    <numFmt numFmtId="175" formatCode="#,##0.0000000"/>
  </numFmts>
  <fonts count="42" x14ac:knownFonts="1">
    <font>
      <sz val="11"/>
      <name val="Arial"/>
      <family val="1"/>
    </font>
    <font>
      <sz val="11"/>
      <color theme="1"/>
      <name val="Calibri"/>
      <family val="2"/>
      <scheme val="minor"/>
    </font>
    <font>
      <sz val="11"/>
      <color theme="1"/>
      <name val="Calibri"/>
      <family val="2"/>
      <scheme val="minor"/>
    </font>
    <font>
      <sz val="11"/>
      <name val="Arial"/>
      <family val="1"/>
    </font>
    <font>
      <b/>
      <sz val="12"/>
      <color theme="1"/>
      <name val="Times New Roman"/>
      <family val="1"/>
    </font>
    <font>
      <sz val="10"/>
      <name val="Arial"/>
      <family val="2"/>
    </font>
    <font>
      <b/>
      <sz val="12"/>
      <name val="Times New Roman"/>
      <family val="1"/>
    </font>
    <font>
      <sz val="12"/>
      <name val="Times New Roman"/>
      <family val="1"/>
    </font>
    <font>
      <b/>
      <sz val="12"/>
      <color rgb="FF000000"/>
      <name val="Times New Roman"/>
      <family val="1"/>
    </font>
    <font>
      <sz val="12"/>
      <color rgb="FF000000"/>
      <name val="Times New Roman"/>
      <family val="1"/>
    </font>
    <font>
      <b/>
      <sz val="10"/>
      <name val="Times New Roman"/>
      <family val="1"/>
    </font>
    <font>
      <sz val="11"/>
      <name val="Times New Roman"/>
      <family val="1"/>
    </font>
    <font>
      <sz val="10"/>
      <color rgb="FF000000"/>
      <name val="Times New Roman"/>
      <family val="1"/>
    </font>
    <font>
      <sz val="10"/>
      <name val="Times New Roman"/>
      <family val="1"/>
    </font>
    <font>
      <b/>
      <sz val="10"/>
      <color rgb="FF000000"/>
      <name val="Times New Roman"/>
      <family val="1"/>
    </font>
    <font>
      <sz val="10"/>
      <color rgb="FF000000"/>
      <name val="Arial"/>
      <family val="1"/>
    </font>
    <font>
      <b/>
      <sz val="11"/>
      <name val="Arial"/>
      <family val="1"/>
    </font>
    <font>
      <sz val="8"/>
      <color theme="1"/>
      <name val="Arial"/>
      <family val="2"/>
    </font>
    <font>
      <b/>
      <sz val="10"/>
      <color rgb="FF000000"/>
      <name val="Arial"/>
      <family val="1"/>
    </font>
    <font>
      <sz val="8"/>
      <name val="Arial"/>
      <family val="1"/>
    </font>
    <font>
      <b/>
      <sz val="10"/>
      <color rgb="FF000000"/>
      <name val="Arial"/>
      <family val="2"/>
    </font>
    <font>
      <sz val="10"/>
      <color rgb="FF000000"/>
      <name val="Arial"/>
      <family val="2"/>
    </font>
    <font>
      <sz val="11"/>
      <name val="Arial"/>
      <family val="2"/>
    </font>
    <font>
      <b/>
      <sz val="10"/>
      <color theme="1"/>
      <name val="Arial"/>
      <family val="2"/>
    </font>
    <font>
      <b/>
      <sz val="10"/>
      <name val="Arial"/>
      <family val="1"/>
    </font>
    <font>
      <sz val="10"/>
      <name val="Arial"/>
      <family val="1"/>
    </font>
    <font>
      <b/>
      <sz val="10"/>
      <name val="Arial"/>
      <family val="2"/>
    </font>
    <font>
      <b/>
      <sz val="12"/>
      <name val="Arial"/>
      <family val="2"/>
    </font>
    <font>
      <b/>
      <sz val="10"/>
      <color indexed="12"/>
      <name val="Arial"/>
      <family val="2"/>
    </font>
    <font>
      <sz val="9"/>
      <name val="Arial"/>
      <family val="2"/>
    </font>
    <font>
      <sz val="10"/>
      <name val="Calibri"/>
      <family val="2"/>
    </font>
    <font>
      <b/>
      <sz val="12"/>
      <color rgb="FFFF0000"/>
      <name val="Arial"/>
      <family val="2"/>
    </font>
    <font>
      <b/>
      <sz val="10"/>
      <color rgb="FFFF0000"/>
      <name val="Arial"/>
      <family val="2"/>
    </font>
    <font>
      <sz val="8"/>
      <name val="Calibri"/>
      <family val="2"/>
    </font>
    <font>
      <sz val="10"/>
      <color rgb="FFFF0000"/>
      <name val="Arial"/>
      <family val="2"/>
    </font>
    <font>
      <b/>
      <sz val="11"/>
      <color rgb="FFFF0000"/>
      <name val="Arial"/>
      <family val="2"/>
    </font>
    <font>
      <b/>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s>
  <fills count="21">
    <fill>
      <patternFill patternType="none"/>
    </fill>
    <fill>
      <patternFill patternType="gray125"/>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theme="0" tint="-0.34998626667073579"/>
        <bgColor indexed="64"/>
      </patternFill>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2"/>
        <bgColor indexed="64"/>
      </patternFill>
    </fill>
    <fill>
      <patternFill patternType="solid">
        <fgColor rgb="FFFFFFFF"/>
        <bgColor rgb="FFFFFFFF"/>
      </patternFill>
    </fill>
    <fill>
      <patternFill patternType="solid">
        <fgColor rgb="FFEFEFEF"/>
        <bgColor rgb="FFEFEFEF"/>
      </patternFill>
    </fill>
    <fill>
      <patternFill patternType="solid">
        <fgColor indexed="43"/>
        <bgColor indexed="26"/>
      </patternFill>
    </fill>
    <fill>
      <patternFill patternType="solid">
        <fgColor indexed="31"/>
        <bgColor indexed="42"/>
      </patternFill>
    </fill>
    <fill>
      <patternFill patternType="solid">
        <fgColor indexed="22"/>
        <bgColor indexed="44"/>
      </patternFill>
    </fill>
    <fill>
      <patternFill patternType="solid">
        <fgColor theme="0" tint="-0.499984740745262"/>
        <bgColor indexed="64"/>
      </patternFill>
    </fill>
    <fill>
      <patternFill patternType="solid">
        <fgColor rgb="FFBAD4EF"/>
        <bgColor rgb="FFBAD4EF"/>
      </patternFill>
    </fill>
    <fill>
      <patternFill patternType="solid">
        <fgColor rgb="FFDEE2E6"/>
        <bgColor rgb="FFDEE2E6"/>
      </patternFill>
    </fill>
    <fill>
      <patternFill patternType="solid">
        <fgColor rgb="FFD6D6D6"/>
        <bgColor rgb="FFD6D6D6"/>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rgb="FFCCCCCC"/>
      </left>
      <right style="thin">
        <color rgb="FFCCCCCC"/>
      </right>
      <top style="thin">
        <color rgb="FFCCCCCC"/>
      </top>
      <bottom style="thin">
        <color rgb="FFCCCCCC"/>
      </bottom>
      <diagonal/>
    </border>
    <border>
      <left style="thin">
        <color indexed="64"/>
      </left>
      <right style="thin">
        <color indexed="64"/>
      </right>
      <top/>
      <bottom style="thin">
        <color indexed="64"/>
      </bottom>
      <diagonal/>
    </border>
    <border>
      <left/>
      <right/>
      <top/>
      <bottom style="thin">
        <color indexed="64"/>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top/>
      <bottom style="thin">
        <color indexed="8"/>
      </bottom>
      <diagonal/>
    </border>
    <border>
      <left/>
      <right/>
      <top style="thin">
        <color indexed="8"/>
      </top>
      <bottom/>
      <diagonal/>
    </border>
    <border>
      <left style="thin">
        <color indexed="8"/>
      </left>
      <right/>
      <top/>
      <bottom style="thin">
        <color indexed="8"/>
      </bottom>
      <diagonal/>
    </border>
    <border>
      <left/>
      <right style="thin">
        <color indexed="8"/>
      </right>
      <top/>
      <bottom style="thin">
        <color indexed="8"/>
      </bottom>
      <diagonal/>
    </border>
    <border>
      <left style="thin">
        <color indexed="8"/>
      </left>
      <right/>
      <top/>
      <bottom/>
      <diagonal/>
    </border>
    <border>
      <left/>
      <right style="thin">
        <color indexed="8"/>
      </right>
      <top/>
      <bottom/>
      <diagonal/>
    </border>
    <border>
      <left/>
      <right/>
      <top style="thick">
        <color rgb="FF000000"/>
      </top>
      <bottom/>
      <diagonal/>
    </border>
  </borders>
  <cellStyleXfs count="14">
    <xf numFmtId="0" fontId="0" fillId="0" borderId="0"/>
    <xf numFmtId="164" fontId="3" fillId="0" borderId="0" applyFont="0" applyFill="0" applyBorder="0" applyAlignment="0" applyProtection="0"/>
    <xf numFmtId="9" fontId="3" fillId="0" borderId="0" applyFont="0" applyFill="0" applyBorder="0" applyAlignment="0" applyProtection="0"/>
    <xf numFmtId="0" fontId="5" fillId="0" borderId="0"/>
    <xf numFmtId="0" fontId="12" fillId="0" borderId="0"/>
    <xf numFmtId="0" fontId="2" fillId="0" borderId="0"/>
    <xf numFmtId="9" fontId="5" fillId="0" borderId="0" applyFont="0" applyFill="0" applyBorder="0" applyAlignment="0" applyProtection="0"/>
    <xf numFmtId="168" fontId="5" fillId="0" borderId="0" applyFont="0" applyFill="0" applyBorder="0" applyAlignment="0" applyProtection="0"/>
    <xf numFmtId="0" fontId="17" fillId="0" borderId="0"/>
    <xf numFmtId="0" fontId="1" fillId="0" borderId="0"/>
    <xf numFmtId="0" fontId="1" fillId="0" borderId="0"/>
    <xf numFmtId="9" fontId="1" fillId="0" borderId="0" applyFont="0" applyFill="0" applyBorder="0" applyAlignment="0" applyProtection="0"/>
    <xf numFmtId="0" fontId="29" fillId="0" borderId="0"/>
    <xf numFmtId="171" fontId="5" fillId="0" borderId="0" applyFill="0" applyBorder="0" applyAlignment="0" applyProtection="0"/>
  </cellStyleXfs>
  <cellXfs count="401">
    <xf numFmtId="0" fontId="0" fillId="0" borderId="0" xfId="0"/>
    <xf numFmtId="0" fontId="6" fillId="8" borderId="2" xfId="3" applyFont="1" applyFill="1" applyBorder="1" applyAlignment="1">
      <alignment horizontal="left" vertical="center"/>
    </xf>
    <xf numFmtId="0" fontId="7" fillId="0" borderId="0" xfId="0" applyFont="1"/>
    <xf numFmtId="0" fontId="7" fillId="7" borderId="10" xfId="0" applyFont="1" applyFill="1" applyBorder="1" applyAlignment="1">
      <alignment horizontal="left" vertical="top" wrapText="1"/>
    </xf>
    <xf numFmtId="0" fontId="6" fillId="5" borderId="1" xfId="0" applyFont="1" applyFill="1" applyBorder="1" applyAlignment="1">
      <alignment horizontal="center" vertical="top" wrapText="1"/>
    </xf>
    <xf numFmtId="0" fontId="6" fillId="5" borderId="2" xfId="0" applyFont="1" applyFill="1" applyBorder="1" applyAlignment="1">
      <alignment horizontal="center" vertical="top" wrapText="1"/>
    </xf>
    <xf numFmtId="0" fontId="6" fillId="5" borderId="2" xfId="0" applyFont="1" applyFill="1" applyBorder="1" applyAlignment="1">
      <alignment horizontal="center" vertical="center" wrapText="1"/>
    </xf>
    <xf numFmtId="164" fontId="6" fillId="5" borderId="2" xfId="1" applyFont="1" applyFill="1" applyBorder="1" applyAlignment="1">
      <alignment horizontal="center" vertical="center" wrapText="1"/>
    </xf>
    <xf numFmtId="164" fontId="6" fillId="5" borderId="2" xfId="1" applyFont="1" applyFill="1" applyBorder="1" applyAlignment="1">
      <alignment horizontal="right" vertical="center" wrapText="1"/>
    </xf>
    <xf numFmtId="9" fontId="6" fillId="7" borderId="12" xfId="2" applyFont="1" applyFill="1" applyBorder="1" applyAlignment="1">
      <alignment horizontal="center" vertical="top" wrapText="1"/>
    </xf>
    <xf numFmtId="0" fontId="8" fillId="7" borderId="13" xfId="0" applyFont="1" applyFill="1" applyBorder="1" applyAlignment="1">
      <alignment horizontal="left" vertical="top" wrapText="1"/>
    </xf>
    <xf numFmtId="0" fontId="8" fillId="7" borderId="13" xfId="0" applyFont="1" applyFill="1" applyBorder="1" applyAlignment="1">
      <alignment horizontal="right" vertical="top" wrapText="1"/>
    </xf>
    <xf numFmtId="0" fontId="8" fillId="9" borderId="13" xfId="0" applyFont="1" applyFill="1" applyBorder="1" applyAlignment="1">
      <alignment horizontal="left" vertical="top" wrapText="1"/>
    </xf>
    <xf numFmtId="0" fontId="8" fillId="9" borderId="13" xfId="0" applyFont="1" applyFill="1" applyBorder="1" applyAlignment="1">
      <alignment horizontal="right" vertical="top" wrapText="1"/>
    </xf>
    <xf numFmtId="10" fontId="7" fillId="8" borderId="0" xfId="3" applyNumberFormat="1" applyFont="1" applyFill="1" applyAlignment="1">
      <alignment horizontal="left" vertical="center"/>
    </xf>
    <xf numFmtId="164" fontId="7" fillId="5" borderId="0" xfId="0" applyNumberFormat="1" applyFont="1" applyFill="1" applyAlignment="1">
      <alignment horizontal="left" vertical="top" wrapText="1"/>
    </xf>
    <xf numFmtId="0" fontId="6" fillId="5" borderId="0" xfId="0" applyFont="1" applyFill="1" applyAlignment="1">
      <alignment horizontal="left" vertical="top" wrapText="1"/>
    </xf>
    <xf numFmtId="0" fontId="8" fillId="9" borderId="14" xfId="0" applyFont="1" applyFill="1" applyBorder="1" applyAlignment="1">
      <alignment horizontal="left" vertical="top" wrapText="1"/>
    </xf>
    <xf numFmtId="0" fontId="8" fillId="7" borderId="14" xfId="0" applyFont="1" applyFill="1" applyBorder="1" applyAlignment="1">
      <alignment horizontal="left" vertical="top" wrapText="1"/>
    </xf>
    <xf numFmtId="0" fontId="7" fillId="9" borderId="0" xfId="0" applyFont="1" applyFill="1" applyAlignment="1">
      <alignment horizontal="left" vertical="top" wrapText="1"/>
    </xf>
    <xf numFmtId="0" fontId="6" fillId="7" borderId="10" xfId="0" applyFont="1" applyFill="1" applyBorder="1" applyAlignment="1">
      <alignment horizontal="center" vertical="center" wrapText="1"/>
    </xf>
    <xf numFmtId="0" fontId="6" fillId="8" borderId="4" xfId="3" applyFont="1" applyFill="1" applyBorder="1" applyAlignment="1">
      <alignment horizontal="left" vertical="center"/>
    </xf>
    <xf numFmtId="0" fontId="6" fillId="8" borderId="0" xfId="3" applyFont="1" applyFill="1" applyAlignment="1">
      <alignment horizontal="left" vertical="center"/>
    </xf>
    <xf numFmtId="0" fontId="6" fillId="9" borderId="0" xfId="0" applyFont="1" applyFill="1" applyAlignment="1">
      <alignment horizontal="center" vertical="center" wrapText="1"/>
    </xf>
    <xf numFmtId="164" fontId="6" fillId="7" borderId="12" xfId="1" applyFont="1" applyFill="1" applyBorder="1" applyAlignment="1">
      <alignment horizontal="center" vertical="top" wrapText="1"/>
    </xf>
    <xf numFmtId="164" fontId="7" fillId="0" borderId="0" xfId="1" applyFont="1"/>
    <xf numFmtId="0" fontId="11" fillId="0" borderId="0" xfId="0" applyFont="1"/>
    <xf numFmtId="0" fontId="6" fillId="8" borderId="1" xfId="3" applyFont="1" applyFill="1" applyBorder="1" applyAlignment="1">
      <alignment vertical="center"/>
    </xf>
    <xf numFmtId="0" fontId="6" fillId="8" borderId="2" xfId="3" applyFont="1" applyFill="1" applyBorder="1" applyAlignment="1">
      <alignment vertical="center"/>
    </xf>
    <xf numFmtId="0" fontId="6" fillId="8" borderId="4" xfId="3" applyFont="1" applyFill="1" applyBorder="1" applyAlignment="1">
      <alignment vertical="center"/>
    </xf>
    <xf numFmtId="0" fontId="6" fillId="8" borderId="0" xfId="3" applyFont="1" applyFill="1" applyAlignment="1">
      <alignment vertical="center"/>
    </xf>
    <xf numFmtId="0" fontId="6" fillId="2" borderId="13"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3" borderId="13" xfId="0" applyFont="1" applyFill="1" applyBorder="1" applyAlignment="1">
      <alignment horizontal="center" vertical="center" wrapText="1"/>
    </xf>
    <xf numFmtId="164" fontId="6" fillId="4" borderId="13" xfId="1" applyFont="1" applyFill="1" applyBorder="1" applyAlignment="1">
      <alignment horizontal="center" vertical="center" wrapText="1"/>
    </xf>
    <xf numFmtId="0" fontId="7" fillId="0" borderId="0" xfId="0" applyFont="1" applyAlignment="1">
      <alignment horizontal="center" vertical="center"/>
    </xf>
    <xf numFmtId="4" fontId="8" fillId="7" borderId="13" xfId="0" applyNumberFormat="1" applyFont="1" applyFill="1" applyBorder="1" applyAlignment="1">
      <alignment horizontal="right" vertical="top" wrapText="1"/>
    </xf>
    <xf numFmtId="4" fontId="8" fillId="9" borderId="13" xfId="0" applyNumberFormat="1" applyFont="1" applyFill="1" applyBorder="1" applyAlignment="1">
      <alignment horizontal="right" vertical="top" wrapText="1"/>
    </xf>
    <xf numFmtId="0" fontId="9" fillId="5" borderId="13" xfId="0" applyFont="1" applyFill="1" applyBorder="1" applyAlignment="1">
      <alignment horizontal="left" vertical="top" wrapText="1"/>
    </xf>
    <xf numFmtId="0" fontId="9" fillId="5" borderId="13" xfId="0" applyFont="1" applyFill="1" applyBorder="1" applyAlignment="1">
      <alignment horizontal="right" vertical="top" wrapText="1"/>
    </xf>
    <xf numFmtId="0" fontId="9" fillId="5" borderId="13" xfId="0" applyFont="1" applyFill="1" applyBorder="1" applyAlignment="1">
      <alignment horizontal="center" vertical="top" wrapText="1"/>
    </xf>
    <xf numFmtId="4" fontId="9" fillId="5" borderId="13" xfId="0" applyNumberFormat="1" applyFont="1" applyFill="1" applyBorder="1" applyAlignment="1">
      <alignment horizontal="right" vertical="top" wrapText="1"/>
    </xf>
    <xf numFmtId="0" fontId="6" fillId="2" borderId="14" xfId="0" applyFont="1" applyFill="1" applyBorder="1" applyAlignment="1">
      <alignment horizontal="center" vertical="center" wrapText="1"/>
    </xf>
    <xf numFmtId="0" fontId="9" fillId="5" borderId="14" xfId="0" applyFont="1" applyFill="1" applyBorder="1" applyAlignment="1">
      <alignment horizontal="left" vertical="top" wrapText="1"/>
    </xf>
    <xf numFmtId="0" fontId="0" fillId="0" borderId="0" xfId="0" applyAlignment="1">
      <alignment horizontal="left" vertical="top"/>
    </xf>
    <xf numFmtId="0" fontId="0" fillId="0" borderId="0" xfId="0" applyAlignment="1">
      <alignment vertical="top"/>
    </xf>
    <xf numFmtId="167" fontId="10" fillId="8" borderId="13" xfId="3" applyNumberFormat="1" applyFont="1" applyFill="1" applyBorder="1" applyAlignment="1">
      <alignment horizontal="center" vertical="center"/>
    </xf>
    <xf numFmtId="167" fontId="10" fillId="0" borderId="13" xfId="3" applyNumberFormat="1" applyFont="1" applyBorder="1" applyAlignment="1">
      <alignment horizontal="center" vertical="center"/>
    </xf>
    <xf numFmtId="0" fontId="10" fillId="0" borderId="13" xfId="3" applyFont="1" applyBorder="1" applyAlignment="1">
      <alignment horizontal="center" vertical="center"/>
    </xf>
    <xf numFmtId="10" fontId="10" fillId="11" borderId="13" xfId="6" applyNumberFormat="1" applyFont="1" applyFill="1" applyBorder="1" applyAlignment="1">
      <alignment horizontal="center" vertical="center"/>
    </xf>
    <xf numFmtId="10" fontId="10" fillId="8" borderId="13" xfId="6" applyNumberFormat="1" applyFont="1" applyFill="1" applyBorder="1" applyAlignment="1">
      <alignment horizontal="center" vertical="center"/>
    </xf>
    <xf numFmtId="0" fontId="12" fillId="0" borderId="0" xfId="0" applyFont="1" applyAlignment="1">
      <alignment horizontal="left" vertical="top"/>
    </xf>
    <xf numFmtId="0" fontId="12" fillId="0" borderId="0" xfId="0" applyFont="1" applyAlignment="1">
      <alignment vertical="top"/>
    </xf>
    <xf numFmtId="9" fontId="6" fillId="4" borderId="15" xfId="2" applyFont="1" applyFill="1" applyBorder="1" applyAlignment="1">
      <alignment horizontal="center" vertical="center" wrapText="1"/>
    </xf>
    <xf numFmtId="9" fontId="8" fillId="7" borderId="15" xfId="2" applyFont="1" applyFill="1" applyBorder="1" applyAlignment="1">
      <alignment horizontal="right" vertical="top" wrapText="1"/>
    </xf>
    <xf numFmtId="9" fontId="8" fillId="9" borderId="15" xfId="2" applyFont="1" applyFill="1" applyBorder="1" applyAlignment="1">
      <alignment horizontal="right" vertical="top" wrapText="1"/>
    </xf>
    <xf numFmtId="9" fontId="9" fillId="5" borderId="15" xfId="2" applyFont="1" applyFill="1" applyBorder="1" applyAlignment="1">
      <alignment horizontal="right" vertical="top" wrapText="1"/>
    </xf>
    <xf numFmtId="9" fontId="6" fillId="5" borderId="3" xfId="2" applyFont="1" applyFill="1" applyBorder="1" applyAlignment="1">
      <alignment horizontal="right" vertical="center" wrapText="1"/>
    </xf>
    <xf numFmtId="9" fontId="7" fillId="0" borderId="0" xfId="2" applyFont="1"/>
    <xf numFmtId="165" fontId="9" fillId="5" borderId="15" xfId="2" applyNumberFormat="1" applyFont="1" applyFill="1" applyBorder="1" applyAlignment="1">
      <alignment horizontal="right" vertical="top" wrapText="1"/>
    </xf>
    <xf numFmtId="0" fontId="10" fillId="8" borderId="13" xfId="3" applyFont="1" applyFill="1" applyBorder="1" applyAlignment="1">
      <alignment horizontal="center" vertical="center"/>
    </xf>
    <xf numFmtId="0" fontId="13" fillId="8" borderId="22" xfId="3" applyFont="1" applyFill="1" applyBorder="1" applyAlignment="1">
      <alignment vertical="center"/>
    </xf>
    <xf numFmtId="0" fontId="13" fillId="8" borderId="23" xfId="3" applyFont="1" applyFill="1" applyBorder="1" applyAlignment="1">
      <alignment vertical="center"/>
    </xf>
    <xf numFmtId="0" fontId="13" fillId="8" borderId="24" xfId="3" applyFont="1" applyFill="1" applyBorder="1" applyAlignment="1">
      <alignment vertical="center"/>
    </xf>
    <xf numFmtId="10" fontId="13" fillId="11" borderId="13" xfId="6" applyNumberFormat="1" applyFont="1" applyFill="1" applyBorder="1" applyAlignment="1">
      <alignment horizontal="center" vertical="center"/>
    </xf>
    <xf numFmtId="10" fontId="13" fillId="11" borderId="13" xfId="3" applyNumberFormat="1" applyFont="1" applyFill="1" applyBorder="1" applyAlignment="1">
      <alignment horizontal="center" vertical="center"/>
    </xf>
    <xf numFmtId="10" fontId="13" fillId="11" borderId="15" xfId="3" applyNumberFormat="1" applyFont="1" applyFill="1" applyBorder="1" applyAlignment="1">
      <alignment horizontal="center" vertical="center"/>
    </xf>
    <xf numFmtId="10" fontId="13" fillId="0" borderId="13" xfId="6" applyNumberFormat="1" applyFont="1" applyFill="1" applyBorder="1" applyAlignment="1">
      <alignment horizontal="center" vertical="center"/>
    </xf>
    <xf numFmtId="10" fontId="13" fillId="0" borderId="13" xfId="3" applyNumberFormat="1" applyFont="1" applyBorder="1" applyAlignment="1">
      <alignment horizontal="center" vertical="center"/>
    </xf>
    <xf numFmtId="10" fontId="13" fillId="0" borderId="15" xfId="3" applyNumberFormat="1" applyFont="1" applyBorder="1" applyAlignment="1">
      <alignment horizontal="center" vertical="center"/>
    </xf>
    <xf numFmtId="0" fontId="6" fillId="8" borderId="14" xfId="3" applyFont="1" applyFill="1" applyBorder="1" applyAlignment="1">
      <alignment horizontal="left" vertical="center"/>
    </xf>
    <xf numFmtId="0" fontId="6" fillId="8" borderId="14" xfId="3" applyFont="1" applyFill="1" applyBorder="1" applyAlignment="1">
      <alignment vertical="center"/>
    </xf>
    <xf numFmtId="0" fontId="6" fillId="5" borderId="14" xfId="0" applyFont="1" applyFill="1" applyBorder="1" applyAlignment="1">
      <alignment vertical="top" wrapText="1"/>
    </xf>
    <xf numFmtId="0" fontId="13" fillId="8" borderId="4" xfId="3" applyFont="1" applyFill="1" applyBorder="1" applyAlignment="1">
      <alignment horizontal="center"/>
    </xf>
    <xf numFmtId="0" fontId="13" fillId="8" borderId="0" xfId="3" applyFont="1" applyFill="1" applyAlignment="1">
      <alignment horizontal="center"/>
    </xf>
    <xf numFmtId="0" fontId="13" fillId="8" borderId="5" xfId="3" applyFont="1" applyFill="1" applyBorder="1" applyAlignment="1">
      <alignment horizontal="center"/>
    </xf>
    <xf numFmtId="0" fontId="10" fillId="8" borderId="0" xfId="3" applyFont="1" applyFill="1"/>
    <xf numFmtId="0" fontId="10" fillId="8" borderId="5" xfId="3" applyFont="1" applyFill="1" applyBorder="1"/>
    <xf numFmtId="0" fontId="10" fillId="8" borderId="6" xfId="3" applyFont="1" applyFill="1" applyBorder="1" applyAlignment="1">
      <alignment vertical="top"/>
    </xf>
    <xf numFmtId="0" fontId="10" fillId="8" borderId="7" xfId="3" applyFont="1" applyFill="1" applyBorder="1" applyAlignment="1">
      <alignment vertical="top"/>
    </xf>
    <xf numFmtId="0" fontId="10" fillId="8" borderId="7" xfId="3" applyFont="1" applyFill="1" applyBorder="1"/>
    <xf numFmtId="0" fontId="10" fillId="8" borderId="8" xfId="3" applyFont="1" applyFill="1" applyBorder="1"/>
    <xf numFmtId="0" fontId="6" fillId="7" borderId="14" xfId="3" applyFont="1" applyFill="1" applyBorder="1" applyAlignment="1">
      <alignment vertical="center"/>
    </xf>
    <xf numFmtId="0" fontId="6" fillId="7" borderId="13" xfId="3" applyFont="1" applyFill="1" applyBorder="1" applyAlignment="1">
      <alignment vertical="center"/>
    </xf>
    <xf numFmtId="0" fontId="10" fillId="8" borderId="0" xfId="3" applyFont="1" applyFill="1" applyAlignment="1">
      <alignment horizontal="center"/>
    </xf>
    <xf numFmtId="0" fontId="21" fillId="0" borderId="13" xfId="0" applyFont="1" applyBorder="1" applyAlignment="1">
      <alignment horizontal="left" vertical="top" wrapText="1"/>
    </xf>
    <xf numFmtId="0" fontId="21" fillId="0" borderId="13" xfId="0" applyFont="1" applyBorder="1" applyAlignment="1">
      <alignment horizontal="right" vertical="top" wrapText="1"/>
    </xf>
    <xf numFmtId="0" fontId="21" fillId="0" borderId="13" xfId="0" applyFont="1" applyBorder="1" applyAlignment="1">
      <alignment horizontal="center" vertical="top" wrapText="1"/>
    </xf>
    <xf numFmtId="0" fontId="16" fillId="7" borderId="13" xfId="0" applyFont="1" applyFill="1" applyBorder="1" applyAlignment="1">
      <alignment horizontal="center" vertical="top" wrapText="1"/>
    </xf>
    <xf numFmtId="0" fontId="5" fillId="0" borderId="0" xfId="0" applyFont="1"/>
    <xf numFmtId="169" fontId="5" fillId="0" borderId="0" xfId="0" applyNumberFormat="1" applyFont="1"/>
    <xf numFmtId="0" fontId="16" fillId="7" borderId="13" xfId="0" applyFont="1" applyFill="1" applyBorder="1" applyAlignment="1">
      <alignment horizontal="left" vertical="top" wrapText="1"/>
    </xf>
    <xf numFmtId="0" fontId="16" fillId="7" borderId="13" xfId="0" applyFont="1" applyFill="1" applyBorder="1" applyAlignment="1">
      <alignment horizontal="right" vertical="top" wrapText="1"/>
    </xf>
    <xf numFmtId="0" fontId="20" fillId="9" borderId="13" xfId="0" applyFont="1" applyFill="1" applyBorder="1" applyAlignment="1">
      <alignment horizontal="left" vertical="top" wrapText="1"/>
    </xf>
    <xf numFmtId="0" fontId="21" fillId="9" borderId="13" xfId="0" applyFont="1" applyFill="1" applyBorder="1" applyAlignment="1">
      <alignment horizontal="center" vertical="top" wrapText="1"/>
    </xf>
    <xf numFmtId="0" fontId="21" fillId="9" borderId="13" xfId="0" applyFont="1" applyFill="1" applyBorder="1" applyAlignment="1">
      <alignment horizontal="right" vertical="top" wrapText="1"/>
    </xf>
    <xf numFmtId="0" fontId="18" fillId="9" borderId="13" xfId="0" applyFont="1" applyFill="1" applyBorder="1" applyAlignment="1">
      <alignment horizontal="left" vertical="top" wrapText="1"/>
    </xf>
    <xf numFmtId="0" fontId="15" fillId="9" borderId="13" xfId="0" applyFont="1" applyFill="1" applyBorder="1" applyAlignment="1">
      <alignment horizontal="left" vertical="top" wrapText="1"/>
    </xf>
    <xf numFmtId="10" fontId="10" fillId="7" borderId="13" xfId="6" applyNumberFormat="1" applyFont="1" applyFill="1" applyBorder="1" applyAlignment="1">
      <alignment horizontal="center" vertical="center"/>
    </xf>
    <xf numFmtId="168" fontId="10" fillId="7" borderId="13" xfId="3" applyNumberFormat="1" applyFont="1" applyFill="1" applyBorder="1" applyAlignment="1">
      <alignment horizontal="center" vertical="center"/>
    </xf>
    <xf numFmtId="10" fontId="10" fillId="7" borderId="13" xfId="3" applyNumberFormat="1" applyFont="1" applyFill="1" applyBorder="1" applyAlignment="1">
      <alignment horizontal="center" vertical="center"/>
    </xf>
    <xf numFmtId="10" fontId="10" fillId="7" borderId="15" xfId="3" applyNumberFormat="1" applyFont="1" applyFill="1" applyBorder="1" applyAlignment="1">
      <alignment horizontal="center" vertical="center"/>
    </xf>
    <xf numFmtId="10" fontId="10" fillId="7" borderId="13" xfId="2" applyNumberFormat="1" applyFont="1" applyFill="1" applyBorder="1" applyAlignment="1">
      <alignment horizontal="center" vertical="center"/>
    </xf>
    <xf numFmtId="10" fontId="10" fillId="7" borderId="15" xfId="2" applyNumberFormat="1" applyFont="1" applyFill="1" applyBorder="1" applyAlignment="1">
      <alignment horizontal="center" vertical="center"/>
    </xf>
    <xf numFmtId="0" fontId="21" fillId="9" borderId="13" xfId="0" applyFont="1" applyFill="1" applyBorder="1" applyAlignment="1">
      <alignment horizontal="left" vertical="top" wrapText="1"/>
    </xf>
    <xf numFmtId="0" fontId="5" fillId="0" borderId="13" xfId="0" applyFont="1" applyBorder="1" applyAlignment="1">
      <alignment horizontal="right" vertical="top" wrapText="1"/>
    </xf>
    <xf numFmtId="0" fontId="16" fillId="12" borderId="0" xfId="0" applyFont="1" applyFill="1" applyAlignment="1">
      <alignment horizontal="left" vertical="top" wrapText="1"/>
    </xf>
    <xf numFmtId="0" fontId="25" fillId="13" borderId="32" xfId="0" applyFont="1" applyFill="1" applyBorder="1" applyAlignment="1">
      <alignment horizontal="left" vertical="top" wrapText="1"/>
    </xf>
    <xf numFmtId="0" fontId="25" fillId="13" borderId="32" xfId="0" applyFont="1" applyFill="1" applyBorder="1" applyAlignment="1">
      <alignment horizontal="center" vertical="top" wrapText="1"/>
    </xf>
    <xf numFmtId="0" fontId="25" fillId="13" borderId="32" xfId="0" applyFont="1" applyFill="1" applyBorder="1" applyAlignment="1">
      <alignment horizontal="right" vertical="top" wrapText="1"/>
    </xf>
    <xf numFmtId="0" fontId="24" fillId="12" borderId="0" xfId="0" applyFont="1" applyFill="1" applyAlignment="1">
      <alignment horizontal="left" vertical="top" wrapText="1"/>
    </xf>
    <xf numFmtId="0" fontId="24" fillId="12" borderId="0" xfId="0" applyFont="1" applyFill="1" applyAlignment="1">
      <alignment horizontal="right" vertical="top" wrapText="1"/>
    </xf>
    <xf numFmtId="0" fontId="25" fillId="12" borderId="0" xfId="0" applyFont="1" applyFill="1" applyAlignment="1">
      <alignment horizontal="left" vertical="top" wrapText="1"/>
    </xf>
    <xf numFmtId="0" fontId="25" fillId="12" borderId="0" xfId="0" applyFont="1" applyFill="1" applyAlignment="1">
      <alignment horizontal="center" vertical="top" wrapText="1"/>
    </xf>
    <xf numFmtId="0" fontId="20" fillId="9" borderId="33" xfId="0" applyFont="1" applyFill="1" applyBorder="1" applyAlignment="1">
      <alignment horizontal="left" vertical="top" wrapText="1"/>
    </xf>
    <xf numFmtId="0" fontId="21" fillId="9" borderId="33" xfId="0" applyFont="1" applyFill="1" applyBorder="1" applyAlignment="1">
      <alignment horizontal="center" vertical="top" wrapText="1"/>
    </xf>
    <xf numFmtId="0" fontId="21" fillId="9" borderId="33" xfId="0" applyFont="1" applyFill="1" applyBorder="1" applyAlignment="1">
      <alignment horizontal="right" vertical="top" wrapText="1"/>
    </xf>
    <xf numFmtId="0" fontId="15" fillId="9" borderId="33" xfId="0" applyFont="1" applyFill="1" applyBorder="1" applyAlignment="1">
      <alignment horizontal="left" vertical="top" wrapText="1"/>
    </xf>
    <xf numFmtId="0" fontId="21" fillId="0" borderId="33" xfId="0" applyFont="1" applyBorder="1" applyAlignment="1">
      <alignment horizontal="left" vertical="top" wrapText="1"/>
    </xf>
    <xf numFmtId="0" fontId="21" fillId="0" borderId="33" xfId="0" applyFont="1" applyBorder="1" applyAlignment="1">
      <alignment horizontal="center" vertical="top" wrapText="1"/>
    </xf>
    <xf numFmtId="0" fontId="21" fillId="0" borderId="33" xfId="0" applyFont="1" applyBorder="1" applyAlignment="1">
      <alignment horizontal="right" vertical="top" wrapText="1"/>
    </xf>
    <xf numFmtId="0" fontId="20" fillId="0" borderId="33" xfId="0" applyFont="1" applyBorder="1" applyAlignment="1">
      <alignment horizontal="left" vertical="top" wrapText="1"/>
    </xf>
    <xf numFmtId="0" fontId="15" fillId="0" borderId="33" xfId="0" applyFont="1" applyBorder="1" applyAlignment="1">
      <alignment horizontal="left" vertical="top" wrapText="1"/>
    </xf>
    <xf numFmtId="0" fontId="22" fillId="0" borderId="34" xfId="0" applyFont="1" applyBorder="1"/>
    <xf numFmtId="0" fontId="21" fillId="9" borderId="33" xfId="0" applyFont="1" applyFill="1" applyBorder="1" applyAlignment="1">
      <alignment horizontal="left" vertical="top" wrapText="1"/>
    </xf>
    <xf numFmtId="0" fontId="22" fillId="0" borderId="0" xfId="0" applyFont="1"/>
    <xf numFmtId="0" fontId="5" fillId="0" borderId="13" xfId="0" applyFont="1" applyBorder="1" applyAlignment="1">
      <alignment horizontal="left" vertical="top" wrapText="1"/>
    </xf>
    <xf numFmtId="0" fontId="0" fillId="0" borderId="0" xfId="3" applyFont="1"/>
    <xf numFmtId="0" fontId="26" fillId="0" borderId="0" xfId="3" applyFont="1" applyAlignment="1">
      <alignment horizontal="center"/>
    </xf>
    <xf numFmtId="0" fontId="27" fillId="0" borderId="0" xfId="3" applyFont="1" applyAlignment="1">
      <alignment horizontal="center"/>
    </xf>
    <xf numFmtId="0" fontId="26" fillId="0" borderId="36" xfId="3" applyFont="1" applyBorder="1" applyAlignment="1">
      <alignment horizontal="center"/>
    </xf>
    <xf numFmtId="10" fontId="28" fillId="0" borderId="36" xfId="3" applyNumberFormat="1" applyFont="1" applyBorder="1" applyAlignment="1">
      <alignment horizontal="center"/>
    </xf>
    <xf numFmtId="0" fontId="26" fillId="0" borderId="0" xfId="3" applyFont="1"/>
    <xf numFmtId="0" fontId="26" fillId="0" borderId="36" xfId="3" applyFont="1" applyBorder="1" applyAlignment="1">
      <alignment horizontal="center" vertical="center" wrapText="1"/>
    </xf>
    <xf numFmtId="0" fontId="31" fillId="0" borderId="0" xfId="0" applyFont="1"/>
    <xf numFmtId="0" fontId="32" fillId="0" borderId="0" xfId="0" applyFont="1"/>
    <xf numFmtId="1" fontId="33" fillId="0" borderId="0" xfId="0" applyNumberFormat="1" applyFont="1" applyAlignment="1">
      <alignment horizontal="center" vertical="center"/>
    </xf>
    <xf numFmtId="0" fontId="0" fillId="0" borderId="0" xfId="0" applyAlignment="1">
      <alignment horizontal="center"/>
    </xf>
    <xf numFmtId="0" fontId="29" fillId="0" borderId="0" xfId="3" applyFont="1" applyAlignment="1">
      <alignment horizontal="left"/>
    </xf>
    <xf numFmtId="0" fontId="34" fillId="0" borderId="0" xfId="0" applyFont="1"/>
    <xf numFmtId="0" fontId="35" fillId="0" borderId="0" xfId="0" applyFont="1"/>
    <xf numFmtId="0" fontId="22" fillId="0" borderId="36" xfId="3" applyFont="1" applyBorder="1" applyAlignment="1">
      <alignment horizontal="center" vertical="center"/>
    </xf>
    <xf numFmtId="10" fontId="22" fillId="14" borderId="36" xfId="3" applyNumberFormat="1" applyFont="1" applyFill="1" applyBorder="1" applyAlignment="1" applyProtection="1">
      <alignment horizontal="center" vertical="center"/>
      <protection locked="0"/>
    </xf>
    <xf numFmtId="0" fontId="34" fillId="0" borderId="0" xfId="0" applyFont="1" applyAlignment="1">
      <alignment vertical="center"/>
    </xf>
    <xf numFmtId="10" fontId="22" fillId="0" borderId="36" xfId="3" applyNumberFormat="1" applyFont="1" applyBorder="1" applyAlignment="1">
      <alignment horizontal="center" vertical="center"/>
    </xf>
    <xf numFmtId="10" fontId="22" fillId="0" borderId="36" xfId="3" applyNumberFormat="1" applyFont="1" applyBorder="1" applyAlignment="1">
      <alignment horizontal="center" vertical="center" wrapText="1"/>
    </xf>
    <xf numFmtId="0" fontId="22" fillId="0" borderId="36" xfId="3" applyFont="1" applyBorder="1" applyAlignment="1">
      <alignment horizontal="center" vertical="center" wrapText="1"/>
    </xf>
    <xf numFmtId="0" fontId="22" fillId="16" borderId="36" xfId="3" applyFont="1" applyFill="1" applyBorder="1" applyAlignment="1">
      <alignment horizontal="center" vertical="center" wrapText="1"/>
    </xf>
    <xf numFmtId="10" fontId="36" fillId="16" borderId="36" xfId="3" applyNumberFormat="1" applyFont="1" applyFill="1" applyBorder="1" applyAlignment="1">
      <alignment horizontal="center" vertical="center"/>
    </xf>
    <xf numFmtId="0" fontId="37" fillId="0" borderId="0" xfId="3" applyFont="1" applyAlignment="1">
      <alignment horizontal="right" vertical="center"/>
    </xf>
    <xf numFmtId="0" fontId="0" fillId="0" borderId="0" xfId="3" applyFont="1" applyAlignment="1">
      <alignment horizontal="center" vertical="top"/>
    </xf>
    <xf numFmtId="0" fontId="41" fillId="0" borderId="0" xfId="3" applyFont="1" applyAlignment="1">
      <alignment horizontal="center" vertical="top"/>
    </xf>
    <xf numFmtId="174" fontId="0" fillId="0" borderId="0" xfId="3" applyNumberFormat="1" applyFont="1"/>
    <xf numFmtId="0" fontId="26" fillId="0" borderId="42" xfId="3" applyFont="1" applyBorder="1" applyAlignment="1">
      <alignment horizontal="left"/>
    </xf>
    <xf numFmtId="0" fontId="0" fillId="0" borderId="42" xfId="3" applyFont="1" applyBorder="1"/>
    <xf numFmtId="0" fontId="22" fillId="0" borderId="0" xfId="3" applyFont="1"/>
    <xf numFmtId="0" fontId="26" fillId="0" borderId="0" xfId="12" applyFont="1" applyAlignment="1">
      <alignment horizontal="left" vertical="top"/>
    </xf>
    <xf numFmtId="0" fontId="0" fillId="0" borderId="0" xfId="3" applyFont="1" applyAlignment="1">
      <alignment vertical="top"/>
    </xf>
    <xf numFmtId="172" fontId="0" fillId="0" borderId="0" xfId="3" applyNumberFormat="1" applyFont="1"/>
    <xf numFmtId="172" fontId="0" fillId="0" borderId="0" xfId="3" applyNumberFormat="1" applyFont="1" applyAlignment="1">
      <alignment vertical="top"/>
    </xf>
    <xf numFmtId="0" fontId="39" fillId="0" borderId="0" xfId="0" applyFont="1" applyAlignment="1">
      <alignment horizontal="right" vertical="center"/>
    </xf>
    <xf numFmtId="0" fontId="39" fillId="0" borderId="0" xfId="0" applyFont="1" applyAlignment="1">
      <alignment horizontal="center" vertical="top"/>
    </xf>
    <xf numFmtId="0" fontId="39" fillId="0" borderId="0" xfId="0" applyFont="1" applyAlignment="1">
      <alignment horizontal="left" vertical="center"/>
    </xf>
    <xf numFmtId="0" fontId="10" fillId="8" borderId="14" xfId="3" applyFont="1" applyFill="1" applyBorder="1" applyAlignment="1">
      <alignment horizontal="center" vertical="center"/>
    </xf>
    <xf numFmtId="0" fontId="24" fillId="12" borderId="13" xfId="0" applyFont="1" applyFill="1" applyBorder="1" applyAlignment="1">
      <alignment horizontal="left" vertical="center" wrapText="1"/>
    </xf>
    <xf numFmtId="0" fontId="0" fillId="0" borderId="26" xfId="0" applyBorder="1" applyAlignment="1">
      <alignment vertical="center" wrapText="1"/>
    </xf>
    <xf numFmtId="0" fontId="0" fillId="0" borderId="31" xfId="0" applyBorder="1" applyAlignment="1">
      <alignment vertical="center" wrapText="1"/>
    </xf>
    <xf numFmtId="0" fontId="10" fillId="11" borderId="14" xfId="3" applyFont="1" applyFill="1" applyBorder="1" applyAlignment="1">
      <alignment horizontal="center" vertical="center"/>
    </xf>
    <xf numFmtId="0" fontId="10" fillId="0" borderId="14" xfId="3" applyFont="1" applyBorder="1" applyAlignment="1">
      <alignment horizontal="center" vertical="center"/>
    </xf>
    <xf numFmtId="0" fontId="10" fillId="0" borderId="13" xfId="3" applyFont="1" applyBorder="1" applyAlignment="1">
      <alignment horizontal="left" vertical="center" wrapText="1"/>
    </xf>
    <xf numFmtId="168" fontId="10" fillId="0" borderId="13" xfId="0" applyNumberFormat="1" applyFont="1" applyBorder="1" applyAlignment="1">
      <alignment horizontal="center" vertical="center" wrapText="1"/>
    </xf>
    <xf numFmtId="10" fontId="10" fillId="0" borderId="13" xfId="6" applyNumberFormat="1" applyFont="1" applyFill="1" applyBorder="1" applyAlignment="1">
      <alignment horizontal="center" vertical="center"/>
    </xf>
    <xf numFmtId="170" fontId="10" fillId="7" borderId="13" xfId="7" applyNumberFormat="1" applyFont="1" applyFill="1" applyBorder="1" applyAlignment="1">
      <alignment vertical="center"/>
    </xf>
    <xf numFmtId="170" fontId="10" fillId="7" borderId="13" xfId="3" applyNumberFormat="1" applyFont="1" applyFill="1" applyBorder="1" applyAlignment="1">
      <alignment horizontal="center" vertical="center"/>
    </xf>
    <xf numFmtId="10" fontId="0" fillId="0" borderId="0" xfId="0" applyNumberFormat="1" applyAlignment="1">
      <alignment horizontal="left" vertical="top"/>
    </xf>
    <xf numFmtId="170" fontId="13" fillId="0" borderId="13" xfId="7" applyNumberFormat="1" applyFont="1" applyFill="1" applyBorder="1" applyAlignment="1">
      <alignment horizontal="center" vertical="center"/>
    </xf>
    <xf numFmtId="170" fontId="13" fillId="11" borderId="13" xfId="7" applyNumberFormat="1" applyFont="1" applyFill="1" applyBorder="1" applyAlignment="1">
      <alignment horizontal="center" vertical="center"/>
    </xf>
    <xf numFmtId="0" fontId="24" fillId="12" borderId="13" xfId="0" applyFont="1" applyFill="1" applyBorder="1" applyAlignment="1">
      <alignment horizontal="left" vertical="top" wrapText="1"/>
    </xf>
    <xf numFmtId="4" fontId="25" fillId="13" borderId="32" xfId="0" applyNumberFormat="1" applyFont="1" applyFill="1" applyBorder="1" applyAlignment="1">
      <alignment horizontal="right" vertical="top" wrapText="1"/>
    </xf>
    <xf numFmtId="0" fontId="16" fillId="12" borderId="32" xfId="0" applyFont="1" applyFill="1" applyBorder="1" applyAlignment="1">
      <alignment horizontal="left" vertical="top" wrapText="1"/>
    </xf>
    <xf numFmtId="0" fontId="16" fillId="12" borderId="32" xfId="0" applyFont="1" applyFill="1" applyBorder="1" applyAlignment="1">
      <alignment horizontal="right" vertical="top" wrapText="1"/>
    </xf>
    <xf numFmtId="0" fontId="16" fillId="12" borderId="32" xfId="0" applyFont="1" applyFill="1" applyBorder="1" applyAlignment="1">
      <alignment horizontal="center" vertical="top" wrapText="1"/>
    </xf>
    <xf numFmtId="0" fontId="18" fillId="18" borderId="32" xfId="0" applyFont="1" applyFill="1" applyBorder="1" applyAlignment="1">
      <alignment horizontal="left" vertical="top" wrapText="1"/>
    </xf>
    <xf numFmtId="0" fontId="18" fillId="18" borderId="32" xfId="0" applyFont="1" applyFill="1" applyBorder="1" applyAlignment="1">
      <alignment horizontal="center" vertical="top" wrapText="1"/>
    </xf>
    <xf numFmtId="0" fontId="18" fillId="18" borderId="32" xfId="0" applyFont="1" applyFill="1" applyBorder="1" applyAlignment="1">
      <alignment horizontal="right" vertical="top" wrapText="1"/>
    </xf>
    <xf numFmtId="4" fontId="18" fillId="18" borderId="32" xfId="0" applyNumberFormat="1" applyFont="1" applyFill="1" applyBorder="1" applyAlignment="1">
      <alignment horizontal="right" vertical="top" wrapText="1"/>
    </xf>
    <xf numFmtId="165" fontId="18" fillId="18" borderId="32" xfId="0" applyNumberFormat="1" applyFont="1" applyFill="1" applyBorder="1" applyAlignment="1">
      <alignment horizontal="right" vertical="top" wrapText="1"/>
    </xf>
    <xf numFmtId="0" fontId="15" fillId="19" borderId="32" xfId="0" applyFont="1" applyFill="1" applyBorder="1" applyAlignment="1">
      <alignment horizontal="left" vertical="top" wrapText="1"/>
    </xf>
    <xf numFmtId="0" fontId="15" fillId="19" borderId="32" xfId="0" applyFont="1" applyFill="1" applyBorder="1" applyAlignment="1">
      <alignment horizontal="center" vertical="top" wrapText="1"/>
    </xf>
    <xf numFmtId="0" fontId="15" fillId="19" borderId="32" xfId="0" applyFont="1" applyFill="1" applyBorder="1" applyAlignment="1">
      <alignment horizontal="right" vertical="top" wrapText="1"/>
    </xf>
    <xf numFmtId="4" fontId="15" fillId="19" borderId="32" xfId="0" applyNumberFormat="1" applyFont="1" applyFill="1" applyBorder="1" applyAlignment="1">
      <alignment horizontal="right" vertical="top" wrapText="1"/>
    </xf>
    <xf numFmtId="165" fontId="15" fillId="19" borderId="32" xfId="0" applyNumberFormat="1" applyFont="1" applyFill="1" applyBorder="1" applyAlignment="1">
      <alignment horizontal="right" vertical="top" wrapText="1"/>
    </xf>
    <xf numFmtId="0" fontId="15" fillId="12" borderId="32" xfId="0" applyFont="1" applyFill="1" applyBorder="1" applyAlignment="1">
      <alignment horizontal="left" vertical="top" wrapText="1"/>
    </xf>
    <xf numFmtId="0" fontId="15" fillId="12" borderId="32" xfId="0" applyFont="1" applyFill="1" applyBorder="1" applyAlignment="1">
      <alignment horizontal="center" vertical="top" wrapText="1"/>
    </xf>
    <xf numFmtId="0" fontId="15" fillId="12" borderId="32" xfId="0" applyFont="1" applyFill="1" applyBorder="1" applyAlignment="1">
      <alignment horizontal="right" vertical="top" wrapText="1"/>
    </xf>
    <xf numFmtId="4" fontId="15" fillId="12" borderId="32" xfId="0" applyNumberFormat="1" applyFont="1" applyFill="1" applyBorder="1" applyAlignment="1">
      <alignment horizontal="right" vertical="top" wrapText="1"/>
    </xf>
    <xf numFmtId="165" fontId="15" fillId="12" borderId="32" xfId="0" applyNumberFormat="1" applyFont="1" applyFill="1" applyBorder="1" applyAlignment="1">
      <alignment horizontal="right" vertical="top" wrapText="1"/>
    </xf>
    <xf numFmtId="0" fontId="15" fillId="19" borderId="13" xfId="0" applyFont="1" applyFill="1" applyBorder="1" applyAlignment="1">
      <alignment horizontal="left" vertical="top" wrapText="1"/>
    </xf>
    <xf numFmtId="165" fontId="24" fillId="12" borderId="0" xfId="0" applyNumberFormat="1" applyFont="1" applyFill="1" applyAlignment="1">
      <alignment horizontal="right" vertical="top" wrapText="1"/>
    </xf>
    <xf numFmtId="175" fontId="15" fillId="19" borderId="32" xfId="0" applyNumberFormat="1" applyFont="1" applyFill="1" applyBorder="1" applyAlignment="1">
      <alignment horizontal="right" vertical="top" wrapText="1"/>
    </xf>
    <xf numFmtId="0" fontId="25" fillId="20" borderId="32" xfId="0" applyFont="1" applyFill="1" applyBorder="1" applyAlignment="1">
      <alignment horizontal="left" vertical="top" wrapText="1"/>
    </xf>
    <xf numFmtId="0" fontId="25" fillId="20" borderId="32" xfId="0" applyFont="1" applyFill="1" applyBorder="1" applyAlignment="1">
      <alignment horizontal="right" vertical="top" wrapText="1"/>
    </xf>
    <xf numFmtId="0" fontId="25" fillId="20" borderId="32" xfId="0" applyFont="1" applyFill="1" applyBorder="1" applyAlignment="1">
      <alignment horizontal="center" vertical="top" wrapText="1"/>
    </xf>
    <xf numFmtId="175" fontId="25" fillId="20" borderId="32" xfId="0" applyNumberFormat="1" applyFont="1" applyFill="1" applyBorder="1" applyAlignment="1">
      <alignment horizontal="right" vertical="top" wrapText="1"/>
    </xf>
    <xf numFmtId="4" fontId="25" fillId="20" borderId="32" xfId="0" applyNumberFormat="1" applyFont="1" applyFill="1" applyBorder="1" applyAlignment="1">
      <alignment horizontal="right" vertical="top" wrapText="1"/>
    </xf>
    <xf numFmtId="175" fontId="25" fillId="13" borderId="32" xfId="0" applyNumberFormat="1" applyFont="1" applyFill="1" applyBorder="1" applyAlignment="1">
      <alignment horizontal="right" vertical="top" wrapText="1"/>
    </xf>
    <xf numFmtId="0" fontId="25" fillId="12" borderId="0" xfId="0" applyFont="1" applyFill="1" applyAlignment="1">
      <alignment horizontal="right" vertical="top" wrapText="1"/>
    </xf>
    <xf numFmtId="4" fontId="25" fillId="12" borderId="0" xfId="0" applyNumberFormat="1" applyFont="1" applyFill="1" applyAlignment="1">
      <alignment horizontal="right" vertical="top" wrapText="1"/>
    </xf>
    <xf numFmtId="0" fontId="15" fillId="19" borderId="47" xfId="0" applyFont="1" applyFill="1" applyBorder="1" applyAlignment="1">
      <alignment horizontal="left" vertical="top" wrapText="1"/>
    </xf>
    <xf numFmtId="0" fontId="10" fillId="7" borderId="13" xfId="3" applyFont="1" applyFill="1" applyBorder="1" applyAlignment="1">
      <alignment horizontal="left" vertical="center" wrapText="1"/>
    </xf>
    <xf numFmtId="168" fontId="10" fillId="7" borderId="13" xfId="0" applyNumberFormat="1" applyFont="1" applyFill="1" applyBorder="1" applyAlignment="1">
      <alignment horizontal="center" vertical="center" wrapText="1"/>
    </xf>
    <xf numFmtId="0" fontId="10" fillId="8" borderId="16" xfId="3" applyFont="1" applyFill="1" applyBorder="1" applyAlignment="1">
      <alignment horizontal="center"/>
    </xf>
    <xf numFmtId="0" fontId="10" fillId="10" borderId="17" xfId="3" applyFont="1" applyFill="1" applyBorder="1" applyAlignment="1">
      <alignment horizontal="center" vertical="center"/>
    </xf>
    <xf numFmtId="0" fontId="10" fillId="10" borderId="18" xfId="3" applyFont="1" applyFill="1" applyBorder="1" applyAlignment="1">
      <alignment horizontal="center" vertical="center"/>
    </xf>
    <xf numFmtId="0" fontId="10" fillId="10" borderId="19" xfId="3" applyFont="1" applyFill="1" applyBorder="1" applyAlignment="1">
      <alignment horizontal="center" vertical="center"/>
    </xf>
    <xf numFmtId="0" fontId="10" fillId="7" borderId="17" xfId="3" applyFont="1" applyFill="1" applyBorder="1" applyAlignment="1">
      <alignment horizontal="center" vertical="center" wrapText="1"/>
    </xf>
    <xf numFmtId="0" fontId="10" fillId="7" borderId="18" xfId="3" applyFont="1" applyFill="1" applyBorder="1" applyAlignment="1">
      <alignment horizontal="center" vertical="center" wrapText="1"/>
    </xf>
    <xf numFmtId="0" fontId="10" fillId="7" borderId="19" xfId="3" applyFont="1" applyFill="1" applyBorder="1" applyAlignment="1">
      <alignment horizontal="center" vertical="center" wrapText="1"/>
    </xf>
    <xf numFmtId="0" fontId="0" fillId="0" borderId="20" xfId="0" applyBorder="1" applyAlignment="1">
      <alignment horizontal="center" vertical="top"/>
    </xf>
    <xf numFmtId="0" fontId="0" fillId="0" borderId="16" xfId="0" applyBorder="1" applyAlignment="1">
      <alignment horizontal="center" vertical="top"/>
    </xf>
    <xf numFmtId="0" fontId="0" fillId="0" borderId="21" xfId="0" applyBorder="1" applyAlignment="1">
      <alignment horizontal="center" vertical="top"/>
    </xf>
    <xf numFmtId="0" fontId="0" fillId="0" borderId="4" xfId="0" applyBorder="1" applyAlignment="1">
      <alignment horizontal="center" vertical="top"/>
    </xf>
    <xf numFmtId="0" fontId="0" fillId="0" borderId="0" xfId="0" applyAlignment="1">
      <alignment horizontal="center" vertical="top"/>
    </xf>
    <xf numFmtId="0" fontId="0" fillId="0" borderId="5" xfId="0" applyBorder="1" applyAlignment="1">
      <alignment horizontal="center" vertical="top"/>
    </xf>
    <xf numFmtId="0" fontId="7" fillId="8" borderId="4" xfId="3" applyFont="1" applyFill="1" applyBorder="1" applyAlignment="1">
      <alignment horizontal="right" vertical="center"/>
    </xf>
    <xf numFmtId="0" fontId="7" fillId="8" borderId="0" xfId="3" applyFont="1" applyFill="1" applyAlignment="1">
      <alignment horizontal="right" vertical="center"/>
    </xf>
    <xf numFmtId="0" fontId="7" fillId="8" borderId="5" xfId="3" applyFont="1" applyFill="1" applyBorder="1" applyAlignment="1">
      <alignment horizontal="right" vertical="center"/>
    </xf>
    <xf numFmtId="0" fontId="10" fillId="8" borderId="20" xfId="3" applyFont="1" applyFill="1" applyBorder="1" applyAlignment="1">
      <alignment horizontal="center"/>
    </xf>
    <xf numFmtId="0" fontId="13" fillId="8" borderId="25" xfId="3" applyFont="1" applyFill="1" applyBorder="1" applyAlignment="1">
      <alignment horizontal="left" vertical="center"/>
    </xf>
    <xf numFmtId="0" fontId="13" fillId="8" borderId="26" xfId="3" applyFont="1" applyFill="1" applyBorder="1" applyAlignment="1">
      <alignment horizontal="left" vertical="center"/>
    </xf>
    <xf numFmtId="0" fontId="13" fillId="8" borderId="27" xfId="3" applyFont="1" applyFill="1" applyBorder="1" applyAlignment="1">
      <alignment horizontal="left" vertical="center"/>
    </xf>
    <xf numFmtId="0" fontId="10" fillId="7" borderId="14" xfId="3" applyFont="1" applyFill="1" applyBorder="1" applyAlignment="1">
      <alignment horizontal="center" vertical="center"/>
    </xf>
    <xf numFmtId="0" fontId="10" fillId="7" borderId="13" xfId="3" applyFont="1" applyFill="1" applyBorder="1" applyAlignment="1">
      <alignment horizontal="center" vertical="center"/>
    </xf>
    <xf numFmtId="166" fontId="10" fillId="8" borderId="13" xfId="3" applyNumberFormat="1" applyFont="1" applyFill="1" applyBorder="1" applyAlignment="1">
      <alignment horizontal="center" vertical="center"/>
    </xf>
    <xf numFmtId="166" fontId="10" fillId="0" borderId="13" xfId="3" applyNumberFormat="1" applyFont="1" applyBorder="1" applyAlignment="1">
      <alignment horizontal="center" vertical="center"/>
    </xf>
    <xf numFmtId="0" fontId="10" fillId="8" borderId="4" xfId="3" applyFont="1" applyFill="1" applyBorder="1" applyAlignment="1">
      <alignment horizontal="center"/>
    </xf>
    <xf numFmtId="0" fontId="10" fillId="8" borderId="0" xfId="3" applyFont="1" applyFill="1" applyAlignment="1">
      <alignment horizontal="center"/>
    </xf>
    <xf numFmtId="0" fontId="10" fillId="8" borderId="14" xfId="3" applyFont="1" applyFill="1" applyBorder="1" applyAlignment="1">
      <alignment horizontal="center" vertical="center"/>
    </xf>
    <xf numFmtId="0" fontId="10" fillId="8" borderId="13" xfId="3" applyFont="1" applyFill="1" applyBorder="1" applyAlignment="1">
      <alignment horizontal="center" vertical="center"/>
    </xf>
    <xf numFmtId="166" fontId="10" fillId="8" borderId="13" xfId="3" applyNumberFormat="1" applyFont="1" applyFill="1" applyBorder="1" applyAlignment="1">
      <alignment horizontal="center" vertical="center" wrapText="1"/>
    </xf>
    <xf numFmtId="167" fontId="10" fillId="8" borderId="13" xfId="3" applyNumberFormat="1" applyFont="1" applyFill="1" applyBorder="1" applyAlignment="1">
      <alignment horizontal="center" vertical="center"/>
    </xf>
    <xf numFmtId="167" fontId="10" fillId="8" borderId="13" xfId="3" applyNumberFormat="1" applyFont="1" applyFill="1" applyBorder="1" applyAlignment="1">
      <alignment horizontal="center" vertical="center" wrapText="1"/>
    </xf>
    <xf numFmtId="0" fontId="25" fillId="12" borderId="30" xfId="0" applyFont="1" applyFill="1" applyBorder="1" applyAlignment="1">
      <alignment horizontal="center" vertical="center" wrapText="1"/>
    </xf>
    <xf numFmtId="0" fontId="25" fillId="12" borderId="26" xfId="0" applyFont="1" applyFill="1" applyBorder="1" applyAlignment="1">
      <alignment horizontal="center" vertical="center" wrapText="1"/>
    </xf>
    <xf numFmtId="0" fontId="25" fillId="12" borderId="31" xfId="0" applyFont="1" applyFill="1" applyBorder="1" applyAlignment="1">
      <alignment horizontal="center" vertical="center" wrapText="1"/>
    </xf>
    <xf numFmtId="0" fontId="0" fillId="0" borderId="30" xfId="0" applyBorder="1" applyAlignment="1">
      <alignment horizontal="center" vertical="center" wrapText="1"/>
    </xf>
    <xf numFmtId="0" fontId="0" fillId="0" borderId="26" xfId="0" applyBorder="1" applyAlignment="1">
      <alignment horizontal="center" vertical="center" wrapText="1"/>
    </xf>
    <xf numFmtId="0" fontId="0" fillId="0" borderId="31" xfId="0" applyBorder="1" applyAlignment="1">
      <alignment horizontal="center" vertical="center" wrapText="1"/>
    </xf>
    <xf numFmtId="0" fontId="16" fillId="12" borderId="13" xfId="0" applyFont="1" applyFill="1" applyBorder="1" applyAlignment="1">
      <alignment horizontal="left" vertical="top" wrapText="1"/>
    </xf>
    <xf numFmtId="0" fontId="24" fillId="12" borderId="13" xfId="0" applyFont="1" applyFill="1" applyBorder="1" applyAlignment="1">
      <alignment horizontal="left" vertical="center" wrapText="1"/>
    </xf>
    <xf numFmtId="0" fontId="24" fillId="12" borderId="30" xfId="0" applyFont="1" applyFill="1" applyBorder="1" applyAlignment="1">
      <alignment horizontal="center" vertical="top" wrapText="1"/>
    </xf>
    <xf numFmtId="0" fontId="24" fillId="12" borderId="26" xfId="0" applyFont="1" applyFill="1" applyBorder="1" applyAlignment="1">
      <alignment horizontal="center" vertical="top" wrapText="1"/>
    </xf>
    <xf numFmtId="0" fontId="24" fillId="12" borderId="31" xfId="0" applyFont="1" applyFill="1" applyBorder="1" applyAlignment="1">
      <alignment horizontal="center" vertical="top" wrapText="1"/>
    </xf>
    <xf numFmtId="170" fontId="24" fillId="12" borderId="30" xfId="0" applyNumberFormat="1" applyFont="1" applyFill="1" applyBorder="1" applyAlignment="1">
      <alignment horizontal="center" vertical="center" wrapText="1"/>
    </xf>
    <xf numFmtId="170" fontId="24" fillId="12" borderId="31" xfId="0" applyNumberFormat="1" applyFont="1" applyFill="1" applyBorder="1" applyAlignment="1">
      <alignment horizontal="center" vertical="center" wrapText="1"/>
    </xf>
    <xf numFmtId="0" fontId="24" fillId="12" borderId="0" xfId="0" applyFont="1" applyFill="1" applyAlignment="1">
      <alignment horizontal="right" vertical="top" wrapText="1"/>
    </xf>
    <xf numFmtId="0" fontId="24" fillId="12" borderId="0" xfId="0" applyFont="1" applyFill="1" applyAlignment="1">
      <alignment horizontal="left" vertical="top" wrapText="1"/>
    </xf>
    <xf numFmtId="4" fontId="24" fillId="12" borderId="0" xfId="0" applyNumberFormat="1" applyFont="1" applyFill="1" applyAlignment="1">
      <alignment horizontal="right" vertical="top" wrapText="1"/>
    </xf>
    <xf numFmtId="0" fontId="0" fillId="0" borderId="13" xfId="0" applyBorder="1" applyAlignment="1">
      <alignment horizontal="center"/>
    </xf>
    <xf numFmtId="0" fontId="0" fillId="17" borderId="13" xfId="0" applyFill="1" applyBorder="1" applyAlignment="1">
      <alignment horizontal="center" vertical="center" wrapText="1"/>
    </xf>
    <xf numFmtId="0" fontId="0" fillId="17" borderId="13" xfId="0" applyFill="1" applyBorder="1" applyAlignment="1">
      <alignment horizontal="center" vertical="center"/>
    </xf>
    <xf numFmtId="0" fontId="16" fillId="12" borderId="30" xfId="0" applyFont="1" applyFill="1" applyBorder="1" applyAlignment="1">
      <alignment horizontal="center" vertical="top" wrapText="1"/>
    </xf>
    <xf numFmtId="0" fontId="16" fillId="12" borderId="26" xfId="0" applyFont="1" applyFill="1" applyBorder="1" applyAlignment="1">
      <alignment horizontal="center" vertical="top" wrapText="1"/>
    </xf>
    <xf numFmtId="0" fontId="16" fillId="12" borderId="31" xfId="0" applyFont="1" applyFill="1" applyBorder="1" applyAlignment="1">
      <alignment horizontal="center" vertical="top" wrapText="1"/>
    </xf>
    <xf numFmtId="0" fontId="16" fillId="12" borderId="13" xfId="0" applyFont="1" applyFill="1" applyBorder="1" applyAlignment="1">
      <alignment horizontal="center" wrapText="1"/>
    </xf>
    <xf numFmtId="0" fontId="0" fillId="0" borderId="13" xfId="0" applyBorder="1"/>
    <xf numFmtId="0" fontId="24" fillId="12" borderId="13" xfId="0" applyFont="1" applyFill="1" applyBorder="1" applyAlignment="1">
      <alignment horizontal="left" vertical="top" wrapText="1"/>
    </xf>
    <xf numFmtId="0" fontId="24" fillId="12" borderId="30" xfId="0" applyFont="1" applyFill="1" applyBorder="1" applyAlignment="1">
      <alignment horizontal="left" vertical="center" wrapText="1"/>
    </xf>
    <xf numFmtId="0" fontId="24" fillId="12" borderId="26" xfId="0" applyFont="1" applyFill="1" applyBorder="1" applyAlignment="1">
      <alignment horizontal="left" vertical="center" wrapText="1"/>
    </xf>
    <xf numFmtId="0" fontId="24" fillId="12" borderId="31" xfId="0" applyFont="1" applyFill="1" applyBorder="1" applyAlignment="1">
      <alignment horizontal="left" vertical="center" wrapText="1"/>
    </xf>
    <xf numFmtId="0" fontId="6" fillId="7" borderId="13" xfId="0" applyFont="1" applyFill="1" applyBorder="1" applyAlignment="1">
      <alignment horizontal="center" vertical="center" wrapText="1"/>
    </xf>
    <xf numFmtId="0" fontId="4" fillId="6" borderId="28" xfId="0" applyFont="1" applyFill="1" applyBorder="1" applyAlignment="1">
      <alignment horizontal="center" vertical="center" wrapText="1"/>
    </xf>
    <xf numFmtId="0" fontId="4" fillId="6" borderId="29" xfId="0" applyFont="1" applyFill="1" applyBorder="1" applyAlignment="1">
      <alignment horizontal="center" vertical="center" wrapText="1"/>
    </xf>
    <xf numFmtId="0" fontId="4" fillId="6" borderId="14" xfId="0" applyFont="1" applyFill="1" applyBorder="1" applyAlignment="1">
      <alignment horizontal="center" vertical="center" wrapText="1"/>
    </xf>
    <xf numFmtId="0" fontId="4" fillId="6" borderId="13" xfId="0" applyFont="1" applyFill="1" applyBorder="1" applyAlignment="1">
      <alignment horizontal="center" vertical="center" wrapText="1"/>
    </xf>
    <xf numFmtId="0" fontId="11" fillId="8" borderId="30" xfId="3" applyFont="1" applyFill="1" applyBorder="1" applyAlignment="1">
      <alignment horizontal="left" vertical="center" wrapText="1"/>
    </xf>
    <xf numFmtId="0" fontId="11" fillId="8" borderId="26" xfId="3" applyFont="1" applyFill="1" applyBorder="1" applyAlignment="1">
      <alignment horizontal="left" vertical="center" wrapText="1"/>
    </xf>
    <xf numFmtId="0" fontId="11" fillId="8" borderId="31" xfId="3" applyFont="1" applyFill="1" applyBorder="1" applyAlignment="1">
      <alignment horizontal="left" vertical="center" wrapText="1"/>
    </xf>
    <xf numFmtId="0" fontId="7" fillId="8" borderId="13" xfId="3" applyFont="1" applyFill="1" applyBorder="1" applyAlignment="1">
      <alignment horizontal="left" vertical="center"/>
    </xf>
    <xf numFmtId="10" fontId="7" fillId="8" borderId="13" xfId="3" applyNumberFormat="1" applyFont="1" applyFill="1" applyBorder="1" applyAlignment="1">
      <alignment horizontal="left" vertical="center"/>
    </xf>
    <xf numFmtId="170" fontId="7" fillId="5" borderId="13" xfId="1" applyNumberFormat="1" applyFont="1" applyFill="1" applyBorder="1" applyAlignment="1">
      <alignment horizontal="left" vertical="center" wrapText="1"/>
    </xf>
    <xf numFmtId="0" fontId="16" fillId="12" borderId="32" xfId="0" applyFont="1" applyFill="1" applyBorder="1" applyAlignment="1">
      <alignment horizontal="left" vertical="top" wrapText="1"/>
    </xf>
    <xf numFmtId="0" fontId="15" fillId="19" borderId="32" xfId="0" applyFont="1" applyFill="1" applyBorder="1" applyAlignment="1">
      <alignment horizontal="left" vertical="top" wrapText="1"/>
    </xf>
    <xf numFmtId="0" fontId="25" fillId="20" borderId="32" xfId="0" applyFont="1" applyFill="1" applyBorder="1" applyAlignment="1">
      <alignment horizontal="left" vertical="top" wrapText="1"/>
    </xf>
    <xf numFmtId="0" fontId="25" fillId="13" borderId="32" xfId="0" applyFont="1" applyFill="1" applyBorder="1" applyAlignment="1">
      <alignment horizontal="left" vertical="top" wrapText="1"/>
    </xf>
    <xf numFmtId="0" fontId="25" fillId="12" borderId="0" xfId="0" applyFont="1" applyFill="1" applyAlignment="1">
      <alignment horizontal="right" vertical="top" wrapText="1"/>
    </xf>
    <xf numFmtId="0" fontId="23" fillId="6" borderId="4" xfId="0" applyFont="1" applyFill="1" applyBorder="1" applyAlignment="1">
      <alignment horizontal="center" vertical="center" wrapText="1"/>
    </xf>
    <xf numFmtId="0" fontId="23" fillId="6" borderId="0" xfId="0" applyFont="1" applyFill="1" applyAlignment="1">
      <alignment horizontal="center" vertical="center" wrapText="1"/>
    </xf>
    <xf numFmtId="0" fontId="0" fillId="0" borderId="13" xfId="0" applyBorder="1" applyAlignment="1">
      <alignment horizontal="center" vertical="center" wrapText="1"/>
    </xf>
    <xf numFmtId="0" fontId="24" fillId="12" borderId="13" xfId="0" applyFont="1" applyFill="1" applyBorder="1" applyAlignment="1">
      <alignment horizontal="center" vertical="top" wrapText="1"/>
    </xf>
    <xf numFmtId="0" fontId="16" fillId="12" borderId="0" xfId="0" applyFont="1" applyFill="1" applyAlignment="1">
      <alignment horizontal="center" wrapText="1"/>
    </xf>
    <xf numFmtId="0" fontId="0" fillId="0" borderId="0" xfId="0"/>
    <xf numFmtId="0" fontId="16" fillId="12" borderId="0" xfId="0" applyFont="1" applyFill="1" applyAlignment="1">
      <alignment horizontal="left" vertical="top" wrapText="1"/>
    </xf>
    <xf numFmtId="0" fontId="30" fillId="0" borderId="0" xfId="0" applyFont="1" applyAlignment="1">
      <alignment horizontal="center" textRotation="90"/>
    </xf>
    <xf numFmtId="0" fontId="26" fillId="0" borderId="35" xfId="12" applyFont="1" applyBorder="1" applyAlignment="1">
      <alignment horizontal="left" vertical="top"/>
    </xf>
    <xf numFmtId="0" fontId="29" fillId="0" borderId="37" xfId="13" applyNumberFormat="1" applyFont="1" applyFill="1" applyBorder="1" applyAlignment="1" applyProtection="1">
      <alignment horizontal="left" wrapText="1"/>
    </xf>
    <xf numFmtId="0" fontId="29" fillId="0" borderId="36" xfId="3" applyFont="1" applyBorder="1" applyAlignment="1">
      <alignment horizontal="left" wrapText="1"/>
    </xf>
    <xf numFmtId="10" fontId="29" fillId="14" borderId="36" xfId="3" applyNumberFormat="1" applyFont="1" applyFill="1" applyBorder="1" applyAlignment="1" applyProtection="1">
      <alignment horizontal="center"/>
      <protection locked="0"/>
    </xf>
    <xf numFmtId="0" fontId="29" fillId="0" borderId="36" xfId="3" applyFont="1" applyBorder="1" applyAlignment="1">
      <alignment horizontal="left"/>
    </xf>
    <xf numFmtId="0" fontId="0" fillId="0" borderId="45" xfId="0" applyBorder="1" applyAlignment="1">
      <alignment horizontal="center"/>
    </xf>
    <xf numFmtId="0" fontId="0" fillId="0" borderId="46" xfId="0" applyBorder="1" applyAlignment="1">
      <alignment horizontal="center"/>
    </xf>
    <xf numFmtId="0" fontId="26" fillId="0" borderId="43" xfId="0" applyFont="1" applyBorder="1" applyAlignment="1">
      <alignment horizontal="center"/>
    </xf>
    <xf numFmtId="0" fontId="26" fillId="0" borderId="44" xfId="0" applyFont="1" applyBorder="1" applyAlignment="1">
      <alignment horizontal="center"/>
    </xf>
    <xf numFmtId="0" fontId="26" fillId="0" borderId="45" xfId="12" applyFont="1" applyBorder="1" applyAlignment="1">
      <alignment horizontal="left" vertical="top"/>
    </xf>
    <xf numFmtId="0" fontId="26" fillId="0" borderId="46" xfId="12" applyFont="1" applyBorder="1" applyAlignment="1">
      <alignment horizontal="left" vertical="top"/>
    </xf>
    <xf numFmtId="0" fontId="26" fillId="0" borderId="0" xfId="12" applyFont="1" applyAlignment="1">
      <alignment horizontal="left" vertical="top"/>
    </xf>
    <xf numFmtId="0" fontId="26" fillId="0" borderId="36" xfId="3" applyFont="1" applyBorder="1" applyAlignment="1">
      <alignment horizontal="center" vertical="center"/>
    </xf>
    <xf numFmtId="0" fontId="0" fillId="0" borderId="36" xfId="3" applyFont="1" applyBorder="1" applyAlignment="1">
      <alignment horizontal="center" vertical="center" wrapText="1"/>
    </xf>
    <xf numFmtId="4" fontId="22" fillId="0" borderId="38" xfId="3" applyNumberFormat="1" applyFont="1" applyBorder="1" applyAlignment="1">
      <alignment horizontal="center" vertical="center"/>
    </xf>
    <xf numFmtId="4" fontId="22" fillId="0" borderId="39" xfId="3" applyNumberFormat="1" applyFont="1" applyBorder="1" applyAlignment="1">
      <alignment horizontal="center" vertical="center"/>
    </xf>
    <xf numFmtId="4" fontId="22" fillId="0" borderId="40" xfId="3" applyNumberFormat="1" applyFont="1" applyBorder="1" applyAlignment="1">
      <alignment horizontal="center" vertical="center"/>
    </xf>
    <xf numFmtId="0" fontId="27" fillId="0" borderId="36" xfId="3" applyFont="1" applyBorder="1" applyAlignment="1">
      <alignment horizontal="center"/>
    </xf>
    <xf numFmtId="171" fontId="29" fillId="15" borderId="37" xfId="13" applyFont="1" applyFill="1" applyBorder="1" applyAlignment="1" applyProtection="1">
      <alignment horizontal="left"/>
      <protection locked="0"/>
    </xf>
    <xf numFmtId="0" fontId="36" fillId="0" borderId="36" xfId="3" applyFont="1" applyBorder="1" applyAlignment="1">
      <alignment horizontal="center" vertical="center"/>
    </xf>
    <xf numFmtId="4" fontId="36" fillId="0" borderId="36" xfId="3" applyNumberFormat="1" applyFont="1" applyBorder="1" applyAlignment="1">
      <alignment horizontal="center" vertical="center" wrapText="1"/>
    </xf>
    <xf numFmtId="4" fontId="36" fillId="0" borderId="38" xfId="3" applyNumberFormat="1" applyFont="1" applyBorder="1" applyAlignment="1">
      <alignment horizontal="center" vertical="center" wrapText="1"/>
    </xf>
    <xf numFmtId="4" fontId="36" fillId="0" borderId="39" xfId="3" applyNumberFormat="1" applyFont="1" applyBorder="1" applyAlignment="1">
      <alignment horizontal="center" vertical="center" wrapText="1"/>
    </xf>
    <xf numFmtId="4" fontId="36" fillId="0" borderId="40" xfId="3" applyNumberFormat="1" applyFont="1" applyBorder="1" applyAlignment="1">
      <alignment horizontal="center" vertical="center" wrapText="1"/>
    </xf>
    <xf numFmtId="0" fontId="22" fillId="16" borderId="36" xfId="3" applyFont="1" applyFill="1" applyBorder="1" applyAlignment="1">
      <alignment horizontal="center" vertical="center" wrapText="1"/>
    </xf>
    <xf numFmtId="0" fontId="38" fillId="0" borderId="0" xfId="3" applyFont="1" applyAlignment="1">
      <alignment horizontal="left" vertical="center" indent="1"/>
    </xf>
    <xf numFmtId="0" fontId="29" fillId="0" borderId="38" xfId="3" applyFont="1" applyBorder="1" applyAlignment="1">
      <alignment horizontal="left" vertical="center" wrapText="1"/>
    </xf>
    <xf numFmtId="0" fontId="29" fillId="0" borderId="39" xfId="3" applyFont="1" applyBorder="1" applyAlignment="1">
      <alignment horizontal="left" vertical="center" wrapText="1"/>
    </xf>
    <xf numFmtId="0" fontId="29" fillId="0" borderId="40" xfId="3" applyFont="1" applyBorder="1" applyAlignment="1">
      <alignment horizontal="left" vertical="center" wrapText="1"/>
    </xf>
    <xf numFmtId="49" fontId="0" fillId="14" borderId="36" xfId="3" applyNumberFormat="1" applyFont="1" applyFill="1" applyBorder="1" applyAlignment="1" applyProtection="1">
      <alignment horizontal="left" vertical="top" wrapText="1"/>
      <protection locked="0"/>
    </xf>
    <xf numFmtId="172" fontId="0" fillId="0" borderId="41" xfId="3" applyNumberFormat="1" applyFont="1" applyBorder="1" applyAlignment="1">
      <alignment horizontal="left"/>
    </xf>
    <xf numFmtId="173" fontId="0" fillId="0" borderId="41" xfId="3" applyNumberFormat="1" applyFont="1" applyBorder="1" applyAlignment="1">
      <alignment horizontal="left"/>
    </xf>
    <xf numFmtId="0" fontId="26" fillId="0" borderId="0" xfId="3" applyFont="1" applyAlignment="1">
      <alignment horizontal="left" vertical="center"/>
    </xf>
    <xf numFmtId="0" fontId="36" fillId="0" borderId="0" xfId="3" applyFont="1" applyAlignment="1">
      <alignment horizontal="left" vertical="center"/>
    </xf>
    <xf numFmtId="0" fontId="0" fillId="0" borderId="0" xfId="3" applyFont="1" applyAlignment="1">
      <alignment horizontal="center" vertical="center"/>
    </xf>
    <xf numFmtId="0" fontId="39" fillId="0" borderId="0" xfId="0" applyFont="1" applyAlignment="1">
      <alignment horizontal="right" vertical="center"/>
    </xf>
    <xf numFmtId="0" fontId="40" fillId="0" borderId="0" xfId="0" applyFont="1" applyAlignment="1">
      <alignment horizontal="center"/>
    </xf>
    <xf numFmtId="0" fontId="39" fillId="0" borderId="0" xfId="0" applyFont="1" applyAlignment="1">
      <alignment horizontal="left" vertical="center"/>
    </xf>
    <xf numFmtId="0" fontId="39" fillId="0" borderId="0" xfId="0" applyFont="1" applyAlignment="1">
      <alignment horizontal="center" vertical="top"/>
    </xf>
    <xf numFmtId="0" fontId="29" fillId="0" borderId="36" xfId="3" applyFont="1" applyBorder="1" applyAlignment="1">
      <alignment horizontal="left" vertical="center" wrapText="1"/>
    </xf>
    <xf numFmtId="0" fontId="0" fillId="0" borderId="42" xfId="3" applyFont="1" applyBorder="1" applyAlignment="1">
      <alignment horizontal="left" vertical="center"/>
    </xf>
    <xf numFmtId="0" fontId="14" fillId="10" borderId="4" xfId="4" applyFont="1" applyFill="1" applyBorder="1" applyAlignment="1">
      <alignment horizontal="center" vertical="center" wrapText="1"/>
    </xf>
    <xf numFmtId="0" fontId="14" fillId="10" borderId="0" xfId="4" applyFont="1" applyFill="1" applyAlignment="1">
      <alignment horizontal="center" vertical="center" wrapText="1"/>
    </xf>
    <xf numFmtId="0" fontId="14" fillId="7" borderId="4" xfId="4" applyFont="1" applyFill="1" applyBorder="1" applyAlignment="1">
      <alignment horizontal="center" vertical="top" wrapText="1"/>
    </xf>
    <xf numFmtId="0" fontId="14" fillId="7" borderId="0" xfId="4" applyFont="1" applyFill="1" applyAlignment="1">
      <alignment horizontal="center" vertical="top" wrapText="1"/>
    </xf>
    <xf numFmtId="14" fontId="7" fillId="8" borderId="1" xfId="3" applyNumberFormat="1" applyFont="1" applyFill="1" applyBorder="1" applyAlignment="1">
      <alignment horizontal="left" vertical="top" wrapText="1"/>
    </xf>
    <xf numFmtId="14" fontId="7" fillId="8" borderId="2" xfId="3" applyNumberFormat="1" applyFont="1" applyFill="1" applyBorder="1" applyAlignment="1">
      <alignment horizontal="left" vertical="top" wrapText="1"/>
    </xf>
    <xf numFmtId="14" fontId="7" fillId="8" borderId="4" xfId="3" applyNumberFormat="1" applyFont="1" applyFill="1" applyBorder="1" applyAlignment="1">
      <alignment horizontal="left" vertical="top" wrapText="1"/>
    </xf>
    <xf numFmtId="14" fontId="7" fillId="8" borderId="0" xfId="3" applyNumberFormat="1" applyFont="1" applyFill="1" applyAlignment="1">
      <alignment horizontal="left" vertical="top" wrapText="1"/>
    </xf>
    <xf numFmtId="14" fontId="7" fillId="8" borderId="6" xfId="3" applyNumberFormat="1" applyFont="1" applyFill="1" applyBorder="1" applyAlignment="1">
      <alignment horizontal="left" vertical="top" wrapText="1"/>
    </xf>
    <xf numFmtId="14" fontId="7" fillId="8" borderId="7" xfId="3" applyNumberFormat="1" applyFont="1" applyFill="1" applyBorder="1" applyAlignment="1">
      <alignment horizontal="left" vertical="top" wrapText="1"/>
    </xf>
    <xf numFmtId="14" fontId="7" fillId="8" borderId="3" xfId="3" applyNumberFormat="1" applyFont="1" applyFill="1" applyBorder="1" applyAlignment="1">
      <alignment horizontal="left" vertical="top" wrapText="1"/>
    </xf>
    <xf numFmtId="14" fontId="7" fillId="8" borderId="5" xfId="3" applyNumberFormat="1" applyFont="1" applyFill="1" applyBorder="1" applyAlignment="1">
      <alignment horizontal="left" vertical="top" wrapText="1"/>
    </xf>
    <xf numFmtId="14" fontId="7" fillId="8" borderId="8" xfId="3" applyNumberFormat="1" applyFont="1" applyFill="1" applyBorder="1" applyAlignment="1">
      <alignment horizontal="left" vertical="top" wrapText="1"/>
    </xf>
    <xf numFmtId="0" fontId="6" fillId="5" borderId="6" xfId="0" applyFont="1" applyFill="1" applyBorder="1" applyAlignment="1">
      <alignment horizontal="center" vertical="center" wrapText="1"/>
    </xf>
    <xf numFmtId="0" fontId="6" fillId="0" borderId="7" xfId="0" applyFont="1" applyBorder="1" applyAlignment="1">
      <alignment vertical="center"/>
    </xf>
    <xf numFmtId="0" fontId="6" fillId="0" borderId="7" xfId="0" applyFont="1" applyBorder="1" applyAlignment="1">
      <alignment horizontal="right" vertical="center"/>
    </xf>
    <xf numFmtId="0" fontId="6" fillId="0" borderId="8" xfId="0" applyFont="1" applyBorder="1" applyAlignment="1">
      <alignment horizontal="right" vertical="center"/>
    </xf>
    <xf numFmtId="0" fontId="6" fillId="7" borderId="1" xfId="0" applyFont="1" applyFill="1" applyBorder="1" applyAlignment="1">
      <alignment horizontal="center" vertical="center" wrapText="1"/>
    </xf>
    <xf numFmtId="0" fontId="7" fillId="7" borderId="2" xfId="0" applyFont="1" applyFill="1" applyBorder="1" applyAlignment="1">
      <alignment vertical="center"/>
    </xf>
    <xf numFmtId="0" fontId="7" fillId="7" borderId="2" xfId="0" applyFont="1" applyFill="1" applyBorder="1" applyAlignment="1">
      <alignment horizontal="right" vertical="center"/>
    </xf>
    <xf numFmtId="0" fontId="7" fillId="7" borderId="3" xfId="0" applyFont="1" applyFill="1" applyBorder="1" applyAlignment="1">
      <alignment horizontal="right" vertical="center"/>
    </xf>
    <xf numFmtId="0" fontId="4" fillId="6" borderId="1"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4" fillId="6" borderId="2" xfId="0" applyFont="1" applyFill="1" applyBorder="1" applyAlignment="1">
      <alignment horizontal="right" vertical="center" wrapText="1"/>
    </xf>
    <xf numFmtId="0" fontId="4" fillId="6" borderId="3" xfId="0" applyFont="1" applyFill="1" applyBorder="1" applyAlignment="1">
      <alignment horizontal="right" vertical="center" wrapText="1"/>
    </xf>
    <xf numFmtId="0" fontId="4" fillId="6" borderId="4" xfId="0" applyFont="1" applyFill="1" applyBorder="1" applyAlignment="1">
      <alignment horizontal="center" vertical="center" wrapText="1"/>
    </xf>
    <xf numFmtId="0" fontId="4" fillId="6" borderId="0" xfId="0" applyFont="1" applyFill="1" applyAlignment="1">
      <alignment horizontal="center" vertical="center" wrapText="1"/>
    </xf>
    <xf numFmtId="0" fontId="4" fillId="6" borderId="0" xfId="0" applyFont="1" applyFill="1" applyAlignment="1">
      <alignment horizontal="right" vertical="center" wrapText="1"/>
    </xf>
    <xf numFmtId="0" fontId="4" fillId="6" borderId="5" xfId="0" applyFont="1" applyFill="1" applyBorder="1" applyAlignment="1">
      <alignment horizontal="right" vertical="center" wrapText="1"/>
    </xf>
    <xf numFmtId="0" fontId="4" fillId="6" borderId="6" xfId="0" applyFont="1" applyFill="1" applyBorder="1" applyAlignment="1">
      <alignment horizontal="center" vertical="center" wrapText="1"/>
    </xf>
    <xf numFmtId="0" fontId="4" fillId="6" borderId="7" xfId="0" applyFont="1" applyFill="1" applyBorder="1" applyAlignment="1">
      <alignment horizontal="center" vertical="center" wrapText="1"/>
    </xf>
    <xf numFmtId="0" fontId="4" fillId="6" borderId="7" xfId="0" applyFont="1" applyFill="1" applyBorder="1" applyAlignment="1">
      <alignment horizontal="right" vertical="center" wrapText="1"/>
    </xf>
    <xf numFmtId="0" fontId="4" fillId="6" borderId="8" xfId="0" applyFont="1" applyFill="1" applyBorder="1" applyAlignment="1">
      <alignment horizontal="right" vertical="center" wrapText="1"/>
    </xf>
    <xf numFmtId="0" fontId="6" fillId="7" borderId="1" xfId="3" applyFont="1" applyFill="1" applyBorder="1" applyAlignment="1">
      <alignment horizontal="center" vertical="center"/>
    </xf>
    <xf numFmtId="0" fontId="6" fillId="7" borderId="2" xfId="3" applyFont="1" applyFill="1" applyBorder="1" applyAlignment="1">
      <alignment horizontal="center" vertical="center"/>
    </xf>
    <xf numFmtId="0" fontId="6" fillId="7" borderId="2" xfId="3" applyFont="1" applyFill="1" applyBorder="1" applyAlignment="1">
      <alignment horizontal="right" vertical="center"/>
    </xf>
    <xf numFmtId="0" fontId="6" fillId="7" borderId="3" xfId="3" applyFont="1" applyFill="1" applyBorder="1" applyAlignment="1">
      <alignment horizontal="right" vertical="center"/>
    </xf>
    <xf numFmtId="0" fontId="6" fillId="8" borderId="9" xfId="3" applyFont="1" applyFill="1" applyBorder="1" applyAlignment="1">
      <alignment horizontal="center" vertical="center"/>
    </xf>
    <xf numFmtId="0" fontId="6" fillId="8" borderId="10" xfId="3" applyFont="1" applyFill="1" applyBorder="1" applyAlignment="1">
      <alignment horizontal="center" vertical="center"/>
    </xf>
    <xf numFmtId="0" fontId="6" fillId="8" borderId="10" xfId="3" applyFont="1" applyFill="1" applyBorder="1" applyAlignment="1">
      <alignment horizontal="right" vertical="center"/>
    </xf>
    <xf numFmtId="0" fontId="6" fillId="8" borderId="11" xfId="3" applyFont="1" applyFill="1" applyBorder="1" applyAlignment="1">
      <alignment horizontal="right" vertical="center"/>
    </xf>
    <xf numFmtId="14" fontId="6" fillId="8" borderId="9" xfId="3" applyNumberFormat="1" applyFont="1" applyFill="1" applyBorder="1" applyAlignment="1">
      <alignment horizontal="center" vertical="center" wrapText="1"/>
    </xf>
    <xf numFmtId="14" fontId="6" fillId="8" borderId="10" xfId="3" applyNumberFormat="1" applyFont="1" applyFill="1" applyBorder="1" applyAlignment="1">
      <alignment horizontal="center" vertical="center" wrapText="1"/>
    </xf>
    <xf numFmtId="14" fontId="6" fillId="8" borderId="10" xfId="3" applyNumberFormat="1" applyFont="1" applyFill="1" applyBorder="1" applyAlignment="1">
      <alignment horizontal="right" vertical="center" wrapText="1"/>
    </xf>
    <xf numFmtId="14" fontId="6" fillId="8" borderId="11" xfId="3" applyNumberFormat="1" applyFont="1" applyFill="1" applyBorder="1" applyAlignment="1">
      <alignment horizontal="right" vertical="center" wrapText="1"/>
    </xf>
    <xf numFmtId="0" fontId="6" fillId="8" borderId="4" xfId="3" applyFont="1" applyFill="1" applyBorder="1" applyAlignment="1">
      <alignment horizontal="left" vertical="center"/>
    </xf>
    <xf numFmtId="0" fontId="6" fillId="8" borderId="0" xfId="3" applyFont="1" applyFill="1" applyAlignment="1">
      <alignment horizontal="left" vertical="center"/>
    </xf>
    <xf numFmtId="0" fontId="6" fillId="5" borderId="6" xfId="0" applyFont="1" applyFill="1" applyBorder="1" applyAlignment="1">
      <alignment horizontal="center" vertical="top" wrapText="1"/>
    </xf>
    <xf numFmtId="0" fontId="6" fillId="5" borderId="7" xfId="0" applyFont="1" applyFill="1" applyBorder="1" applyAlignment="1">
      <alignment horizontal="center" vertical="top" wrapText="1"/>
    </xf>
    <xf numFmtId="0" fontId="6" fillId="0" borderId="4" xfId="0" applyFont="1" applyBorder="1" applyAlignment="1">
      <alignment horizontal="center" vertical="center" wrapText="1"/>
    </xf>
    <xf numFmtId="0" fontId="6" fillId="0" borderId="0" xfId="0" applyFont="1" applyAlignment="1">
      <alignment horizontal="center" vertical="center" wrapText="1"/>
    </xf>
    <xf numFmtId="0" fontId="6" fillId="0" borderId="0" xfId="0" applyFont="1" applyAlignment="1">
      <alignment horizontal="right" vertical="center" wrapText="1"/>
    </xf>
    <xf numFmtId="0" fontId="6" fillId="0" borderId="5" xfId="0" applyFont="1" applyBorder="1" applyAlignment="1">
      <alignment horizontal="right" vertical="center" wrapText="1"/>
    </xf>
    <xf numFmtId="0" fontId="8" fillId="7" borderId="9" xfId="0" applyFont="1" applyFill="1" applyBorder="1" applyAlignment="1">
      <alignment horizontal="center" vertical="top" wrapText="1"/>
    </xf>
    <xf numFmtId="0" fontId="8" fillId="7" borderId="10" xfId="0" applyFont="1" applyFill="1" applyBorder="1" applyAlignment="1">
      <alignment horizontal="center" vertical="top" wrapText="1"/>
    </xf>
    <xf numFmtId="0" fontId="6" fillId="9" borderId="4" xfId="0" applyFont="1" applyFill="1" applyBorder="1" applyAlignment="1">
      <alignment horizontal="right" vertical="top" wrapText="1"/>
    </xf>
    <xf numFmtId="0" fontId="6" fillId="9" borderId="0" xfId="0" applyFont="1" applyFill="1" applyAlignment="1">
      <alignment horizontal="right" vertical="top" wrapText="1"/>
    </xf>
    <xf numFmtId="0" fontId="6" fillId="9" borderId="0" xfId="0" applyFont="1" applyFill="1" applyAlignment="1">
      <alignment horizontal="center" vertical="center" wrapText="1"/>
    </xf>
    <xf numFmtId="4" fontId="6" fillId="9" borderId="0" xfId="0" applyNumberFormat="1" applyFont="1" applyFill="1" applyAlignment="1">
      <alignment horizontal="center" vertical="center" wrapText="1"/>
    </xf>
    <xf numFmtId="0" fontId="6" fillId="9" borderId="5" xfId="0" applyFont="1" applyFill="1" applyBorder="1" applyAlignment="1">
      <alignment horizontal="center" vertical="center" wrapText="1"/>
    </xf>
    <xf numFmtId="0" fontId="6" fillId="7" borderId="9" xfId="0" applyFont="1" applyFill="1" applyBorder="1" applyAlignment="1">
      <alignment horizontal="right" vertical="top" wrapText="1"/>
    </xf>
    <xf numFmtId="0" fontId="6" fillId="7" borderId="10" xfId="0" applyFont="1" applyFill="1" applyBorder="1" applyAlignment="1">
      <alignment horizontal="right" vertical="top" wrapText="1"/>
    </xf>
    <xf numFmtId="0" fontId="6" fillId="7" borderId="10" xfId="0" applyFont="1" applyFill="1" applyBorder="1" applyAlignment="1">
      <alignment horizontal="center" vertical="center" wrapText="1"/>
    </xf>
    <xf numFmtId="4" fontId="6" fillId="7" borderId="10" xfId="0" applyNumberFormat="1" applyFont="1" applyFill="1" applyBorder="1" applyAlignment="1">
      <alignment horizontal="center" vertical="center" wrapText="1"/>
    </xf>
    <xf numFmtId="0" fontId="6" fillId="7" borderId="10" xfId="0" applyFont="1" applyFill="1" applyBorder="1" applyAlignment="1">
      <alignment horizontal="right" vertical="center" wrapText="1"/>
    </xf>
    <xf numFmtId="0" fontId="6" fillId="7" borderId="11" xfId="0" applyFont="1" applyFill="1" applyBorder="1" applyAlignment="1">
      <alignment horizontal="right" vertical="center" wrapText="1"/>
    </xf>
  </cellXfs>
  <cellStyles count="14">
    <cellStyle name="Moeda" xfId="1" builtinId="4"/>
    <cellStyle name="Moeda_Composicao BDI v2.1" xfId="13" xr:uid="{96A1F42A-95B8-4E02-A909-5A49258A2BA3}"/>
    <cellStyle name="Normal" xfId="0" builtinId="0"/>
    <cellStyle name="Normal 2" xfId="3" xr:uid="{00000000-0005-0000-0000-000002000000}"/>
    <cellStyle name="Normal 2 2" xfId="9" xr:uid="{00000000-0005-0000-0000-000003000000}"/>
    <cellStyle name="Normal 3" xfId="4" xr:uid="{00000000-0005-0000-0000-000004000000}"/>
    <cellStyle name="Normal 4" xfId="5" xr:uid="{00000000-0005-0000-0000-000005000000}"/>
    <cellStyle name="Normal 4 2" xfId="10" xr:uid="{00000000-0005-0000-0000-000006000000}"/>
    <cellStyle name="Normal 5" xfId="8" xr:uid="{00000000-0005-0000-0000-000007000000}"/>
    <cellStyle name="Normal_FICHA DE VERIFICAÇÃO PRELIMINAR - Plano R" xfId="12" xr:uid="{651EAFB4-A430-48BA-9C21-059EBF8C3DD6}"/>
    <cellStyle name="Porcentagem" xfId="2" builtinId="5"/>
    <cellStyle name="Porcentagem 2" xfId="11" xr:uid="{00000000-0005-0000-0000-000009000000}"/>
    <cellStyle name="Porcentagem 2 2" xfId="6" xr:uid="{00000000-0005-0000-0000-00000A000000}"/>
    <cellStyle name="Vírgula 2 2" xfId="7" xr:uid="{00000000-0005-0000-0000-00000B000000}"/>
  </cellStyles>
  <dxfs count="4">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font>
    </dxf>
    <dxf>
      <font>
        <b/>
        <i val="0"/>
        <condense val="0"/>
        <extend val="0"/>
        <color indexed="9"/>
      </font>
      <fill>
        <patternFill patternType="none">
          <fgColor indexed="64"/>
          <bgColor indexed="65"/>
        </patternFill>
      </fill>
      <border>
        <left/>
        <right/>
        <top style="thin">
          <color indexed="64"/>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0.xml"/><Relationship Id="rId21" Type="http://schemas.openxmlformats.org/officeDocument/2006/relationships/externalLink" Target="externalLinks/externalLink15.xml"/><Relationship Id="rId42" Type="http://schemas.openxmlformats.org/officeDocument/2006/relationships/externalLink" Target="externalLinks/externalLink36.xml"/><Relationship Id="rId47" Type="http://schemas.openxmlformats.org/officeDocument/2006/relationships/externalLink" Target="externalLinks/externalLink41.xml"/><Relationship Id="rId63" Type="http://schemas.openxmlformats.org/officeDocument/2006/relationships/externalLink" Target="externalLinks/externalLink57.xml"/><Relationship Id="rId68" Type="http://schemas.openxmlformats.org/officeDocument/2006/relationships/externalLink" Target="externalLinks/externalLink62.xml"/><Relationship Id="rId16" Type="http://schemas.openxmlformats.org/officeDocument/2006/relationships/externalLink" Target="externalLinks/externalLink10.xml"/><Relationship Id="rId11" Type="http://schemas.openxmlformats.org/officeDocument/2006/relationships/externalLink" Target="externalLinks/externalLink5.xml"/><Relationship Id="rId24" Type="http://schemas.openxmlformats.org/officeDocument/2006/relationships/externalLink" Target="externalLinks/externalLink18.xml"/><Relationship Id="rId32" Type="http://schemas.openxmlformats.org/officeDocument/2006/relationships/externalLink" Target="externalLinks/externalLink26.xml"/><Relationship Id="rId37" Type="http://schemas.openxmlformats.org/officeDocument/2006/relationships/externalLink" Target="externalLinks/externalLink31.xml"/><Relationship Id="rId40" Type="http://schemas.openxmlformats.org/officeDocument/2006/relationships/externalLink" Target="externalLinks/externalLink34.xml"/><Relationship Id="rId45" Type="http://schemas.openxmlformats.org/officeDocument/2006/relationships/externalLink" Target="externalLinks/externalLink39.xml"/><Relationship Id="rId53" Type="http://schemas.openxmlformats.org/officeDocument/2006/relationships/externalLink" Target="externalLinks/externalLink47.xml"/><Relationship Id="rId58" Type="http://schemas.openxmlformats.org/officeDocument/2006/relationships/externalLink" Target="externalLinks/externalLink52.xml"/><Relationship Id="rId66" Type="http://schemas.openxmlformats.org/officeDocument/2006/relationships/externalLink" Target="externalLinks/externalLink60.xml"/><Relationship Id="rId74" Type="http://schemas.openxmlformats.org/officeDocument/2006/relationships/externalLink" Target="externalLinks/externalLink68.xml"/><Relationship Id="rId79" Type="http://schemas.openxmlformats.org/officeDocument/2006/relationships/calcChain" Target="calcChain.xml"/><Relationship Id="rId5" Type="http://schemas.openxmlformats.org/officeDocument/2006/relationships/worksheet" Target="worksheets/sheet5.xml"/><Relationship Id="rId61" Type="http://schemas.openxmlformats.org/officeDocument/2006/relationships/externalLink" Target="externalLinks/externalLink55.xml"/><Relationship Id="rId19" Type="http://schemas.openxmlformats.org/officeDocument/2006/relationships/externalLink" Target="externalLinks/externalLink13.xml"/><Relationship Id="rId14" Type="http://schemas.openxmlformats.org/officeDocument/2006/relationships/externalLink" Target="externalLinks/externalLink8.xml"/><Relationship Id="rId22" Type="http://schemas.openxmlformats.org/officeDocument/2006/relationships/externalLink" Target="externalLinks/externalLink16.xml"/><Relationship Id="rId27" Type="http://schemas.openxmlformats.org/officeDocument/2006/relationships/externalLink" Target="externalLinks/externalLink21.xml"/><Relationship Id="rId30" Type="http://schemas.openxmlformats.org/officeDocument/2006/relationships/externalLink" Target="externalLinks/externalLink24.xml"/><Relationship Id="rId35" Type="http://schemas.openxmlformats.org/officeDocument/2006/relationships/externalLink" Target="externalLinks/externalLink29.xml"/><Relationship Id="rId43" Type="http://schemas.openxmlformats.org/officeDocument/2006/relationships/externalLink" Target="externalLinks/externalLink37.xml"/><Relationship Id="rId48" Type="http://schemas.openxmlformats.org/officeDocument/2006/relationships/externalLink" Target="externalLinks/externalLink42.xml"/><Relationship Id="rId56" Type="http://schemas.openxmlformats.org/officeDocument/2006/relationships/externalLink" Target="externalLinks/externalLink50.xml"/><Relationship Id="rId64" Type="http://schemas.openxmlformats.org/officeDocument/2006/relationships/externalLink" Target="externalLinks/externalLink58.xml"/><Relationship Id="rId69" Type="http://schemas.openxmlformats.org/officeDocument/2006/relationships/externalLink" Target="externalLinks/externalLink63.xml"/><Relationship Id="rId77" Type="http://schemas.openxmlformats.org/officeDocument/2006/relationships/styles" Target="styles.xml"/><Relationship Id="rId8" Type="http://schemas.openxmlformats.org/officeDocument/2006/relationships/externalLink" Target="externalLinks/externalLink2.xml"/><Relationship Id="rId51" Type="http://schemas.openxmlformats.org/officeDocument/2006/relationships/externalLink" Target="externalLinks/externalLink45.xml"/><Relationship Id="rId72" Type="http://schemas.openxmlformats.org/officeDocument/2006/relationships/externalLink" Target="externalLinks/externalLink66.xml"/><Relationship Id="rId3" Type="http://schemas.openxmlformats.org/officeDocument/2006/relationships/worksheet" Target="worksheets/sheet3.xml"/><Relationship Id="rId12" Type="http://schemas.openxmlformats.org/officeDocument/2006/relationships/externalLink" Target="externalLinks/externalLink6.xml"/><Relationship Id="rId17" Type="http://schemas.openxmlformats.org/officeDocument/2006/relationships/externalLink" Target="externalLinks/externalLink11.xml"/><Relationship Id="rId25" Type="http://schemas.openxmlformats.org/officeDocument/2006/relationships/externalLink" Target="externalLinks/externalLink19.xml"/><Relationship Id="rId33" Type="http://schemas.openxmlformats.org/officeDocument/2006/relationships/externalLink" Target="externalLinks/externalLink27.xml"/><Relationship Id="rId38" Type="http://schemas.openxmlformats.org/officeDocument/2006/relationships/externalLink" Target="externalLinks/externalLink32.xml"/><Relationship Id="rId46" Type="http://schemas.openxmlformats.org/officeDocument/2006/relationships/externalLink" Target="externalLinks/externalLink40.xml"/><Relationship Id="rId59" Type="http://schemas.openxmlformats.org/officeDocument/2006/relationships/externalLink" Target="externalLinks/externalLink53.xml"/><Relationship Id="rId67" Type="http://schemas.openxmlformats.org/officeDocument/2006/relationships/externalLink" Target="externalLinks/externalLink61.xml"/><Relationship Id="rId20" Type="http://schemas.openxmlformats.org/officeDocument/2006/relationships/externalLink" Target="externalLinks/externalLink14.xml"/><Relationship Id="rId41" Type="http://schemas.openxmlformats.org/officeDocument/2006/relationships/externalLink" Target="externalLinks/externalLink35.xml"/><Relationship Id="rId54" Type="http://schemas.openxmlformats.org/officeDocument/2006/relationships/externalLink" Target="externalLinks/externalLink48.xml"/><Relationship Id="rId62" Type="http://schemas.openxmlformats.org/officeDocument/2006/relationships/externalLink" Target="externalLinks/externalLink56.xml"/><Relationship Id="rId70" Type="http://schemas.openxmlformats.org/officeDocument/2006/relationships/externalLink" Target="externalLinks/externalLink64.xml"/><Relationship Id="rId75" Type="http://schemas.openxmlformats.org/officeDocument/2006/relationships/externalLink" Target="externalLinks/externalLink69.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externalLink" Target="externalLinks/externalLink9.xml"/><Relationship Id="rId23" Type="http://schemas.openxmlformats.org/officeDocument/2006/relationships/externalLink" Target="externalLinks/externalLink17.xml"/><Relationship Id="rId28" Type="http://schemas.openxmlformats.org/officeDocument/2006/relationships/externalLink" Target="externalLinks/externalLink22.xml"/><Relationship Id="rId36" Type="http://schemas.openxmlformats.org/officeDocument/2006/relationships/externalLink" Target="externalLinks/externalLink30.xml"/><Relationship Id="rId49" Type="http://schemas.openxmlformats.org/officeDocument/2006/relationships/externalLink" Target="externalLinks/externalLink43.xml"/><Relationship Id="rId57" Type="http://schemas.openxmlformats.org/officeDocument/2006/relationships/externalLink" Target="externalLinks/externalLink51.xml"/><Relationship Id="rId10" Type="http://schemas.openxmlformats.org/officeDocument/2006/relationships/externalLink" Target="externalLinks/externalLink4.xml"/><Relationship Id="rId31" Type="http://schemas.openxmlformats.org/officeDocument/2006/relationships/externalLink" Target="externalLinks/externalLink25.xml"/><Relationship Id="rId44" Type="http://schemas.openxmlformats.org/officeDocument/2006/relationships/externalLink" Target="externalLinks/externalLink38.xml"/><Relationship Id="rId52" Type="http://schemas.openxmlformats.org/officeDocument/2006/relationships/externalLink" Target="externalLinks/externalLink46.xml"/><Relationship Id="rId60" Type="http://schemas.openxmlformats.org/officeDocument/2006/relationships/externalLink" Target="externalLinks/externalLink54.xml"/><Relationship Id="rId65" Type="http://schemas.openxmlformats.org/officeDocument/2006/relationships/externalLink" Target="externalLinks/externalLink59.xml"/><Relationship Id="rId73" Type="http://schemas.openxmlformats.org/officeDocument/2006/relationships/externalLink" Target="externalLinks/externalLink67.xml"/><Relationship Id="rId78"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externalLink" Target="externalLinks/externalLink3.xml"/><Relationship Id="rId13" Type="http://schemas.openxmlformats.org/officeDocument/2006/relationships/externalLink" Target="externalLinks/externalLink7.xml"/><Relationship Id="rId18" Type="http://schemas.openxmlformats.org/officeDocument/2006/relationships/externalLink" Target="externalLinks/externalLink12.xml"/><Relationship Id="rId39" Type="http://schemas.openxmlformats.org/officeDocument/2006/relationships/externalLink" Target="externalLinks/externalLink33.xml"/><Relationship Id="rId34" Type="http://schemas.openxmlformats.org/officeDocument/2006/relationships/externalLink" Target="externalLinks/externalLink28.xml"/><Relationship Id="rId50" Type="http://schemas.openxmlformats.org/officeDocument/2006/relationships/externalLink" Target="externalLinks/externalLink44.xml"/><Relationship Id="rId55" Type="http://schemas.openxmlformats.org/officeDocument/2006/relationships/externalLink" Target="externalLinks/externalLink49.xml"/><Relationship Id="rId76" Type="http://schemas.openxmlformats.org/officeDocument/2006/relationships/theme" Target="theme/theme1.xml"/><Relationship Id="rId7" Type="http://schemas.openxmlformats.org/officeDocument/2006/relationships/externalLink" Target="externalLinks/externalLink1.xml"/><Relationship Id="rId71" Type="http://schemas.openxmlformats.org/officeDocument/2006/relationships/externalLink" Target="externalLinks/externalLink65.xml"/><Relationship Id="rId2" Type="http://schemas.openxmlformats.org/officeDocument/2006/relationships/worksheet" Target="worksheets/sheet2.xml"/><Relationship Id="rId29" Type="http://schemas.openxmlformats.org/officeDocument/2006/relationships/externalLink" Target="externalLinks/externalLink23.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4.emf"/><Relationship Id="rId4"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6.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156481</xdr:colOff>
      <xdr:row>0</xdr:row>
      <xdr:rowOff>0</xdr:rowOff>
    </xdr:from>
    <xdr:to>
      <xdr:col>1</xdr:col>
      <xdr:colOff>542925</xdr:colOff>
      <xdr:row>0</xdr:row>
      <xdr:rowOff>914400</xdr:rowOff>
    </xdr:to>
    <xdr:pic>
      <xdr:nvPicPr>
        <xdr:cNvPr id="2" name="Imagem 1">
          <a:extLst>
            <a:ext uri="{FF2B5EF4-FFF2-40B4-BE49-F238E27FC236}">
              <a16:creationId xmlns:a16="http://schemas.microsoft.com/office/drawing/2014/main" id="{E1C5781F-4262-43DF-862F-9D4B7188A1FC}"/>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56481" y="0"/>
          <a:ext cx="1377044" cy="914400"/>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8</xdr:col>
          <xdr:colOff>209550</xdr:colOff>
          <xdr:row>0</xdr:row>
          <xdr:rowOff>66675</xdr:rowOff>
        </xdr:from>
        <xdr:to>
          <xdr:col>9</xdr:col>
          <xdr:colOff>781050</xdr:colOff>
          <xdr:row>0</xdr:row>
          <xdr:rowOff>857250</xdr:rowOff>
        </xdr:to>
        <xdr:sp macro="" textlink="">
          <xdr:nvSpPr>
            <xdr:cNvPr id="14337" name="Object 1" hidden="1">
              <a:extLst>
                <a:ext uri="{63B3BB69-23CF-44E3-9099-C40C66FF867C}">
                  <a14:compatExt spid="_x0000_s14337"/>
                </a:ext>
                <a:ext uri="{FF2B5EF4-FFF2-40B4-BE49-F238E27FC236}">
                  <a16:creationId xmlns:a16="http://schemas.microsoft.com/office/drawing/2014/main" id="{00000000-0008-0000-0000-00000138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430389</xdr:colOff>
      <xdr:row>0</xdr:row>
      <xdr:rowOff>0</xdr:rowOff>
    </xdr:from>
    <xdr:to>
      <xdr:col>1</xdr:col>
      <xdr:colOff>1044222</xdr:colOff>
      <xdr:row>1</xdr:row>
      <xdr:rowOff>658139</xdr:rowOff>
    </xdr:to>
    <xdr:pic>
      <xdr:nvPicPr>
        <xdr:cNvPr id="3" name="Imagem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54389" y="0"/>
          <a:ext cx="613833" cy="834528"/>
        </a:xfrm>
        <a:prstGeom prst="rect">
          <a:avLst/>
        </a:prstGeom>
      </xdr:spPr>
    </xdr:pic>
    <xdr:clientData/>
  </xdr:twoCellAnchor>
  <xdr:twoCellAnchor editAs="oneCell">
    <xdr:from>
      <xdr:col>4</xdr:col>
      <xdr:colOff>1457678</xdr:colOff>
      <xdr:row>0</xdr:row>
      <xdr:rowOff>25400</xdr:rowOff>
    </xdr:from>
    <xdr:to>
      <xdr:col>4</xdr:col>
      <xdr:colOff>2071511</xdr:colOff>
      <xdr:row>1</xdr:row>
      <xdr:rowOff>683539</xdr:rowOff>
    </xdr:to>
    <xdr:pic>
      <xdr:nvPicPr>
        <xdr:cNvPr id="4" name="Imagem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155289" y="25400"/>
          <a:ext cx="613833" cy="83452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214312</xdr:colOff>
      <xdr:row>0</xdr:row>
      <xdr:rowOff>35719</xdr:rowOff>
    </xdr:from>
    <xdr:to>
      <xdr:col>0</xdr:col>
      <xdr:colOff>828145</xdr:colOff>
      <xdr:row>1</xdr:row>
      <xdr:rowOff>80466</xdr:rowOff>
    </xdr:to>
    <xdr:pic>
      <xdr:nvPicPr>
        <xdr:cNvPr id="4" name="Imagem 3">
          <a:extLst>
            <a:ext uri="{FF2B5EF4-FFF2-40B4-BE49-F238E27FC236}">
              <a16:creationId xmlns:a16="http://schemas.microsoft.com/office/drawing/2014/main" id="{00000000-0008-0000-02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4312" y="35719"/>
          <a:ext cx="613833" cy="818653"/>
        </a:xfrm>
        <a:prstGeom prst="rect">
          <a:avLst/>
        </a:prstGeom>
      </xdr:spPr>
    </xdr:pic>
    <xdr:clientData/>
  </xdr:twoCellAnchor>
  <xdr:twoCellAnchor editAs="oneCell">
    <xdr:from>
      <xdr:col>8</xdr:col>
      <xdr:colOff>642930</xdr:colOff>
      <xdr:row>0</xdr:row>
      <xdr:rowOff>132556</xdr:rowOff>
    </xdr:from>
    <xdr:to>
      <xdr:col>9</xdr:col>
      <xdr:colOff>570168</xdr:colOff>
      <xdr:row>2</xdr:row>
      <xdr:rowOff>10615</xdr:rowOff>
    </xdr:to>
    <xdr:pic>
      <xdr:nvPicPr>
        <xdr:cNvPr id="5" name="Imagem 4">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227836" y="132556"/>
          <a:ext cx="617801" cy="81865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2" name="Logo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73455" y="15240"/>
          <a:ext cx="1783080" cy="38481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3" name="AutoShape 67">
          <a:hlinkClick xmlns:r="http://schemas.openxmlformats.org/officeDocument/2006/relationships" r:id="rId2"/>
          <a:extLst>
            <a:ext uri="{FF2B5EF4-FFF2-40B4-BE49-F238E27FC236}">
              <a16:creationId xmlns:a16="http://schemas.microsoft.com/office/drawing/2014/main" id="{00000000-0008-0000-0300-000003000000}"/>
            </a:ext>
          </a:extLst>
        </xdr:cNvPr>
        <xdr:cNvSpPr>
          <a:spLocks noChangeArrowheads="1"/>
        </xdr:cNvSpPr>
      </xdr:nvSpPr>
      <xdr:spPr bwMode="auto">
        <a:xfrm>
          <a:off x="176741" y="50923"/>
          <a:ext cx="556684"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6</xdr:row>
      <xdr:rowOff>0</xdr:rowOff>
    </xdr:to>
    <xdr:sp macro="" textlink="">
      <xdr:nvSpPr>
        <xdr:cNvPr id="4" name="AutoShape 67">
          <a:hlinkClick xmlns:r="http://schemas.openxmlformats.org/officeDocument/2006/relationships" r:id="rId3"/>
          <a:extLst>
            <a:ext uri="{FF2B5EF4-FFF2-40B4-BE49-F238E27FC236}">
              <a16:creationId xmlns:a16="http://schemas.microsoft.com/office/drawing/2014/main" id="{00000000-0008-0000-0300-000004000000}"/>
            </a:ext>
          </a:extLst>
        </xdr:cNvPr>
        <xdr:cNvSpPr>
          <a:spLocks noChangeArrowheads="1"/>
        </xdr:cNvSpPr>
      </xdr:nvSpPr>
      <xdr:spPr bwMode="auto">
        <a:xfrm>
          <a:off x="176741" y="376767"/>
          <a:ext cx="556684"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69]!IrPara_BDI_1" textlink="">
      <xdr:nvSpPr>
        <xdr:cNvPr id="5" name="AutoShape 67">
          <a:extLst>
            <a:ext uri="{FF2B5EF4-FFF2-40B4-BE49-F238E27FC236}">
              <a16:creationId xmlns:a16="http://schemas.microsoft.com/office/drawing/2014/main" id="{00000000-0008-0000-0300-000005000000}"/>
            </a:ext>
          </a:extLst>
        </xdr:cNvPr>
        <xdr:cNvSpPr>
          <a:spLocks noChangeArrowheads="1"/>
        </xdr:cNvSpPr>
      </xdr:nvSpPr>
      <xdr:spPr bwMode="auto">
        <a:xfrm>
          <a:off x="148166" y="1009650"/>
          <a:ext cx="556684"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69]!IrPara_BDI_2" textlink="">
      <xdr:nvSpPr>
        <xdr:cNvPr id="6" name="AutoShape 67">
          <a:extLst>
            <a:ext uri="{FF2B5EF4-FFF2-40B4-BE49-F238E27FC236}">
              <a16:creationId xmlns:a16="http://schemas.microsoft.com/office/drawing/2014/main" id="{00000000-0008-0000-0300-000006000000}"/>
            </a:ext>
          </a:extLst>
        </xdr:cNvPr>
        <xdr:cNvSpPr>
          <a:spLocks noChangeArrowheads="1"/>
        </xdr:cNvSpPr>
      </xdr:nvSpPr>
      <xdr:spPr bwMode="auto">
        <a:xfrm>
          <a:off x="148166" y="1333500"/>
          <a:ext cx="556684" cy="3081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69]!IrPara_BDI_3" textlink="">
      <xdr:nvSpPr>
        <xdr:cNvPr id="7" name="AutoShape 67">
          <a:extLst>
            <a:ext uri="{FF2B5EF4-FFF2-40B4-BE49-F238E27FC236}">
              <a16:creationId xmlns:a16="http://schemas.microsoft.com/office/drawing/2014/main" id="{00000000-0008-0000-0300-000007000000}"/>
            </a:ext>
          </a:extLst>
        </xdr:cNvPr>
        <xdr:cNvSpPr>
          <a:spLocks noChangeArrowheads="1"/>
        </xdr:cNvSpPr>
      </xdr:nvSpPr>
      <xdr:spPr bwMode="auto">
        <a:xfrm>
          <a:off x="148166" y="1692150"/>
          <a:ext cx="556684"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twoCellAnchor editAs="oneCell">
    <xdr:from>
      <xdr:col>9</xdr:col>
      <xdr:colOff>142876</xdr:colOff>
      <xdr:row>3</xdr:row>
      <xdr:rowOff>19050</xdr:rowOff>
    </xdr:from>
    <xdr:to>
      <xdr:col>9</xdr:col>
      <xdr:colOff>574676</xdr:colOff>
      <xdr:row>3</xdr:row>
      <xdr:rowOff>625148</xdr:rowOff>
    </xdr:to>
    <xdr:pic>
      <xdr:nvPicPr>
        <xdr:cNvPr id="8" name="Imagem 7">
          <a:extLst>
            <a:ext uri="{FF2B5EF4-FFF2-40B4-BE49-F238E27FC236}">
              <a16:creationId xmlns:a16="http://schemas.microsoft.com/office/drawing/2014/main" id="{00000000-0008-0000-0300-00000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42876" y="19050"/>
          <a:ext cx="431800" cy="606098"/>
        </a:xfrm>
        <a:prstGeom prst="rect">
          <a:avLst/>
        </a:prstGeom>
      </xdr:spPr>
    </xdr:pic>
    <xdr:clientData/>
  </xdr:twoCellAnchor>
  <xdr:twoCellAnchor editAs="oneCell">
    <xdr:from>
      <xdr:col>18</xdr:col>
      <xdr:colOff>60326</xdr:colOff>
      <xdr:row>3</xdr:row>
      <xdr:rowOff>28575</xdr:rowOff>
    </xdr:from>
    <xdr:to>
      <xdr:col>18</xdr:col>
      <xdr:colOff>492126</xdr:colOff>
      <xdr:row>3</xdr:row>
      <xdr:rowOff>634673</xdr:rowOff>
    </xdr:to>
    <xdr:pic>
      <xdr:nvPicPr>
        <xdr:cNvPr id="9" name="Imagem 8">
          <a:extLst>
            <a:ext uri="{FF2B5EF4-FFF2-40B4-BE49-F238E27FC236}">
              <a16:creationId xmlns:a16="http://schemas.microsoft.com/office/drawing/2014/main" id="{00000000-0008-0000-0300-000009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556376" y="28575"/>
          <a:ext cx="431800" cy="60609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278898</xdr:colOff>
      <xdr:row>0</xdr:row>
      <xdr:rowOff>56444</xdr:rowOff>
    </xdr:from>
    <xdr:to>
      <xdr:col>1</xdr:col>
      <xdr:colOff>253195</xdr:colOff>
      <xdr:row>0</xdr:row>
      <xdr:rowOff>890972</xdr:rowOff>
    </xdr:to>
    <xdr:pic>
      <xdr:nvPicPr>
        <xdr:cNvPr id="3" name="Imagem 2">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8898" y="56444"/>
          <a:ext cx="613833" cy="834528"/>
        </a:xfrm>
        <a:prstGeom prst="rect">
          <a:avLst/>
        </a:prstGeom>
      </xdr:spPr>
    </xdr:pic>
    <xdr:clientData/>
  </xdr:twoCellAnchor>
  <xdr:twoCellAnchor editAs="oneCell">
    <xdr:from>
      <xdr:col>22</xdr:col>
      <xdr:colOff>811055</xdr:colOff>
      <xdr:row>0</xdr:row>
      <xdr:rowOff>95540</xdr:rowOff>
    </xdr:from>
    <xdr:to>
      <xdr:col>23</xdr:col>
      <xdr:colOff>141490</xdr:colOff>
      <xdr:row>0</xdr:row>
      <xdr:rowOff>930068</xdr:rowOff>
    </xdr:to>
    <xdr:pic>
      <xdr:nvPicPr>
        <xdr:cNvPr id="4" name="Imagem 3">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799173" y="95540"/>
          <a:ext cx="619111" cy="83452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2</xdr:col>
      <xdr:colOff>193177</xdr:colOff>
      <xdr:row>0</xdr:row>
      <xdr:rowOff>95250</xdr:rowOff>
    </xdr:from>
    <xdr:to>
      <xdr:col>3</xdr:col>
      <xdr:colOff>88900</xdr:colOff>
      <xdr:row>2</xdr:row>
      <xdr:rowOff>541525</xdr:rowOff>
    </xdr:to>
    <xdr:pic>
      <xdr:nvPicPr>
        <xdr:cNvPr id="2" name="Imagem 1" descr="brasao100">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1717177" y="95250"/>
          <a:ext cx="1010148" cy="8082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7</xdr:col>
      <xdr:colOff>109818</xdr:colOff>
      <xdr:row>0</xdr:row>
      <xdr:rowOff>131109</xdr:rowOff>
    </xdr:from>
    <xdr:to>
      <xdr:col>8</xdr:col>
      <xdr:colOff>44450</xdr:colOff>
      <xdr:row>2</xdr:row>
      <xdr:rowOff>520234</xdr:rowOff>
    </xdr:to>
    <xdr:pic>
      <xdr:nvPicPr>
        <xdr:cNvPr id="3" name="Imagem 2" descr="brasao100">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backgroundRemoval t="10000" b="90000" l="10000" r="90000"/>
                  </a14:imgEffect>
                </a14:imgLayer>
              </a14:imgProps>
            </a:ext>
            <a:ext uri="{28A0092B-C50C-407E-A947-70E740481C1C}">
              <a14:useLocalDpi xmlns:a14="http://schemas.microsoft.com/office/drawing/2010/main" val="0"/>
            </a:ext>
          </a:extLst>
        </a:blip>
        <a:srcRect/>
        <a:stretch>
          <a:fillRect/>
        </a:stretch>
      </xdr:blipFill>
      <xdr:spPr bwMode="auto">
        <a:xfrm>
          <a:off x="9911043" y="131109"/>
          <a:ext cx="925232" cy="7510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210fz4z1044\c\windows\TEMP\Nuno\CVRD\CVRDMenu.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nzipped\valuation\Sanchez\Projects\CVRD\Energia\Demanda%20Mercad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vrdvitsa01\dados\windows\TEMP\Itens%20Controle%202002%20(BH)\itens%20de%20controle\Ic9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Prefeitura%20de%20Nova%20Serrana\OBRAS\Escola%20Concesso%20Elias\Mem&#243;ria-%20Escola%20Concesso%20Elia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prdapws01/User/Rhaufed/PCP/Arquivos%20requerem%20atualiz.%20rotineira/IC%20Geral%20-%20GAPNT.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L:\DADOS\CONTROLE\BALANCOS\ALUVALE\1998\BAL1998.XLS" TargetMode="External"/></Relationships>
</file>

<file path=xl/externalLinks/_rels/externalLink7.xml.rels><?xml version="1.0" encoding="UTF-8" standalone="yes"?>
<Relationships xmlns="http://schemas.openxmlformats.org/package/2006/relationships"><Relationship Id="rId3" Type="http://schemas.openxmlformats.org/officeDocument/2006/relationships/externalLinkPath" Target="../../Caxambu/Back%20Up%20Andr&#233;%2092411/Notebook%20Lyon%20Barragem/Gerencia_Projetos_Investimento_Corrente/2_GAENY_2011/2_Planejamento%20e%20Controle/4_An&#225;lise%20Cr&#237;tica/a07-%20Relat&#243;rio%20Julho_11/DOCUME~1/01939116/CONFIG~1/Temp/notes9FA79B/Gerencia_Projetos_Investim" TargetMode="External"/><Relationship Id="rId2" Type="http://schemas.microsoft.com/office/2019/04/relationships/externalLinkLongPath" Target="/Caxambu/Back%20Up%20Andr&#233;%2092411/Notebook%20Lyon%20Barragem/Gerencia_Projetos_Investimento_Corrente/2_GAENY_2011/2_Planejamento%20e%20Controle/4_An&#225;lise%20Cr&#237;tica/a07-%20Relat&#243;rio%20Julho_11/DOCUME~1/01939116/CONFIG~1/Temp/notes9FA79B/Gerencia_Projetos_Investim?B01957AB" TargetMode="External"/><Relationship Id="rId1" Type="http://schemas.openxmlformats.org/officeDocument/2006/relationships/externalLinkPath" Target="file:///\\B01957AB\Gerencia_Projetos_Investi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WINDOWS\TEMP\Result.&#225;rea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vrdslssa01\dados\WINDOWS\TEMP\Nuno\CVRD\CVRDMenu.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UEVTMA1\USUARIO\Meus%20documentos\Nuno\CVRD\CVRDMenu.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vrdfcasa01\dados\DOCUME~1\01203042\CONFIG~1\Temp\notesFFF692\Planejamento%20e%20Qualidade\Manuten&#231;&#227;o_EFVM\Vag&#245;es\GROT\GrotVag&#245;esJul_03.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vrdcjssa01\dados\Documents%20and%20Settings\01849315\Configura&#231;&#245;es%20locais\Temp\Guilherme%20Azevedo\Series%20historicas.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vrdvitsa01\dados\Planejamento_Gestao_Desempenho\NOVO%20Planilh&#227;o%20Master.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Omanut7\c\Meus%20documentos\windows\TEMP\Nuno\CVRD\CVRDMenu.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WINDOWS\TEMP\Indicadores\2003.01\Passageiro\Itens%20Controle.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usbhma0\dados\GEVIP\VIAPLAN\SUPEREST\CARACTVP.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prdapws01/DOCUME~1/01926709/CONFIG~1/Temp/notes9D4F73/Contratos_SERVI&#199;OS_JUN_2004_faro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vrdfcasa01\dados\Area\Meio_Ambiente_COE\Gerenciamento%20da%20Rotina\05%20-%20Farol%20Viguetti\05%20-%20Farol%20Viguetti\WINDOWS\TEMP\windows\TEMP\Nuno\CVRD\CVRDMenu.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dilg/GAEPS/Investimentos%20DILO/Investimento2003GEVMG/Originais/Investimentos/Investimentos%202003%20Davi/Estudo%20substitui&#231;&#227;o%20frota%20caminh&#245;e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MANUT21\C\GQT\Ofv\gerenciamento%20da%20rotina\IC&#180;s%20para%20Marco%20Ant&#244;nio\Quant%20Vag&#245;es%20Inventariados.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prdapws01/Gepqt/Qualidade%20e%20Desenvolvimento/Far&#243;is/Envio/Farol%20Geral%20GEDQT%202002%20(Enviad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prdapws01/Meus%20documentos/Nuno/CVRD/CVRDMenu.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T:\JX\&#23453;&#38050;4%23&#39640;&#28809;&#39044;&#31639;\&#32784;&#28779;&#30742;&#34917;&#20805;&#21333;&#20215;.xls" TargetMode="External"/></Relationships>
</file>

<file path=xl/externalLinks/_rels/externalLink24.xml.rels><?xml version="1.0" encoding="UTF-8" standalone="yes"?>
<Relationships xmlns="http://schemas.openxmlformats.org/package/2006/relationships"><Relationship Id="rId1" Type="http://schemas.microsoft.com/office/2006/relationships/xlExternalLinkPath/xlStartup" Target="Consolidado/Pdc/Difn/PdcDifn(01)Indicadores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contaxnet/Desdobramento/Inform%20Rog&#233;rio/Spc/BVR/Dez99/Conselho/BadeR99_NBA.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usbhma0\dados\Meus%20documentos\Nuno\CVRD\CVRDMenu.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invisioncontaxnet/Desdobramento/Inform%20Rog&#233;rio/Spc/BVR/Dez99/Conselho/BadeR99_NBA.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D:\Prefeitura%20de%20Nova%20Serrana\OBRAS\Escola%20Concesso%20Elias\Or&#231;amento%20Proposto-%20Escola%20Concesso%20Elias.xlsm"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vrdriosa01\dados\area\Planejamento_Gestao_Desempenho\2005\01_Janeiro\Planilhas\Controladas%20e%20Coligadas\Build%20Up%20Mangan&#234;s\volumes.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vrdriosa01\dados\Area\Planejamento_Gestao_Desempenho\Planilh&#227;o%20Master.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cvrdvitsa01\dados\windows\TEMP\Itens%20Controle%202002%20(BH)\Ic97.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vrdfcasa01\dados\Dados\Meus%20documentos\Doc&#180;s%202004\Ger%20Rotina\Gerrot%202004\Abril\Itens%20Controle%202002%20(BH)\itens%20de%20controle\Ic97.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Omanut7\c\QUALIDADE\FCA%20-%20Controles\06%20-%20Gerenciamento%20da%20rotina%20FCA\Qualidade%20-%20Flavia\Gerenciamento%20Rotina\Vidigal%20-%20FCA\GEROT%20Manuten&#231;&#227;o%20-%20Vidigal%20-%20Geral%20FCA.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Omanut7\c\Meus%20documentos\Pn10\Nuno\CVRD\CVRDMenu.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prdapws01/Gepqt/Qualidade%20-%20Manuten&#231;&#227;o/Manuten&#231;&#227;o_EFVM/GEMAG/Meus%20Documentos/Pn10/Nuno/CVRD/CVRDMenu.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vrdfcasa01\dados\Area\Meio_Ambiente_COE\Gerenciamento%20da%20Rotina\05%20-%20Farol%20Viguetti\05%20-%20Farol%20Viguetti\Meus%20Documentos\Secretaria\Item%20controle\GAROT\WINDOWS\TEMP\windows\TEMP\Nuno\CVRD\CVRDMenu.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vrdfcasa01\dados\Area\Meio_Ambiente_COE\Gerenciamento%20da%20Rotina\05%20-%20Farol%20Viguetti\05%20-%20Farol%20Viguetti\Meus%20Documentos\Secretaria\Item%20controle\GAROT\WINDOWS\TEMP\Pn10\Nuno\CVRD\CVRDMenu.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Omanut7\c\WINDOWS\TEMP\GEROT%20Manuten&#231;&#227;o%20EFVM-SET-02.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invisioncontaxnet/DADOS/NRH-1231/B&#244;nus%20Gerencial%202001/Filiais/Cear&#225;/DIR%20MERCADO%20CONSUMIDOR.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prdapws01/GEVIS/INFO_GEVIS/Qualidade%20GEVIS/GEPQT/Entregues%20a%20GEPQT/Mar&#231;o/Meus%20documentos/Nuno/CVRD/CVRDMenu.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e047805\c\AN&#193;LISE%20CEAR&#193;\BadeR99_CE.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D:\Users\DELL\AppData\Roaming\Microsoft\Excel\PLANILHA%20M&#218;LTIPLA%20V3.0.5.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prdapws01/PEL_GENOG/GERROT%20GENOG/DADOS/AntonioGaspar/RG014%20-%20Contratadas/Estatistica%202003/Contrcontratadas/ControleContratad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e036097\ce036097\WINDOWS\Desktop\Report%20to.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vrdvitsa01\dados\GEVIP\VIAPLAN\SUPEREST\CARACTVP.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susbhma0\dados\GEVIP\VIAPLAN\SUPEREST\CARACT\DAU.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usbhma0\dados\GEVIP\VIAPLAN\SUPEREST\CARACT\DSV.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prdapws01/WINDOWS/TEMP/Meus%20documentos/Nuno/CVRD/CVRDMenu.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D:\Gepqt\Apresentacoes\1a%205-Setembro%20-%20Encontro%20coord\Gerenciamento%20da%20rotina\Gerrot%20-%20Corredor%20Vit&#243;ria%20Minas%20-%20JUL_2003.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cvrdvitsa01\dados\GEVIP\VIAPLAN\SUPEREST\CARACT\DPL.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Secslma2\DADOS\Pn10\Nuno\CVRD\CVRDMenu.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Secslma2\DADOS\WINDOWS\TEMP\Nuno\CVRD\CVRDMen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Omanut7\c\DESCRICAO%20NEG%20-%20MACROFLUXO\windows\TEMP\Nuno\CVRD\CVRDMen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manut29\c\Meus%20documentos\Painel%200%20AV%20E%20REB%20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susbhma0\dados\GEVIS\INFO_GEVIS\Qualidade%20GEVIS\Ger%20Rotina\Gerrot\2003\Gerrot%20ABR\WINDOWS\TEMP\windows\TEMP\Nuno\CVRD\CVRDMenu.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SUEVTMA1\DADOS\Meus%20documentos\Nuno\CVRD\CVRDMenu.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prdapws01/GEVIP/VIAPLAN/SUPEREST/CARACTVP.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Omanut7\c\DESCRICAO%20NEG%20-%20MACROFLUXO\Meus%20documentos\Nuno\CVRD\CVRDMenu.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Gepqt\Ger.%20Rotina%20GEPQT\Far&#243;is\2003\06%20-%20Junho\Comercial\Gerrot%20-%20Comercial%20-%20Agricultura%20-%202003.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Gepqt\Ger.%20Rotina%20GEPQT\Far&#243;is%20de%20envio\2003\farois%20a%20acertar\Manuten&#231;&#227;o%20Sul\Gerrot%20-%20Mauten&#231;&#227;o%20Sul%20-%20Julho_2003.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130856\c\GEFEN\Relatorio%20IC\GEFEN\GEFEN2001.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vrdfcasa01\dados\GEVIS\INFO_GEVIS\Qualidade%20GEVIS\Ger%20Rotina\Gerrot\2003\Gerrot%20ABR\WINDOWS\TEMP\Pn10\Nuno\CVRD\CVRDMenu.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invisioncontaxnet/Desdobramento/Inform%20Rog&#233;rio/Spc/BVR/2000/Conselho/BadeR2000_NRJ.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invisioncontaxnet/Desdobramento/Inform%20Rog&#233;rio/Spc/BVR/2000/Conselho/RecLiqServ200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invisioncontaxnet/Desdobramento/Inform%20Rog&#233;rio/Spc/BVR/2000/Conselho/BadeR2000_TN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prdapws01/DOCUME~1/teste1/CONFIG~1/Temp/Matriz%20correla&#231;&#227;o.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prdapws01/ORGAO3/xGepqt/Gerrot/Gerrot%20Mensal%20das%20&#193;reas/Assessoria%20de%20Marketing/GERROT%202003/Mai/Check%20Qualidade/Gerrot%20-%20Comercial%20-%20Agricultura%20-%202003.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vrdslzsa00\dados\DOCUME~1\MARCOS~1.MOR\CONFIG~1\Temp\Diret&#243;rio%20tempor&#225;rio%201%20para%20ConsolidadoCaulim.zip\ConsolidadoDIOC.xls" TargetMode="External"/></Relationships>
</file>

<file path=xl/externalLinks/_rels/externalLink69.xml.rels><?xml version="1.0" encoding="UTF-8" standalone="yes"?>
<Relationships xmlns="http://schemas.openxmlformats.org/package/2006/relationships"><Relationship Id="rId2" Type="http://schemas.openxmlformats.org/officeDocument/2006/relationships/externalLinkPath" Target="../Processo%202025/3%20-%20Pr&#233;%20Licita&#231;&#227;o/Documentos%20Or&#231;ament&#225;rios/BDI%20(Policl&#237;nica).xlsm" TargetMode="External"/><Relationship Id="rId1" Type="http://schemas.openxmlformats.org/officeDocument/2006/relationships/externalLinkPath" Target="/CR%20826444-2015%20-%20Policl&#237;nica%20(Centro%20de%20Imagens)/Processo%202025/3%20-%20Pr&#233;%20Licita&#231;&#227;o/Documentos%20Or&#231;ament&#225;rios/BDI%20(Policl&#237;nic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 val="Gerrot GAPPG"/>
      <sheetName val="Plan1"/>
      <sheetName val="Plan2"/>
      <sheetName val="Plan3"/>
      <sheetName val="_REF"/>
      <sheetName val="Acidentes CPT e SPT - SUPV."/>
      <sheetName val="Ocorrências Ferroviárias-SUPV."/>
      <sheetName val="Custeio Fixo - SUPV."/>
      <sheetName val="Pessoal - SUPV."/>
      <sheetName val="estgg"/>
      <sheetName val="Dados"/>
      <sheetName val="NÃO CRÍTICOS"/>
      <sheetName val="CRÍTICOS"/>
    </sheetNames>
    <definedNames>
      <definedName name="Macro1"/>
      <definedName name="Macro3"/>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Consumo Mercado"/>
      <sheetName val="GDP"/>
      <sheetName val="Consumo Mercado por Regiao"/>
      <sheetName val="Consumo Mercado por Segmento"/>
      <sheetName val="Forecast PIB"/>
      <sheetName val="Check List- Gerrot"/>
    </sheetNames>
    <sheetDataSet>
      <sheetData sheetId="0" refreshError="1"/>
      <sheetData sheetId="1" refreshError="1">
        <row r="32">
          <cell r="Q32">
            <v>775501.27725588204</v>
          </cell>
          <cell r="R32">
            <v>880162.14184564655</v>
          </cell>
        </row>
      </sheetData>
      <sheetData sheetId="2" refreshError="1"/>
      <sheetData sheetId="3" refreshError="1"/>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c97"/>
    </sheetNames>
    <definedNames>
      <definedName name="_xlbgnm.pA5"/>
      <definedName name="_xlbgnm.pA6"/>
      <definedName name="_xlbgnm.pC5"/>
      <definedName name="telaA"/>
      <definedName name="telaC"/>
    </defined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
      <sheetName val="Gesso"/>
      <sheetName val="jANELAS "/>
      <sheetName val="poRTAS "/>
      <sheetName val="Plan1"/>
      <sheetName val="Plan2"/>
      <sheetName val="Plan3"/>
      <sheetName val="Memória- Escola Concesso Elias"/>
    </sheetNames>
    <definedNames>
      <definedName name="_R3G_Investimento" refersTo="#REF!"/>
      <definedName name="aaa" refersTo="#REF!"/>
      <definedName name="ACU" refersTo="#REF!"/>
      <definedName name="ACUMLU2" refersTo="#REF!"/>
      <definedName name="Acumul" refersTo="#REF!"/>
      <definedName name="Acumula" refersTo="#REF!"/>
      <definedName name="ADDED" refersTo="#REF!"/>
      <definedName name="asd" refersTo="#REF!"/>
      <definedName name="asf" refersTo="#REF!"/>
      <definedName name="cacro120" refersTo="#REF!"/>
      <definedName name="cccccc" refersTo="#REF!"/>
      <definedName name="ccccccc" refersTo="#REF!"/>
      <definedName name="Contratados" refersTo="#REF!"/>
      <definedName name="de" refersTo="#REF!"/>
      <definedName name="ded" refersTo="#REF!"/>
      <definedName name="dee" refersTo="#REF!"/>
      <definedName name="dew" refersTo="#REF!"/>
      <definedName name="efc" refersTo="#REF!"/>
      <definedName name="ert" refersTo="#REF!"/>
      <definedName name="ew" refersTo="#REF!"/>
      <definedName name="Extra" refersTo="#REF!"/>
      <definedName name="GGG" refersTo="#REF!"/>
      <definedName name="GGGG" refersTo="#REF!"/>
      <definedName name="Grafico" refersTo="#REF!"/>
      <definedName name="ID_UGCCATDT" refersTo="#REF!"/>
      <definedName name="JAJA" refersTo="#REF!"/>
      <definedName name="jun" refersTo="#REF!"/>
      <definedName name="m" refersTo="#REF!"/>
      <definedName name="Macro1"/>
      <definedName name="macro100" refersTo="#REF!"/>
      <definedName name="macro1111" refersTo="#REF!"/>
      <definedName name="MACRO150" refersTo="#REF!"/>
      <definedName name="MACRO200" refersTo="#REF!"/>
      <definedName name="Obras2" refersTo="#REF!"/>
      <definedName name="PassaExtenso" refersTo="#REF!"/>
      <definedName name="qwe" refersTo="#REF!"/>
      <definedName name="reg" refersTo="#REF!"/>
      <definedName name="vaoi" refersTo="#REF!"/>
      <definedName name="vbg" refersTo="#REF!"/>
      <definedName name="Voltar" refersTo="#REF!"/>
      <definedName name="we" refersTo="#REF!"/>
      <definedName name="z" refersTo="#REF!"/>
      <definedName name="zz" refersTo="#REF!"/>
      <definedName name="zzz" refersTo="#REF!"/>
      <definedName name="zzzz" refersTo="#REF!"/>
      <definedName name="zzzzz" refersTo="#REF!"/>
    </definedNames>
    <sheetDataSet>
      <sheetData sheetId="0"/>
      <sheetData sheetId="1"/>
      <sheetData sheetId="2"/>
      <sheetData sheetId="3"/>
      <sheetData sheetId="4"/>
      <sheetData sheetId="5"/>
      <sheetData sheetId="6"/>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C-Efeito"/>
      <sheetName val="IV-Causa"/>
      <sheetName val="1-Prog. de Transp.CG "/>
      <sheetName val="1.2- Prog. de Transp. Minério"/>
      <sheetName val="2-Plano de Trens"/>
      <sheetName val="3-Dist. Vagões"/>
      <sheetName val="4-Proj. Esp."/>
      <sheetName val="9-Inform. Geren."/>
      <sheetName val="5,6,7,8 -R,F,A,Q"/>
      <sheetName val="1.2- Prog. de Transp. Minér (2)"/>
      <sheetName val="IC Geral - GAPNT"/>
      <sheetName val="NÃO CRÍTICOS"/>
      <sheetName val="CRÍTICOS"/>
    </sheetNames>
    <definedNames>
      <definedName name="Macro1" refersTo="#REF!"/>
    </definedNames>
    <sheetDataSet>
      <sheetData sheetId="0" refreshError="1">
        <row r="1">
          <cell r="T1" t="str">
            <v>Gerenciamento da Rotina</v>
          </cell>
        </row>
        <row r="3">
          <cell r="A3" t="str">
            <v>Diretoria de Planejamento - GAPNT - Gerência de Planejamento Norte</v>
          </cell>
        </row>
        <row r="4">
          <cell r="T4" t="str">
            <v>Gerenciamento da Rotina</v>
          </cell>
        </row>
        <row r="5">
          <cell r="A5" t="str">
            <v>Produto</v>
          </cell>
          <cell r="B5" t="str">
            <v>Itens de Controle</v>
          </cell>
          <cell r="C5" t="str">
            <v>Fórmula de cálculo do IC</v>
          </cell>
          <cell r="D5" t="str">
            <v>Unidade medida</v>
          </cell>
          <cell r="E5" t="str">
            <v>Dono</v>
          </cell>
          <cell r="F5">
            <v>2000</v>
          </cell>
          <cell r="G5">
            <v>2001</v>
          </cell>
          <cell r="H5" t="str">
            <v>Meta2002</v>
          </cell>
          <cell r="I5" t="str">
            <v>Meta e Real atéà data</v>
          </cell>
          <cell r="J5" t="str">
            <v>PlanReal</v>
          </cell>
          <cell r="K5" t="str">
            <v>Jan</v>
          </cell>
          <cell r="L5" t="str">
            <v>Fev</v>
          </cell>
          <cell r="M5" t="str">
            <v>Mar</v>
          </cell>
          <cell r="N5" t="str">
            <v>Abr</v>
          </cell>
          <cell r="O5" t="str">
            <v>Mai</v>
          </cell>
          <cell r="P5" t="str">
            <v>Jun</v>
          </cell>
          <cell r="Q5" t="str">
            <v>Jul</v>
          </cell>
          <cell r="R5" t="str">
            <v>Ago</v>
          </cell>
          <cell r="S5" t="str">
            <v>Set</v>
          </cell>
          <cell r="T5" t="str">
            <v>Out</v>
          </cell>
          <cell r="U5" t="str">
            <v>Nov</v>
          </cell>
        </row>
        <row r="6">
          <cell r="A6" t="str">
            <v>1-Programa de Transporte</v>
          </cell>
          <cell r="B6" t="str">
            <v>Atendimento Demanda CG TKU</v>
          </cell>
          <cell r="C6" t="str">
            <v>TKU Demandada / TKU Orçada</v>
          </cell>
          <cell r="D6" t="str">
            <v>%</v>
          </cell>
          <cell r="E6" t="str">
            <v>João</v>
          </cell>
          <cell r="H6">
            <v>100</v>
          </cell>
          <cell r="I6">
            <v>100</v>
          </cell>
          <cell r="J6" t="str">
            <v>Plan</v>
          </cell>
          <cell r="K6">
            <v>100</v>
          </cell>
          <cell r="L6">
            <v>100</v>
          </cell>
          <cell r="M6">
            <v>100</v>
          </cell>
          <cell r="N6">
            <v>100</v>
          </cell>
          <cell r="O6">
            <v>100</v>
          </cell>
          <cell r="P6">
            <v>100</v>
          </cell>
          <cell r="Q6">
            <v>100</v>
          </cell>
          <cell r="R6">
            <v>108</v>
          </cell>
          <cell r="S6">
            <v>121</v>
          </cell>
          <cell r="T6">
            <v>104</v>
          </cell>
          <cell r="U6">
            <v>107</v>
          </cell>
        </row>
        <row r="7">
          <cell r="I7">
            <v>99.778200938750203</v>
          </cell>
          <cell r="J7" t="str">
            <v>Real.</v>
          </cell>
          <cell r="K7">
            <v>100</v>
          </cell>
          <cell r="L7">
            <v>100</v>
          </cell>
          <cell r="M7">
            <v>94.360525973976365</v>
          </cell>
          <cell r="N7">
            <v>93.847618483292734</v>
          </cell>
          <cell r="O7">
            <v>99.580212751705545</v>
          </cell>
          <cell r="P7">
            <v>101.16418548500378</v>
          </cell>
          <cell r="Q7">
            <v>88.552031392753634</v>
          </cell>
          <cell r="R7">
            <v>113.1953337997728</v>
          </cell>
          <cell r="S7">
            <v>111.59356616340142</v>
          </cell>
          <cell r="T7" t="str">
            <v/>
          </cell>
          <cell r="U7" t="str">
            <v/>
          </cell>
        </row>
        <row r="8">
          <cell r="B8" t="str">
            <v>Atendimento Programa CG TKU</v>
          </cell>
          <cell r="C8" t="str">
            <v>TKU Programada/ TKU Demandada</v>
          </cell>
          <cell r="D8" t="str">
            <v>%</v>
          </cell>
          <cell r="E8" t="str">
            <v>João</v>
          </cell>
          <cell r="H8">
            <v>100</v>
          </cell>
          <cell r="I8">
            <v>100</v>
          </cell>
          <cell r="J8" t="str">
            <v>Plan</v>
          </cell>
          <cell r="K8">
            <v>100</v>
          </cell>
          <cell r="L8">
            <v>100</v>
          </cell>
          <cell r="M8">
            <v>100</v>
          </cell>
          <cell r="N8">
            <v>100</v>
          </cell>
          <cell r="O8">
            <v>100</v>
          </cell>
          <cell r="P8">
            <v>100</v>
          </cell>
          <cell r="Q8">
            <v>100</v>
          </cell>
          <cell r="R8">
            <v>100</v>
          </cell>
          <cell r="S8">
            <v>100</v>
          </cell>
          <cell r="T8">
            <v>100</v>
          </cell>
          <cell r="U8">
            <v>100</v>
          </cell>
        </row>
        <row r="9">
          <cell r="I9">
            <v>100</v>
          </cell>
          <cell r="J9" t="str">
            <v>Real.</v>
          </cell>
          <cell r="K9">
            <v>100</v>
          </cell>
          <cell r="L9">
            <v>100</v>
          </cell>
          <cell r="M9">
            <v>100</v>
          </cell>
          <cell r="N9">
            <v>100</v>
          </cell>
          <cell r="O9">
            <v>100</v>
          </cell>
          <cell r="P9">
            <v>100</v>
          </cell>
          <cell r="Q9">
            <v>100</v>
          </cell>
          <cell r="R9">
            <v>100</v>
          </cell>
          <cell r="S9">
            <v>100</v>
          </cell>
          <cell r="T9" t="str">
            <v/>
          </cell>
          <cell r="U9" t="str">
            <v/>
          </cell>
        </row>
        <row r="10">
          <cell r="B10" t="str">
            <v>Cumprimento Programa TKU CG</v>
          </cell>
          <cell r="C10" t="str">
            <v>TKU Realizada/ TKU Programada</v>
          </cell>
          <cell r="D10" t="str">
            <v>%</v>
          </cell>
          <cell r="E10" t="str">
            <v>João</v>
          </cell>
          <cell r="H10">
            <v>100</v>
          </cell>
          <cell r="I10">
            <v>100</v>
          </cell>
          <cell r="J10" t="str">
            <v>Plan</v>
          </cell>
          <cell r="K10">
            <v>100</v>
          </cell>
          <cell r="L10">
            <v>100</v>
          </cell>
          <cell r="M10">
            <v>100</v>
          </cell>
          <cell r="N10">
            <v>100</v>
          </cell>
          <cell r="O10">
            <v>100</v>
          </cell>
          <cell r="P10">
            <v>100</v>
          </cell>
          <cell r="Q10">
            <v>100</v>
          </cell>
          <cell r="R10">
            <v>100</v>
          </cell>
          <cell r="S10">
            <v>100</v>
          </cell>
          <cell r="T10">
            <v>100</v>
          </cell>
          <cell r="U10">
            <v>100</v>
          </cell>
        </row>
        <row r="11">
          <cell r="I11">
            <v>93.176682009126381</v>
          </cell>
          <cell r="J11" t="str">
            <v>Real.</v>
          </cell>
          <cell r="K11">
            <v>100</v>
          </cell>
          <cell r="L11">
            <v>100</v>
          </cell>
          <cell r="M11">
            <v>105.97651821862348</v>
          </cell>
          <cell r="N11">
            <v>103.68692579505301</v>
          </cell>
          <cell r="O11">
            <v>94.78902439024391</v>
          </cell>
          <cell r="P11">
            <v>70.261538461538464</v>
          </cell>
          <cell r="Q11">
            <v>92.004088050314465</v>
          </cell>
          <cell r="R11">
            <v>90.822222222222223</v>
          </cell>
          <cell r="S11">
            <v>92.266736584547743</v>
          </cell>
          <cell r="T11" t="str">
            <v/>
          </cell>
          <cell r="U11" t="str">
            <v/>
          </cell>
        </row>
        <row r="12">
          <cell r="B12" t="str">
            <v>Atendimento Demanda CG TU</v>
          </cell>
          <cell r="C12" t="str">
            <v>TU Demandada / TU Orçada</v>
          </cell>
          <cell r="D12" t="str">
            <v>%</v>
          </cell>
          <cell r="E12" t="str">
            <v>João</v>
          </cell>
          <cell r="H12">
            <v>100</v>
          </cell>
          <cell r="I12">
            <v>100</v>
          </cell>
          <cell r="J12" t="str">
            <v>Plan</v>
          </cell>
          <cell r="K12">
            <v>100</v>
          </cell>
          <cell r="L12">
            <v>100</v>
          </cell>
          <cell r="M12">
            <v>100</v>
          </cell>
          <cell r="N12">
            <v>100</v>
          </cell>
          <cell r="O12">
            <v>100</v>
          </cell>
          <cell r="P12">
            <v>100</v>
          </cell>
          <cell r="Q12">
            <v>100</v>
          </cell>
          <cell r="R12">
            <v>114</v>
          </cell>
          <cell r="S12">
            <v>123</v>
          </cell>
          <cell r="T12">
            <v>103</v>
          </cell>
          <cell r="U12">
            <v>105</v>
          </cell>
        </row>
        <row r="13">
          <cell r="I13">
            <v>100.6000680160989</v>
          </cell>
          <cell r="J13" t="str">
            <v>Real.</v>
          </cell>
          <cell r="K13">
            <v>100</v>
          </cell>
          <cell r="L13">
            <v>100.15270916716683</v>
          </cell>
          <cell r="M13">
            <v>98.379343461026949</v>
          </cell>
          <cell r="N13">
            <v>94.16760911210099</v>
          </cell>
          <cell r="O13">
            <v>101.34348883952184</v>
          </cell>
          <cell r="P13">
            <v>100.6952297601605</v>
          </cell>
          <cell r="Q13">
            <v>90.630824740505133</v>
          </cell>
          <cell r="R13">
            <v>114.3912956204821</v>
          </cell>
          <cell r="S13">
            <v>108.66619263626644</v>
          </cell>
          <cell r="T13" t="str">
            <v/>
          </cell>
          <cell r="U13" t="str">
            <v/>
          </cell>
        </row>
        <row r="14">
          <cell r="B14" t="str">
            <v>Atendimento Progama CG TU</v>
          </cell>
          <cell r="C14" t="str">
            <v>TU Programa / TU Demanda</v>
          </cell>
          <cell r="D14" t="str">
            <v>%</v>
          </cell>
          <cell r="E14" t="str">
            <v>João</v>
          </cell>
          <cell r="H14">
            <v>100</v>
          </cell>
          <cell r="I14">
            <v>100</v>
          </cell>
          <cell r="J14" t="str">
            <v>Plan</v>
          </cell>
          <cell r="K14">
            <v>100</v>
          </cell>
          <cell r="L14">
            <v>100</v>
          </cell>
          <cell r="M14">
            <v>100</v>
          </cell>
          <cell r="N14">
            <v>100</v>
          </cell>
          <cell r="O14">
            <v>100</v>
          </cell>
          <cell r="P14">
            <v>100</v>
          </cell>
          <cell r="Q14">
            <v>100</v>
          </cell>
          <cell r="R14">
            <v>100</v>
          </cell>
          <cell r="S14">
            <v>100</v>
          </cell>
          <cell r="T14">
            <v>100</v>
          </cell>
          <cell r="U14">
            <v>100</v>
          </cell>
        </row>
        <row r="15">
          <cell r="I15">
            <v>100</v>
          </cell>
          <cell r="J15" t="str">
            <v>Real.</v>
          </cell>
          <cell r="K15">
            <v>100</v>
          </cell>
          <cell r="L15">
            <v>100</v>
          </cell>
          <cell r="M15">
            <v>100</v>
          </cell>
          <cell r="N15">
            <v>100</v>
          </cell>
          <cell r="O15">
            <v>100</v>
          </cell>
          <cell r="P15">
            <v>100</v>
          </cell>
          <cell r="Q15">
            <v>100</v>
          </cell>
          <cell r="R15">
            <v>100</v>
          </cell>
          <cell r="S15">
            <v>100</v>
          </cell>
          <cell r="T15" t="str">
            <v/>
          </cell>
          <cell r="U15" t="str">
            <v/>
          </cell>
        </row>
        <row r="16">
          <cell r="B16" t="str">
            <v>Cumprimento Programa TU CG</v>
          </cell>
          <cell r="C16" t="str">
            <v>TU Realizada/ TU Programada</v>
          </cell>
          <cell r="D16" t="str">
            <v>%</v>
          </cell>
          <cell r="E16" t="str">
            <v>João</v>
          </cell>
          <cell r="H16">
            <v>100</v>
          </cell>
          <cell r="I16">
            <v>100</v>
          </cell>
          <cell r="J16" t="str">
            <v>Plan</v>
          </cell>
          <cell r="K16">
            <v>100</v>
          </cell>
          <cell r="L16">
            <v>100</v>
          </cell>
          <cell r="M16">
            <v>100</v>
          </cell>
          <cell r="N16">
            <v>100</v>
          </cell>
          <cell r="O16">
            <v>100</v>
          </cell>
          <cell r="P16">
            <v>100</v>
          </cell>
          <cell r="Q16">
            <v>100</v>
          </cell>
          <cell r="R16">
            <v>100</v>
          </cell>
          <cell r="S16">
            <v>100</v>
          </cell>
          <cell r="T16">
            <v>100</v>
          </cell>
          <cell r="U16">
            <v>100</v>
          </cell>
        </row>
        <row r="17">
          <cell r="I17">
            <v>93.12139686838799</v>
          </cell>
          <cell r="J17" t="str">
            <v>Real.</v>
          </cell>
          <cell r="K17">
            <v>100</v>
          </cell>
          <cell r="L17">
            <v>100</v>
          </cell>
          <cell r="M17">
            <v>100</v>
          </cell>
          <cell r="N17">
            <v>103.4171568627451</v>
          </cell>
          <cell r="O17">
            <v>93.438413361169097</v>
          </cell>
          <cell r="P17">
            <v>74.111132812500003</v>
          </cell>
          <cell r="Q17">
            <v>93.634171907756809</v>
          </cell>
          <cell r="R17">
            <v>89.308668076109939</v>
          </cell>
          <cell r="S17">
            <v>93.344127543624609</v>
          </cell>
          <cell r="T17" t="str">
            <v/>
          </cell>
          <cell r="U17" t="str">
            <v/>
          </cell>
        </row>
        <row r="18">
          <cell r="B18" t="str">
            <v>Atendimento Demanda Receita CG</v>
          </cell>
          <cell r="C18" t="str">
            <v xml:space="preserve"> Receita Demandada / Receita Orçada</v>
          </cell>
          <cell r="D18" t="str">
            <v>%</v>
          </cell>
          <cell r="E18" t="str">
            <v>João</v>
          </cell>
          <cell r="H18">
            <v>100</v>
          </cell>
          <cell r="I18">
            <v>100</v>
          </cell>
          <cell r="J18" t="str">
            <v>Plan</v>
          </cell>
          <cell r="K18">
            <v>100</v>
          </cell>
          <cell r="L18">
            <v>100</v>
          </cell>
          <cell r="M18">
            <v>100</v>
          </cell>
          <cell r="N18">
            <v>100</v>
          </cell>
          <cell r="O18">
            <v>100</v>
          </cell>
          <cell r="P18">
            <v>100</v>
          </cell>
          <cell r="Q18">
            <v>100</v>
          </cell>
          <cell r="R18">
            <v>135</v>
          </cell>
          <cell r="S18">
            <v>147</v>
          </cell>
          <cell r="T18">
            <v>124</v>
          </cell>
          <cell r="U18">
            <v>127</v>
          </cell>
        </row>
        <row r="19">
          <cell r="I19">
            <v>104.6603839173037</v>
          </cell>
          <cell r="J19" t="str">
            <v>Real.</v>
          </cell>
          <cell r="K19">
            <v>100.00842612118306</v>
          </cell>
          <cell r="L19">
            <v>101.79231493535315</v>
          </cell>
          <cell r="M19">
            <v>108.27117127258477</v>
          </cell>
          <cell r="N19">
            <v>97.279801549087281</v>
          </cell>
          <cell r="O19">
            <v>100.24011993961113</v>
          </cell>
          <cell r="P19">
            <v>99.856989654095571</v>
          </cell>
          <cell r="Q19">
            <v>90.707894638758631</v>
          </cell>
          <cell r="R19">
            <v>119.17337526924365</v>
          </cell>
          <cell r="S19">
            <v>132.86644659131306</v>
          </cell>
          <cell r="T19" t="str">
            <v/>
          </cell>
          <cell r="U19" t="str">
            <v/>
          </cell>
        </row>
        <row r="20">
          <cell r="B20" t="str">
            <v>Atendimento Programa Receita CG</v>
          </cell>
          <cell r="C20" t="str">
            <v xml:space="preserve"> Receita Programada / Receita Demandada</v>
          </cell>
          <cell r="D20" t="str">
            <v>%</v>
          </cell>
          <cell r="E20" t="str">
            <v>João</v>
          </cell>
          <cell r="H20">
            <v>100</v>
          </cell>
          <cell r="I20">
            <v>100</v>
          </cell>
          <cell r="J20" t="str">
            <v>Plan</v>
          </cell>
          <cell r="K20">
            <v>100</v>
          </cell>
          <cell r="L20">
            <v>100</v>
          </cell>
          <cell r="M20">
            <v>100</v>
          </cell>
          <cell r="N20">
            <v>100</v>
          </cell>
          <cell r="O20">
            <v>100</v>
          </cell>
          <cell r="P20">
            <v>100</v>
          </cell>
          <cell r="Q20">
            <v>100</v>
          </cell>
          <cell r="R20">
            <v>100</v>
          </cell>
          <cell r="S20">
            <v>100</v>
          </cell>
          <cell r="T20">
            <v>100</v>
          </cell>
          <cell r="U20">
            <v>100</v>
          </cell>
        </row>
        <row r="21">
          <cell r="I21">
            <v>100</v>
          </cell>
          <cell r="J21" t="str">
            <v>Real.</v>
          </cell>
          <cell r="K21">
            <v>100</v>
          </cell>
          <cell r="L21">
            <v>100</v>
          </cell>
          <cell r="M21">
            <v>100</v>
          </cell>
          <cell r="N21">
            <v>100</v>
          </cell>
          <cell r="O21">
            <v>100</v>
          </cell>
          <cell r="P21">
            <v>100</v>
          </cell>
          <cell r="Q21">
            <v>100</v>
          </cell>
          <cell r="R21">
            <v>100</v>
          </cell>
          <cell r="S21">
            <v>100</v>
          </cell>
          <cell r="T21" t="str">
            <v/>
          </cell>
          <cell r="U21" t="str">
            <v/>
          </cell>
        </row>
        <row r="22">
          <cell r="B22" t="str">
            <v>Cumprimento Programa Receita CG</v>
          </cell>
          <cell r="C22" t="str">
            <v>Receita Realizada/ Receita Programada</v>
          </cell>
          <cell r="D22" t="str">
            <v>%</v>
          </cell>
          <cell r="E22" t="str">
            <v>João</v>
          </cell>
          <cell r="H22">
            <v>100</v>
          </cell>
          <cell r="I22">
            <v>100</v>
          </cell>
          <cell r="J22" t="str">
            <v>Plan</v>
          </cell>
          <cell r="K22">
            <v>100</v>
          </cell>
          <cell r="L22">
            <v>100</v>
          </cell>
          <cell r="M22">
            <v>100</v>
          </cell>
          <cell r="N22">
            <v>100</v>
          </cell>
          <cell r="O22">
            <v>100</v>
          </cell>
          <cell r="P22">
            <v>100</v>
          </cell>
          <cell r="Q22">
            <v>100</v>
          </cell>
          <cell r="R22">
            <v>100</v>
          </cell>
          <cell r="S22">
            <v>100</v>
          </cell>
          <cell r="T22">
            <v>100</v>
          </cell>
          <cell r="U22">
            <v>100</v>
          </cell>
        </row>
        <row r="23">
          <cell r="I23">
            <v>100.00018136613701</v>
          </cell>
          <cell r="J23" t="str">
            <v>Real.</v>
          </cell>
          <cell r="K23">
            <v>100</v>
          </cell>
          <cell r="L23">
            <v>100</v>
          </cell>
          <cell r="M23">
            <v>92.902543035343044</v>
          </cell>
          <cell r="N23">
            <v>107.90046261792455</v>
          </cell>
          <cell r="O23">
            <v>102.65574497474491</v>
          </cell>
          <cell r="P23">
            <v>79.637400217052004</v>
          </cell>
          <cell r="Q23">
            <v>104.96178687958633</v>
          </cell>
          <cell r="R23">
            <v>110.4717820964819</v>
          </cell>
          <cell r="S23">
            <v>102.22511083913075</v>
          </cell>
          <cell r="T23" t="str">
            <v/>
          </cell>
          <cell r="U23">
            <v>104.5277854069395</v>
          </cell>
        </row>
        <row r="24">
          <cell r="B24" t="str">
            <v>Atendimento Demanda Minério TKU</v>
          </cell>
          <cell r="C24" t="str">
            <v>TKU Demandada / TKU Orçada</v>
          </cell>
          <cell r="D24" t="str">
            <v>%</v>
          </cell>
          <cell r="E24" t="str">
            <v>Laranja</v>
          </cell>
          <cell r="H24">
            <v>100</v>
          </cell>
          <cell r="I24">
            <v>100</v>
          </cell>
          <cell r="J24" t="str">
            <v>Plan</v>
          </cell>
          <cell r="K24">
            <v>100</v>
          </cell>
          <cell r="L24">
            <v>100</v>
          </cell>
          <cell r="M24">
            <v>100</v>
          </cell>
          <cell r="N24">
            <v>100</v>
          </cell>
          <cell r="O24">
            <v>100</v>
          </cell>
          <cell r="P24">
            <v>100</v>
          </cell>
          <cell r="Q24">
            <v>100</v>
          </cell>
          <cell r="R24">
            <v>100</v>
          </cell>
          <cell r="S24">
            <v>100</v>
          </cell>
          <cell r="T24">
            <v>100</v>
          </cell>
          <cell r="U24">
            <v>100</v>
          </cell>
        </row>
        <row r="25">
          <cell r="I25">
            <v>106.94323444586573</v>
          </cell>
          <cell r="J25" t="str">
            <v>Real.</v>
          </cell>
          <cell r="K25">
            <v>107.26998634078566</v>
          </cell>
          <cell r="L25">
            <v>101.31101078468762</v>
          </cell>
          <cell r="M25">
            <v>106.40087949299814</v>
          </cell>
          <cell r="N25">
            <v>105.32980890318977</v>
          </cell>
          <cell r="O25">
            <v>108.14045425764496</v>
          </cell>
          <cell r="P25">
            <v>101.81944336385507</v>
          </cell>
          <cell r="Q25">
            <v>105.86378330951847</v>
          </cell>
          <cell r="R25">
            <v>114.40775540692047</v>
          </cell>
          <cell r="S25">
            <v>112.05152592070495</v>
          </cell>
          <cell r="T25" t="str">
            <v/>
          </cell>
          <cell r="U25" t="str">
            <v/>
          </cell>
        </row>
        <row r="26">
          <cell r="B26" t="str">
            <v>Atendimento Programa Minério TKU</v>
          </cell>
          <cell r="C26" t="str">
            <v>TKU Programada/ TKU Demandada</v>
          </cell>
          <cell r="D26" t="str">
            <v>%</v>
          </cell>
          <cell r="E26" t="str">
            <v>Laranja</v>
          </cell>
          <cell r="H26">
            <v>100</v>
          </cell>
          <cell r="I26">
            <v>100</v>
          </cell>
          <cell r="J26" t="str">
            <v>Plan</v>
          </cell>
          <cell r="K26">
            <v>100</v>
          </cell>
          <cell r="L26">
            <v>100</v>
          </cell>
          <cell r="M26">
            <v>100</v>
          </cell>
          <cell r="N26">
            <v>100</v>
          </cell>
          <cell r="O26">
            <v>100</v>
          </cell>
          <cell r="P26">
            <v>100</v>
          </cell>
          <cell r="Q26">
            <v>100</v>
          </cell>
          <cell r="R26">
            <v>100</v>
          </cell>
          <cell r="S26">
            <v>100</v>
          </cell>
          <cell r="T26">
            <v>100</v>
          </cell>
          <cell r="U26">
            <v>100</v>
          </cell>
        </row>
        <row r="27">
          <cell r="I27">
            <v>100</v>
          </cell>
          <cell r="J27" t="str">
            <v>Real.</v>
          </cell>
          <cell r="K27">
            <v>100</v>
          </cell>
          <cell r="L27">
            <v>100</v>
          </cell>
          <cell r="M27">
            <v>100</v>
          </cell>
          <cell r="N27">
            <v>100</v>
          </cell>
          <cell r="O27">
            <v>100</v>
          </cell>
          <cell r="P27">
            <v>100</v>
          </cell>
          <cell r="Q27">
            <v>100</v>
          </cell>
          <cell r="R27">
            <v>100</v>
          </cell>
          <cell r="S27">
            <v>100</v>
          </cell>
          <cell r="T27" t="str">
            <v/>
          </cell>
          <cell r="U27" t="str">
            <v/>
          </cell>
        </row>
        <row r="28">
          <cell r="B28" t="str">
            <v>Cumprimento Programa Minério TKU</v>
          </cell>
          <cell r="C28" t="str">
            <v>TKU Realizada/ TKU Programada</v>
          </cell>
          <cell r="D28" t="str">
            <v>%</v>
          </cell>
          <cell r="E28" t="str">
            <v>Laranja</v>
          </cell>
          <cell r="H28">
            <v>100</v>
          </cell>
          <cell r="I28">
            <v>100</v>
          </cell>
          <cell r="J28" t="str">
            <v>Plan</v>
          </cell>
          <cell r="K28">
            <v>100</v>
          </cell>
          <cell r="L28">
            <v>100</v>
          </cell>
          <cell r="M28">
            <v>100</v>
          </cell>
          <cell r="N28">
            <v>100</v>
          </cell>
          <cell r="O28">
            <v>100</v>
          </cell>
          <cell r="P28">
            <v>100</v>
          </cell>
          <cell r="Q28">
            <v>100</v>
          </cell>
          <cell r="R28">
            <v>100</v>
          </cell>
          <cell r="S28">
            <v>100</v>
          </cell>
          <cell r="T28">
            <v>100</v>
          </cell>
          <cell r="U28">
            <v>100</v>
          </cell>
        </row>
        <row r="29">
          <cell r="I29">
            <v>96.208717636542119</v>
          </cell>
          <cell r="J29" t="str">
            <v>Real.</v>
          </cell>
          <cell r="K29">
            <v>92.817181940779065</v>
          </cell>
          <cell r="L29">
            <v>97.824731074026403</v>
          </cell>
          <cell r="M29">
            <v>94.186697425230108</v>
          </cell>
          <cell r="N29">
            <v>95.155516065491668</v>
          </cell>
          <cell r="O29">
            <v>93.428940345307652</v>
          </cell>
          <cell r="P29">
            <v>94.563760217239022</v>
          </cell>
          <cell r="Q29">
            <v>96.331067097117028</v>
          </cell>
          <cell r="R29">
            <v>97.890576769635786</v>
          </cell>
          <cell r="S29">
            <v>102.39220226321267</v>
          </cell>
          <cell r="T29" t="str">
            <v/>
          </cell>
          <cell r="U29" t="str">
            <v/>
          </cell>
        </row>
        <row r="30">
          <cell r="B30" t="str">
            <v>Atendimento Demanda Minério TU</v>
          </cell>
          <cell r="C30" t="str">
            <v>TU Demandada / TU Orçada</v>
          </cell>
          <cell r="D30" t="str">
            <v>%</v>
          </cell>
          <cell r="E30" t="str">
            <v>Laranja</v>
          </cell>
          <cell r="H30">
            <v>100</v>
          </cell>
          <cell r="I30">
            <v>100</v>
          </cell>
          <cell r="J30" t="str">
            <v>Plan</v>
          </cell>
          <cell r="K30">
            <v>100</v>
          </cell>
          <cell r="L30">
            <v>100</v>
          </cell>
          <cell r="M30">
            <v>100</v>
          </cell>
          <cell r="N30">
            <v>100</v>
          </cell>
          <cell r="O30">
            <v>100</v>
          </cell>
          <cell r="P30">
            <v>100</v>
          </cell>
          <cell r="Q30">
            <v>100</v>
          </cell>
          <cell r="R30">
            <v>100</v>
          </cell>
          <cell r="S30">
            <v>100</v>
          </cell>
          <cell r="T30">
            <v>100</v>
          </cell>
          <cell r="U30">
            <v>100</v>
          </cell>
        </row>
        <row r="31">
          <cell r="I31">
            <v>106.73822749941758</v>
          </cell>
          <cell r="J31" t="str">
            <v>Real.</v>
          </cell>
          <cell r="K31">
            <v>107.52662533785752</v>
          </cell>
          <cell r="L31">
            <v>101.62844245980995</v>
          </cell>
          <cell r="M31">
            <v>105.29243432544055</v>
          </cell>
          <cell r="N31">
            <v>105.17601697673157</v>
          </cell>
          <cell r="O31">
            <v>109.13164530807671</v>
          </cell>
          <cell r="P31">
            <v>101.51292181824667</v>
          </cell>
          <cell r="Q31">
            <v>105.45579160010581</v>
          </cell>
          <cell r="R31">
            <v>114.25069442697351</v>
          </cell>
          <cell r="S31">
            <v>110.88740277465214</v>
          </cell>
          <cell r="T31" t="str">
            <v/>
          </cell>
          <cell r="U31" t="str">
            <v/>
          </cell>
        </row>
        <row r="32">
          <cell r="B32" t="str">
            <v>Atendimento Programa Minério TU</v>
          </cell>
          <cell r="C32" t="str">
            <v>TU Programada/ TU Demandada</v>
          </cell>
          <cell r="D32" t="str">
            <v>%</v>
          </cell>
          <cell r="E32" t="str">
            <v>Laranja</v>
          </cell>
          <cell r="H32">
            <v>100</v>
          </cell>
          <cell r="I32">
            <v>100</v>
          </cell>
          <cell r="J32" t="str">
            <v>Plan</v>
          </cell>
          <cell r="K32">
            <v>100</v>
          </cell>
          <cell r="L32">
            <v>100</v>
          </cell>
          <cell r="M32">
            <v>100</v>
          </cell>
          <cell r="N32">
            <v>100</v>
          </cell>
          <cell r="O32">
            <v>100</v>
          </cell>
          <cell r="P32">
            <v>100</v>
          </cell>
          <cell r="Q32">
            <v>100</v>
          </cell>
          <cell r="R32">
            <v>100</v>
          </cell>
          <cell r="S32">
            <v>100</v>
          </cell>
          <cell r="T32">
            <v>100</v>
          </cell>
          <cell r="U32">
            <v>100</v>
          </cell>
        </row>
        <row r="33">
          <cell r="I33">
            <v>100</v>
          </cell>
          <cell r="J33" t="str">
            <v>Real.</v>
          </cell>
          <cell r="K33">
            <v>100</v>
          </cell>
          <cell r="L33">
            <v>100</v>
          </cell>
          <cell r="M33">
            <v>100</v>
          </cell>
          <cell r="N33">
            <v>100</v>
          </cell>
          <cell r="O33">
            <v>100</v>
          </cell>
          <cell r="P33">
            <v>100</v>
          </cell>
          <cell r="Q33">
            <v>100</v>
          </cell>
          <cell r="R33">
            <v>100</v>
          </cell>
          <cell r="S33">
            <v>100</v>
          </cell>
          <cell r="T33" t="str">
            <v/>
          </cell>
          <cell r="U33" t="str">
            <v/>
          </cell>
        </row>
        <row r="34">
          <cell r="B34" t="str">
            <v>Cumprimento Programa Minério TU</v>
          </cell>
          <cell r="C34" t="str">
            <v>TU Realizada/ TU Programada</v>
          </cell>
          <cell r="D34" t="str">
            <v>%</v>
          </cell>
          <cell r="E34" t="str">
            <v>Laranja</v>
          </cell>
          <cell r="H34">
            <v>100</v>
          </cell>
          <cell r="I34">
            <v>100</v>
          </cell>
          <cell r="J34" t="str">
            <v>Plan</v>
          </cell>
          <cell r="K34">
            <v>100</v>
          </cell>
          <cell r="L34">
            <v>100</v>
          </cell>
          <cell r="M34">
            <v>100</v>
          </cell>
          <cell r="N34">
            <v>100</v>
          </cell>
          <cell r="O34">
            <v>100</v>
          </cell>
          <cell r="P34">
            <v>100</v>
          </cell>
          <cell r="Q34">
            <v>100</v>
          </cell>
          <cell r="R34">
            <v>100</v>
          </cell>
          <cell r="S34">
            <v>100</v>
          </cell>
          <cell r="T34">
            <v>100</v>
          </cell>
          <cell r="U34">
            <v>100</v>
          </cell>
        </row>
        <row r="35">
          <cell r="I35">
            <v>95.939837291954859</v>
          </cell>
          <cell r="J35" t="str">
            <v>Real.</v>
          </cell>
          <cell r="K35">
            <v>92.972175173553822</v>
          </cell>
          <cell r="L35">
            <v>97.874783013434964</v>
          </cell>
          <cell r="M35">
            <v>95.136413122100777</v>
          </cell>
          <cell r="N35">
            <v>95.038540410559577</v>
          </cell>
          <cell r="O35">
            <v>93.044481547551982</v>
          </cell>
          <cell r="P35">
            <v>93.908296507481509</v>
          </cell>
          <cell r="Q35">
            <v>96.086905076100123</v>
          </cell>
          <cell r="R35">
            <v>96.914244186897506</v>
          </cell>
          <cell r="S35">
            <v>101.4148242939762</v>
          </cell>
          <cell r="T35" t="str">
            <v/>
          </cell>
          <cell r="U35" t="str">
            <v/>
          </cell>
        </row>
        <row r="36">
          <cell r="B36" t="str">
            <v>Ajustes Programa (tku) a maior</v>
          </cell>
          <cell r="C36" t="str">
            <v>Tku ajuste/ tku prog</v>
          </cell>
          <cell r="D36" t="str">
            <v>%</v>
          </cell>
          <cell r="E36" t="str">
            <v>Ramiro</v>
          </cell>
          <cell r="H36">
            <v>5</v>
          </cell>
          <cell r="I36">
            <v>5</v>
          </cell>
          <cell r="J36" t="str">
            <v>Plan</v>
          </cell>
          <cell r="K36">
            <v>5</v>
          </cell>
          <cell r="L36">
            <v>5</v>
          </cell>
          <cell r="M36">
            <v>5</v>
          </cell>
          <cell r="N36">
            <v>5</v>
          </cell>
          <cell r="O36">
            <v>5</v>
          </cell>
          <cell r="P36">
            <v>5</v>
          </cell>
          <cell r="Q36">
            <v>5</v>
          </cell>
          <cell r="R36">
            <v>5</v>
          </cell>
          <cell r="S36">
            <v>5</v>
          </cell>
          <cell r="T36">
            <v>5</v>
          </cell>
          <cell r="U36">
            <v>5</v>
          </cell>
        </row>
        <row r="37">
          <cell r="I37">
            <v>7.4460692374078943E-2</v>
          </cell>
          <cell r="J37" t="str">
            <v>Real.</v>
          </cell>
          <cell r="K37">
            <v>0</v>
          </cell>
          <cell r="L37">
            <v>0</v>
          </cell>
          <cell r="M37">
            <v>0</v>
          </cell>
          <cell r="N37">
            <v>0</v>
          </cell>
          <cell r="O37">
            <v>0</v>
          </cell>
          <cell r="P37">
            <v>0</v>
          </cell>
          <cell r="Q37">
            <v>0</v>
          </cell>
          <cell r="R37">
            <v>0</v>
          </cell>
          <cell r="S37">
            <v>0.62881991296253492</v>
          </cell>
          <cell r="T37">
            <v>0</v>
          </cell>
          <cell r="U37">
            <v>0</v>
          </cell>
        </row>
        <row r="38">
          <cell r="B38" t="str">
            <v xml:space="preserve">Ajustes Programa (tku) a menor </v>
          </cell>
          <cell r="C38" t="str">
            <v>Tku ajuste/ tku prog</v>
          </cell>
          <cell r="D38" t="str">
            <v>%</v>
          </cell>
          <cell r="E38" t="str">
            <v>Ramiro</v>
          </cell>
          <cell r="H38">
            <v>5</v>
          </cell>
          <cell r="I38">
            <v>5</v>
          </cell>
          <cell r="J38" t="str">
            <v>Plan</v>
          </cell>
          <cell r="K38">
            <v>5</v>
          </cell>
          <cell r="L38">
            <v>5</v>
          </cell>
          <cell r="M38">
            <v>5</v>
          </cell>
          <cell r="N38">
            <v>5</v>
          </cell>
          <cell r="O38">
            <v>5</v>
          </cell>
          <cell r="P38">
            <v>5</v>
          </cell>
          <cell r="Q38">
            <v>5</v>
          </cell>
          <cell r="R38">
            <v>5</v>
          </cell>
          <cell r="S38">
            <v>5</v>
          </cell>
          <cell r="T38">
            <v>5</v>
          </cell>
          <cell r="U38">
            <v>5</v>
          </cell>
        </row>
      </sheetData>
      <sheetData sheetId="1"/>
      <sheetData sheetId="2"/>
      <sheetData sheetId="3"/>
      <sheetData sheetId="4"/>
      <sheetData sheetId="5"/>
      <sheetData sheetId="6" refreshError="1"/>
      <sheetData sheetId="7" refreshError="1"/>
      <sheetData sheetId="8" refreshError="1"/>
      <sheetData sheetId="9"/>
      <sheetData sheetId="10" refreshError="1"/>
      <sheetData sheetId="11" refreshError="1"/>
      <sheetData sheetId="12"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L0198"/>
      <sheetName val="BAL0298"/>
      <sheetName val="Fluxo"/>
      <sheetName val="BAL0398"/>
      <sheetName val="BAL0498"/>
      <sheetName val="BAL0598"/>
      <sheetName val="BAL0698"/>
      <sheetName val="BAL0798"/>
      <sheetName val="bal0898"/>
      <sheetName val="bal0998"/>
      <sheetName val="bal1098"/>
      <sheetName val="bal1198"/>
      <sheetName val="bal1298"/>
      <sheetName val="bal1998"/>
      <sheetName val="BAL1297"/>
    </sheetNames>
    <definedNames>
      <definedName name="BALANCO"/>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3"/>
    </xxl21:alternateUrls>
    <sheetNames>
      <sheetName val="Matriz_Unidade"/>
      <sheetName val="Empresas"/>
      <sheetName val="Inputs"/>
      <sheetName val="Tabelas"/>
      <sheetName val="Inputs_Usinas"/>
      <sheetName val="Inputs_Unidades_Geradoras"/>
      <sheetName val="Premissas_ Planejamento_Geração"/>
      <sheetName val="Potencia e Energia Asseg"/>
      <sheetName val="Calculos Potencia Alocada"/>
      <sheetName val="Calculos Energia Alocada"/>
      <sheetName val="Feriados"/>
      <sheetName val="GG Corredor"/>
      <sheetName val="GA Operações_AGama"/>
      <sheetName val="GA Operações_LPaiva"/>
      <sheetName val="GA Operações_FPinheiro"/>
      <sheetName val="GA VP"/>
      <sheetName val="GE Centro"/>
      <sheetName val="Planej Qualidade"/>
      <sheetName val="GA - MNT FCA LOCOS DIV"/>
      <sheetName val="GA - MNT FCA VAG DIV"/>
      <sheetName val="GA - MNT FCA EQ. VIA"/>
      <sheetName val="Isabella"/>
      <sheetName val="Claudia Kresch"/>
      <sheetName val="Karla Lino"/>
      <sheetName val="Alice"/>
      <sheetName val="Fernando_REVISAR"/>
      <sheetName val="ESCALAS DE AVALIAÇÃO"/>
      <sheetName val="Ferteco"/>
      <sheetName val="#REF"/>
      <sheetName val="Dados"/>
      <sheetName val="Resumo"/>
      <sheetName val="Ferrosos"/>
      <sheetName val="Alumínio"/>
      <sheetName val="Manganês"/>
      <sheetName val="Logística"/>
      <sheetName val="Não Ferrosos"/>
      <sheetName val="Outros Negócios"/>
      <sheetName val="Total áreas"/>
      <sheetName val="Total áreas Exec 2002"/>
      <sheetName val="Plan1"/>
      <sheetName val="Bdados"/>
      <sheetName val="Capa"/>
      <sheetName val="ComentariosCusteio"/>
      <sheetName val="CapaIndic"/>
      <sheetName val="Dolar"/>
      <sheetName val="PrecoDiesel"/>
      <sheetName val="Eva"/>
      <sheetName val="Ebitda"/>
      <sheetName val="Roce"/>
      <sheetName val="DemostracaoResultados"/>
      <sheetName val="MargemCash"/>
      <sheetName val="ProducaoMinerio"/>
      <sheetName val="VolumeTransportado"/>
      <sheetName val="VolumeEmbarcado "/>
      <sheetName val="QuantidadeVendidaMe"/>
      <sheetName val="PrecoMedioMe"/>
      <sheetName val="ReceitaLiquidaMe"/>
      <sheetName val="QuantidadeVendidaMi"/>
      <sheetName val="PrecoMedioMi"/>
      <sheetName val="ReceitaLiquidaMi"/>
      <sheetName val="Relatório até aqui"/>
      <sheetName val="Inflacao(apresentacao)"/>
      <sheetName val="VariacaoCambial(apresentacao)"/>
      <sheetName val="VariacaoParidade(apresentacao)"/>
      <sheetName val="BdPerformance"/>
      <sheetName val="Gráfico"/>
      <sheetName val="Preços"/>
      <sheetName val="US$"/>
      <sheetName val="Cronograma Padrão"/>
      <sheetName val="DRAPODIR"/>
      <sheetName val="Min.Transf."/>
      <sheetName val="resultado"/>
      <sheetName val="B.DADOS"/>
      <sheetName val="BAL0198"/>
      <sheetName val="BAL0298"/>
      <sheetName val="Fluxo"/>
      <sheetName val="BAL0398"/>
      <sheetName val="BAL0498"/>
      <sheetName val="BAL0598"/>
      <sheetName val="BAL0698"/>
      <sheetName val="BAL0798"/>
      <sheetName val="bal0898"/>
      <sheetName val="bal0998"/>
      <sheetName val="bal1098"/>
      <sheetName val="bal1198"/>
      <sheetName val="bal1298"/>
      <sheetName val="bal1998"/>
      <sheetName val="BAL1297"/>
      <sheetName val="Ajustes"/>
      <sheetName val="Alumínio Orçado 2,55"/>
      <sheetName val="Alumínio Orçado 2,45"/>
      <sheetName val="MenuPrincipal"/>
      <sheetName val="Principal"/>
      <sheetName val="CVRDMenu"/>
      <sheetName val="Ana240-2 (30,5) 5 HELP"/>
      <sheetName val="Ana240-3 (30,5) 5 HELP"/>
      <sheetName val="Ana240-2 (30,5) 4 HELP"/>
      <sheetName val="Ana240-3 (30,5) 4 HELP"/>
      <sheetName val="Ana240-2"/>
      <sheetName val="Ana240-3"/>
      <sheetName val="NTREM"/>
      <sheetName val="Ana30.5-2"/>
      <sheetName val="Ana30.5-3"/>
      <sheetName val="Ana32.5-2"/>
      <sheetName val="Ana32.5-3"/>
      <sheetName val="PlanEst"/>
      <sheetName val="PlanEst 19.07.95"/>
      <sheetName val="ASPEP"/>
      <sheetName val="ASPEP (2)"/>
      <sheetName val="ASPEP 12.08.96 "/>
      <sheetName val="ASPEP 13.08.96  "/>
      <sheetName val="ASPEP 27.08.96"/>
      <sheetName val="Estratégico 27.08.96"/>
      <sheetName val="ASPEP 11.11.96"/>
      <sheetName val="Estratégico 11.11.96"/>
      <sheetName val="Manganês 28.08.96"/>
      <sheetName val="Manganês 25.03.97"/>
      <sheetName val="Estratégico"/>
      <sheetName val="Consórcio"/>
      <sheetName val="Análise 06.09.96 "/>
      <sheetName val="7trensdia"/>
      <sheetName val="Tração 2 Locos"/>
      <sheetName val="ATCS 30.5 42"/>
      <sheetName val="ATCS 30.5 45"/>
      <sheetName val="ATCS 30.5 50"/>
      <sheetName val="ATCS 32.5 42"/>
      <sheetName val="ATCS 32.5 45"/>
      <sheetName val="ATCS 32.5 50"/>
      <sheetName val="ATC"/>
      <sheetName val="5,83 trens 30,5"/>
      <sheetName val="5,83 trens 32.5 "/>
      <sheetName val="Novos Pátios"/>
      <sheetName val="Novos Pátios (2)"/>
      <sheetName val="Análise 11.11.96"/>
      <sheetName val="JVCHINA 28.11.96"/>
      <sheetName val="Arnaldo"/>
      <sheetName val="Análise 30.01.97"/>
      <sheetName val="Bitoladinho 12.05.97"/>
      <sheetName val="Prod"/>
      <sheetName val="Minuto"/>
      <sheetName val="Silicosos 19.05.97"/>
      <sheetName val="70 MTPA"/>
      <sheetName val="50 MTPA"/>
      <sheetName val="Trem 210"/>
      <sheetName val="SIC3 28.07.97"/>
      <sheetName val="51,2 MTPA 23.09.97"/>
      <sheetName val="Help5L "/>
      <sheetName val="Help5L - 1"/>
      <sheetName val="Help5L - 2"/>
      <sheetName val="Help5L - 2-1"/>
      <sheetName val="Help5L - 2-1 (2)"/>
      <sheetName val="MinVz3L"/>
      <sheetName val="MinVz3L redução ciclo"/>
      <sheetName val="Loca30"/>
      <sheetName val="Cap Via 65 kmph"/>
      <sheetName val="Cap Via 80 kmph"/>
      <sheetName val="Cap Via kmph 65.80"/>
      <sheetName val="Apres"/>
      <sheetName val="Red. Ciclo"/>
      <sheetName val="NúmTRENS SHelp"/>
      <sheetName val="NúmTRENS CHelp"/>
      <sheetName val="NúmTRENS Máximo"/>
      <sheetName val="NúmTRENS -30min cHelp"/>
      <sheetName val="Análise 26.01.98"/>
      <sheetName val="Análise 05.03.98"/>
      <sheetName val="DadosOrc"/>
      <sheetName val="Insumos e Produtos"/>
      <sheetName val="Itens de Controle - Nice"/>
      <sheetName val="Ferrovia"/>
      <sheetName val="Porto"/>
      <sheetName val="PA - Receita Líquida Guseiros"/>
      <sheetName val="PA - Gusa Norte (2)"/>
      <sheetName val="_REF"/>
      <sheetName val="Acidentes CPT e SPT - SUPV."/>
      <sheetName val="Ocorrências Ferroviárias-SUPV."/>
      <sheetName val="Custeio Fixo - SUPV."/>
      <sheetName val="Pessoal - SUPV."/>
      <sheetName val="Apres2"/>
      <sheetName val="Apres1"/>
      <sheetName val="Apres Port"/>
      <sheetName val="TTV"/>
      <sheetName val="TTV (2)"/>
      <sheetName val="TTV_ESSSDG"/>
      <sheetName val="TTV_ESSSU"/>
      <sheetName val="VOL_ESSSDG"/>
      <sheetName val="VOL_ESSSU"/>
      <sheetName val="R"/>
      <sheetName val="P"/>
      <sheetName val="Implantação PN10"/>
      <sheetName val="Implantação 5S"/>
      <sheetName val="Implantação Padronização"/>
      <sheetName val="Check List- Gerrot"/>
      <sheetName val="Check List_ Gerrot"/>
      <sheetName val="Instruções de envio"/>
      <sheetName val="Instruções de preenchimento"/>
      <sheetName val="Considerações"/>
      <sheetName val="Banco de Dados"/>
      <sheetName val="Check Farol"/>
      <sheetName val="Check List"/>
      <sheetName val="Check Pad "/>
      <sheetName val="Metas GG"/>
      <sheetName val="Metas PQT"/>
      <sheetName val="Pessoal Próprio"/>
      <sheetName val="Pessoal de Terceiros"/>
      <sheetName val="Treinamento na Visão"/>
      <sheetName val="RG14 - Próprios"/>
      <sheetName val="RG14 - Contratadas"/>
      <sheetName val="Check SSO"/>
      <sheetName val="INPI"/>
      <sheetName val="Plano de ação"/>
      <sheetName val="Cronograma"/>
    </sheetNames>
    <sheetDataSet>
      <sheetData sheetId="0" refreshError="1"/>
      <sheetData sheetId="1" refreshError="1">
        <row r="1">
          <cell r="B1">
            <v>5</v>
          </cell>
        </row>
        <row r="2">
          <cell r="B2">
            <v>3</v>
          </cell>
        </row>
        <row r="3">
          <cell r="B3">
            <v>1</v>
          </cell>
        </row>
        <row r="4">
          <cell r="B4">
            <v>0</v>
          </cell>
        </row>
      </sheetData>
      <sheetData sheetId="2"/>
      <sheetData sheetId="3"/>
      <sheetData sheetId="4"/>
      <sheetData sheetId="5" refreshError="1"/>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refreshError="1"/>
      <sheetData sheetId="28" refreshError="1"/>
      <sheetData sheetId="29" refreshError="1">
        <row r="3">
          <cell r="P3" t="str">
            <v>ALB:R.CI</v>
          </cell>
          <cell r="R3">
            <v>10.127659574468085</v>
          </cell>
          <cell r="AC3" t="str">
            <v>ALB:R.CI</v>
          </cell>
          <cell r="AE3">
            <v>15.890980392156864</v>
          </cell>
        </row>
        <row r="4">
          <cell r="P4" t="str">
            <v>ALB:R.CPV</v>
          </cell>
          <cell r="R4">
            <v>-256.16765957446808</v>
          </cell>
          <cell r="AC4" t="str">
            <v>ALB:R.CPV</v>
          </cell>
          <cell r="AE4">
            <v>-329.81647058823535</v>
          </cell>
        </row>
        <row r="5">
          <cell r="P5" t="str">
            <v>ALB:R.DA</v>
          </cell>
          <cell r="R5">
            <v>-13.879574468085105</v>
          </cell>
          <cell r="AC5" t="str">
            <v>ALB:R.DA</v>
          </cell>
          <cell r="AE5">
            <v>-15.111372549019608</v>
          </cell>
        </row>
        <row r="6">
          <cell r="P6" t="str">
            <v>ALB:R.DAE</v>
          </cell>
          <cell r="R6">
            <v>-22.978723404255319</v>
          </cell>
          <cell r="AC6" t="str">
            <v>ALB:R.DAE</v>
          </cell>
          <cell r="AE6">
            <v>-20.244313725490201</v>
          </cell>
        </row>
        <row r="7">
          <cell r="A7" t="str">
            <v>0184002001002200201</v>
          </cell>
          <cell r="P7" t="str">
            <v>ALB:R.DC</v>
          </cell>
          <cell r="R7">
            <v>-7.0097872340425527</v>
          </cell>
          <cell r="AC7" t="str">
            <v>ALB:R.DC</v>
          </cell>
          <cell r="AE7">
            <v>-9.441568627450982</v>
          </cell>
        </row>
        <row r="8">
          <cell r="A8" t="str">
            <v>0184002001002200202</v>
          </cell>
          <cell r="P8" t="str">
            <v>ALB:R.DV</v>
          </cell>
          <cell r="R8">
            <v>-1.5221276595744682</v>
          </cell>
          <cell r="AC8" t="str">
            <v>ALB:R.DV</v>
          </cell>
          <cell r="AE8">
            <v>-1.2988235294117647</v>
          </cell>
        </row>
        <row r="9">
          <cell r="A9" t="str">
            <v>0184002001002200203</v>
          </cell>
          <cell r="P9" t="str">
            <v>ALB:R.HM</v>
          </cell>
          <cell r="R9">
            <v>7.4272340425531915</v>
          </cell>
          <cell r="AC9" t="str">
            <v>ALB:R.HM</v>
          </cell>
          <cell r="AE9">
            <v>6.2388235294117651</v>
          </cell>
        </row>
        <row r="10">
          <cell r="A10" t="str">
            <v>0184002001002200204</v>
          </cell>
          <cell r="P10" t="str">
            <v>ALB:R.IRCS</v>
          </cell>
          <cell r="R10">
            <v>1.4</v>
          </cell>
          <cell r="AC10" t="str">
            <v>ALB:R.IRCS</v>
          </cell>
          <cell r="AE10">
            <v>-10.336078431372551</v>
          </cell>
        </row>
        <row r="11">
          <cell r="A11" t="str">
            <v>0184002001002200205</v>
          </cell>
          <cell r="P11" t="str">
            <v>ALB:R.ORD</v>
          </cell>
          <cell r="R11">
            <v>-44.422553191489364</v>
          </cell>
          <cell r="AC11" t="str">
            <v>ALB:R.ORD</v>
          </cell>
          <cell r="AE11">
            <v>-25.497647058823539</v>
          </cell>
        </row>
        <row r="12">
          <cell r="A12" t="str">
            <v>0184002001002200206</v>
          </cell>
          <cell r="P12" t="str">
            <v>ALB:R.RFL</v>
          </cell>
          <cell r="R12">
            <v>-33.645106382978724</v>
          </cell>
          <cell r="AC12" t="str">
            <v>ALB:R.RFL</v>
          </cell>
          <cell r="AE12">
            <v>-40.393333333333338</v>
          </cell>
        </row>
        <row r="13">
          <cell r="A13" t="str">
            <v>0184002001200201</v>
          </cell>
          <cell r="P13" t="str">
            <v>ALB:R.VC</v>
          </cell>
          <cell r="R13">
            <v>-78.156170212765957</v>
          </cell>
          <cell r="AC13" t="str">
            <v>ALB:R.VC</v>
          </cell>
          <cell r="AE13">
            <v>-65.905490196078432</v>
          </cell>
        </row>
        <row r="14">
          <cell r="A14" t="str">
            <v>0184002001200202</v>
          </cell>
          <cell r="P14" t="str">
            <v>ALB:X.RB</v>
          </cell>
          <cell r="R14">
            <v>467.32510638297867</v>
          </cell>
          <cell r="AC14" t="str">
            <v>ALB:X.RB</v>
          </cell>
          <cell r="AE14">
            <v>541.54313725490204</v>
          </cell>
        </row>
        <row r="15">
          <cell r="A15" t="str">
            <v>0184002001200203</v>
          </cell>
          <cell r="P15" t="str">
            <v>ALN:R.CI</v>
          </cell>
          <cell r="R15">
            <v>3.5493617021276593</v>
          </cell>
          <cell r="AC15" t="str">
            <v>ALN:R.CI</v>
          </cell>
          <cell r="AE15">
            <v>4.2588235294117656</v>
          </cell>
        </row>
        <row r="16">
          <cell r="A16" t="str">
            <v>0184002001200204</v>
          </cell>
          <cell r="P16" t="str">
            <v>ALN:R.CPV</v>
          </cell>
          <cell r="R16">
            <v>-198.16127659574468</v>
          </cell>
          <cell r="AC16" t="str">
            <v>ALN:R.CPV</v>
          </cell>
          <cell r="AE16">
            <v>-199.82745098039217</v>
          </cell>
        </row>
        <row r="17">
          <cell r="A17" t="str">
            <v>0184002001200205</v>
          </cell>
          <cell r="P17" t="str">
            <v>ALN:R.DA</v>
          </cell>
          <cell r="R17">
            <v>-3.2068085106382975</v>
          </cell>
          <cell r="AC17" t="str">
            <v>ALN:R.DA</v>
          </cell>
          <cell r="AE17">
            <v>-5.870588235294119</v>
          </cell>
        </row>
        <row r="18">
          <cell r="A18" t="str">
            <v>0184002001200206</v>
          </cell>
          <cell r="P18" t="str">
            <v>ALN:R.DAE</v>
          </cell>
          <cell r="R18">
            <v>-13.617021276595745</v>
          </cell>
          <cell r="AC18" t="str">
            <v>ALN:R.DAE</v>
          </cell>
          <cell r="AE18">
            <v>-12.152941176470588</v>
          </cell>
        </row>
        <row r="19">
          <cell r="A19" t="str">
            <v>0184102001200201</v>
          </cell>
          <cell r="P19" t="str">
            <v>ALN:R.DC</v>
          </cell>
          <cell r="R19">
            <v>-2.1204255319148935</v>
          </cell>
          <cell r="AC19" t="str">
            <v>ALN:R.DC</v>
          </cell>
          <cell r="AE19">
            <v>-1.1254901960784318</v>
          </cell>
        </row>
        <row r="20">
          <cell r="A20" t="str">
            <v>0184102001200202</v>
          </cell>
          <cell r="P20" t="str">
            <v>ALN:R.Dep_Adm</v>
          </cell>
          <cell r="R20">
            <v>0</v>
          </cell>
          <cell r="AC20" t="str">
            <v>ALN:R.Dep_Adm</v>
          </cell>
          <cell r="AE20">
            <v>-7.9058823529411795</v>
          </cell>
        </row>
        <row r="21">
          <cell r="A21" t="str">
            <v>0184102001200203</v>
          </cell>
          <cell r="P21" t="str">
            <v>ALN:R.DV</v>
          </cell>
          <cell r="R21">
            <v>-7.3417021276595742</v>
          </cell>
          <cell r="AC21" t="str">
            <v>ALN:R.DV</v>
          </cell>
          <cell r="AE21">
            <v>-8.4235294117647079</v>
          </cell>
        </row>
        <row r="22">
          <cell r="A22" t="str">
            <v>0184102001200204</v>
          </cell>
          <cell r="P22" t="str">
            <v>ALN:R.HM</v>
          </cell>
          <cell r="R22">
            <v>4.9834042553191491</v>
          </cell>
          <cell r="AC22" t="str">
            <v>ALN:R.HM</v>
          </cell>
          <cell r="AE22">
            <v>5.2392156862745116</v>
          </cell>
        </row>
        <row r="23">
          <cell r="A23" t="str">
            <v>0184102001200205</v>
          </cell>
          <cell r="P23" t="str">
            <v>ALN:R.IRCS</v>
          </cell>
          <cell r="R23">
            <v>11.148085106382979</v>
          </cell>
          <cell r="AC23" t="str">
            <v>ALN:R.IRCS</v>
          </cell>
          <cell r="AE23">
            <v>-0.38039215686274513</v>
          </cell>
        </row>
        <row r="24">
          <cell r="A24" t="str">
            <v>0184102001200206</v>
          </cell>
          <cell r="P24" t="str">
            <v>ALN:R.ORD</v>
          </cell>
          <cell r="R24">
            <v>-4.545106382978723</v>
          </cell>
          <cell r="AC24" t="str">
            <v>ALN:R.ORD</v>
          </cell>
          <cell r="AE24">
            <v>4.3058823529411772</v>
          </cell>
        </row>
        <row r="25">
          <cell r="A25" t="str">
            <v>01N4005001002200201</v>
          </cell>
          <cell r="P25" t="str">
            <v>ALN:R.RFL</v>
          </cell>
          <cell r="R25">
            <v>-23.624255319148936</v>
          </cell>
          <cell r="AC25" t="str">
            <v>ALN:R.RFL</v>
          </cell>
          <cell r="AE25">
            <v>-16.439215686274515</v>
          </cell>
        </row>
        <row r="26">
          <cell r="A26" t="str">
            <v>01N4005001002200202</v>
          </cell>
          <cell r="P26" t="str">
            <v>ALN:R.VC</v>
          </cell>
          <cell r="R26">
            <v>-63.193191489361702</v>
          </cell>
          <cell r="AC26" t="str">
            <v>ALN:R.VC</v>
          </cell>
          <cell r="AE26">
            <v>-35.898039215686282</v>
          </cell>
        </row>
        <row r="27">
          <cell r="A27" t="str">
            <v>01N4005001002200203</v>
          </cell>
          <cell r="P27" t="str">
            <v>ALN:X.RB</v>
          </cell>
          <cell r="R27">
            <v>299.54765957446807</v>
          </cell>
          <cell r="AC27" t="str">
            <v>ALN:X.RB</v>
          </cell>
          <cell r="AE27">
            <v>285</v>
          </cell>
        </row>
        <row r="28">
          <cell r="A28" t="str">
            <v>01N4005001002200206</v>
          </cell>
          <cell r="P28" t="str">
            <v>ALV:R.CPV</v>
          </cell>
          <cell r="R28">
            <v>-0.02</v>
          </cell>
          <cell r="AC28" t="str">
            <v>ALV:R.DA</v>
          </cell>
          <cell r="AE28">
            <v>-4.868549019607844</v>
          </cell>
        </row>
        <row r="29">
          <cell r="A29" t="str">
            <v>01N4005001200201</v>
          </cell>
          <cell r="P29" t="str">
            <v>ALV:R.DA</v>
          </cell>
          <cell r="R29">
            <v>-3.1663829787234041</v>
          </cell>
          <cell r="AC29" t="str">
            <v>ALV:R.DV</v>
          </cell>
          <cell r="AE29">
            <v>-0.12137254901960785</v>
          </cell>
        </row>
        <row r="30">
          <cell r="A30" t="str">
            <v>01N4005001200202</v>
          </cell>
          <cell r="P30" t="str">
            <v>ALV:R.DAE</v>
          </cell>
          <cell r="R30">
            <v>-8.5106382978723403E-4</v>
          </cell>
          <cell r="AC30" t="str">
            <v>ALV:R.EP</v>
          </cell>
          <cell r="AE30">
            <v>73.79917647058825</v>
          </cell>
        </row>
        <row r="31">
          <cell r="A31" t="str">
            <v>01N4005001200203</v>
          </cell>
          <cell r="P31" t="str">
            <v>ALV:R.DV</v>
          </cell>
          <cell r="R31">
            <v>-7.6170212765957437E-2</v>
          </cell>
          <cell r="AC31" t="str">
            <v>ALV:R.IRCS</v>
          </cell>
          <cell r="AE31">
            <v>-2.1887450980392158</v>
          </cell>
        </row>
        <row r="32">
          <cell r="A32" t="str">
            <v>01N4005001200204</v>
          </cell>
          <cell r="P32" t="str">
            <v>ALV:R.EP</v>
          </cell>
          <cell r="R32">
            <v>79.176595744680853</v>
          </cell>
          <cell r="AC32" t="str">
            <v>ALV:R.ORD</v>
          </cell>
          <cell r="AE32">
            <v>7.015019607843139</v>
          </cell>
        </row>
        <row r="33">
          <cell r="A33" t="str">
            <v>01N4005001200205</v>
          </cell>
          <cell r="P33" t="str">
            <v>ALV:R.IRCS</v>
          </cell>
          <cell r="R33">
            <v>0.32468085106382977</v>
          </cell>
          <cell r="AC33" t="str">
            <v>ALV:R.RFL</v>
          </cell>
          <cell r="AE33">
            <v>3.626901960784314</v>
          </cell>
        </row>
        <row r="34">
          <cell r="A34" t="str">
            <v>01N4005001200206</v>
          </cell>
          <cell r="P34" t="str">
            <v>ALV:R.ORD</v>
          </cell>
          <cell r="R34">
            <v>7.6497872340425532</v>
          </cell>
          <cell r="AC34" t="str">
            <v>ALV:X.RB</v>
          </cell>
          <cell r="AE34">
            <v>0.72721568627450983</v>
          </cell>
        </row>
        <row r="35">
          <cell r="A35" t="str">
            <v>01N4006001200201</v>
          </cell>
          <cell r="P35" t="str">
            <v>ALV:R.RFL</v>
          </cell>
          <cell r="R35">
            <v>6.6974468085106391</v>
          </cell>
          <cell r="AC35" t="str">
            <v>CDM:R.CPV</v>
          </cell>
          <cell r="AE35">
            <v>-35.156470588235294</v>
          </cell>
        </row>
        <row r="36">
          <cell r="A36" t="str">
            <v>01N4006001200202</v>
          </cell>
          <cell r="P36" t="str">
            <v>ALV:R.VC</v>
          </cell>
          <cell r="R36">
            <v>7.7446808510638301E-2</v>
          </cell>
          <cell r="AC36" t="str">
            <v>CDM:R.DA</v>
          </cell>
          <cell r="AE36">
            <v>-12.369803921568629</v>
          </cell>
        </row>
        <row r="37">
          <cell r="A37" t="str">
            <v>01N4006001200203</v>
          </cell>
          <cell r="P37" t="str">
            <v>ALV:X.RB</v>
          </cell>
          <cell r="R37">
            <v>0.87106382978723407</v>
          </cell>
          <cell r="AC37" t="str">
            <v>CDM:R.DAE</v>
          </cell>
          <cell r="AE37">
            <v>-4.7341176470588247</v>
          </cell>
        </row>
        <row r="38">
          <cell r="A38" t="str">
            <v>01N4006001200204</v>
          </cell>
          <cell r="P38" t="str">
            <v>CDM:R.CPV</v>
          </cell>
          <cell r="R38">
            <v>0</v>
          </cell>
          <cell r="AC38" t="str">
            <v>CDM:R.DV</v>
          </cell>
          <cell r="AE38">
            <v>-37.621960784313728</v>
          </cell>
        </row>
        <row r="39">
          <cell r="A39" t="str">
            <v>01N4006001200205</v>
          </cell>
          <cell r="P39" t="str">
            <v>CDM:R.DA</v>
          </cell>
          <cell r="R39">
            <v>0</v>
          </cell>
          <cell r="AC39" t="str">
            <v>CDM:R.EP</v>
          </cell>
          <cell r="AE39">
            <v>5.6862745098039227</v>
          </cell>
        </row>
        <row r="40">
          <cell r="A40" t="str">
            <v>01N4006001200206</v>
          </cell>
          <cell r="P40" t="str">
            <v>CDM:R.DAE</v>
          </cell>
          <cell r="R40">
            <v>0</v>
          </cell>
          <cell r="AC40" t="str">
            <v>CDM:R.IRCS</v>
          </cell>
          <cell r="AE40">
            <v>-7.6545098039215693</v>
          </cell>
        </row>
        <row r="41">
          <cell r="A41" t="str">
            <v>01N4105001200201</v>
          </cell>
          <cell r="P41" t="str">
            <v>CDM:R.DV</v>
          </cell>
          <cell r="R41">
            <v>0</v>
          </cell>
          <cell r="AC41" t="str">
            <v>CDM:R.ORD</v>
          </cell>
          <cell r="AE41">
            <v>0.51058823529411768</v>
          </cell>
        </row>
        <row r="42">
          <cell r="A42" t="str">
            <v>01N4105001200202</v>
          </cell>
          <cell r="P42" t="str">
            <v>CDM:R.EP</v>
          </cell>
          <cell r="R42">
            <v>0</v>
          </cell>
          <cell r="AC42" t="str">
            <v>CDM:R.RFL</v>
          </cell>
          <cell r="AE42">
            <v>-6.591764705882353</v>
          </cell>
        </row>
        <row r="43">
          <cell r="A43" t="str">
            <v>01N4105001200203</v>
          </cell>
          <cell r="P43" t="str">
            <v>CDM:R.IRCS</v>
          </cell>
          <cell r="R43">
            <v>0</v>
          </cell>
          <cell r="AC43" t="str">
            <v>CDM:R.VC</v>
          </cell>
          <cell r="AE43">
            <v>1.2156862745098041E-2</v>
          </cell>
        </row>
        <row r="44">
          <cell r="A44" t="str">
            <v>01N4105001200204</v>
          </cell>
          <cell r="P44" t="str">
            <v>CDM:R.ORD</v>
          </cell>
          <cell r="R44">
            <v>0</v>
          </cell>
          <cell r="AC44" t="str">
            <v>CDM:X.RB</v>
          </cell>
          <cell r="AE44">
            <v>116.70470588235294</v>
          </cell>
        </row>
        <row r="45">
          <cell r="A45" t="str">
            <v>01N4105001200205</v>
          </cell>
          <cell r="P45" t="str">
            <v>CDM:R.RFL</v>
          </cell>
          <cell r="R45">
            <v>0</v>
          </cell>
          <cell r="AC45" t="str">
            <v>CFN:R.CPV</v>
          </cell>
          <cell r="AE45">
            <v>-9.5533333333333328</v>
          </cell>
        </row>
        <row r="46">
          <cell r="A46" t="str">
            <v>01N4105001200206</v>
          </cell>
          <cell r="P46" t="str">
            <v>CDM:R.VC</v>
          </cell>
          <cell r="R46">
            <v>0</v>
          </cell>
          <cell r="AC46" t="str">
            <v>CFN:R.DA</v>
          </cell>
          <cell r="AE46">
            <v>-1.4423529411764711</v>
          </cell>
        </row>
        <row r="47">
          <cell r="A47" t="str">
            <v>01N4106001200201</v>
          </cell>
          <cell r="P47" t="str">
            <v>CDM:X.RB</v>
          </cell>
          <cell r="R47">
            <v>0</v>
          </cell>
          <cell r="AC47" t="str">
            <v>CFN:R.DAE</v>
          </cell>
          <cell r="AE47">
            <v>0</v>
          </cell>
        </row>
        <row r="48">
          <cell r="A48" t="str">
            <v>01N4106001200202</v>
          </cell>
          <cell r="P48" t="str">
            <v>CFN:R.CPV</v>
          </cell>
          <cell r="R48">
            <v>-12.132765957446809</v>
          </cell>
          <cell r="AC48" t="str">
            <v>CFN:R.DC</v>
          </cell>
          <cell r="AE48">
            <v>-2.2674901960784317</v>
          </cell>
        </row>
        <row r="49">
          <cell r="A49" t="str">
            <v>01N4106001200203</v>
          </cell>
          <cell r="P49" t="str">
            <v>CFN:R.DA</v>
          </cell>
          <cell r="R49">
            <v>-1.7140425531914891</v>
          </cell>
          <cell r="AC49" t="str">
            <v>CFN:R.DV</v>
          </cell>
          <cell r="AE49">
            <v>-1.223137254901961</v>
          </cell>
        </row>
        <row r="50">
          <cell r="A50" t="str">
            <v>01N4106001200204</v>
          </cell>
          <cell r="P50" t="str">
            <v>CFN:R.DAE</v>
          </cell>
          <cell r="R50">
            <v>-1.7327659574468086</v>
          </cell>
          <cell r="AC50" t="str">
            <v>CFN:R.ORD</v>
          </cell>
          <cell r="AE50">
            <v>0.21176470588235294</v>
          </cell>
        </row>
        <row r="51">
          <cell r="A51" t="str">
            <v>01N4106001200205</v>
          </cell>
          <cell r="P51" t="str">
            <v>CFN:R.DC</v>
          </cell>
          <cell r="R51">
            <v>-3.0548936170212766</v>
          </cell>
          <cell r="AC51" t="str">
            <v>CFN:R.RFL</v>
          </cell>
          <cell r="AE51">
            <v>-4.2164705882352953</v>
          </cell>
        </row>
        <row r="52">
          <cell r="A52" t="str">
            <v>01N4106001200206</v>
          </cell>
          <cell r="P52" t="str">
            <v>CFN:R.DV</v>
          </cell>
          <cell r="R52">
            <v>-1.5842553191489361</v>
          </cell>
          <cell r="AC52" t="str">
            <v>CFN:X.RB</v>
          </cell>
          <cell r="AE52">
            <v>7.7905882352941189</v>
          </cell>
        </row>
        <row r="53">
          <cell r="A53" t="str">
            <v>01N4130001200201</v>
          </cell>
          <cell r="P53" t="str">
            <v>CFN:R.HM</v>
          </cell>
          <cell r="R53">
            <v>8.1608510638297869</v>
          </cell>
          <cell r="AC53" t="str">
            <v>CSI:R.CPV</v>
          </cell>
          <cell r="AE53">
            <v>-554</v>
          </cell>
        </row>
        <row r="54">
          <cell r="A54" t="str">
            <v>01N4130001200203</v>
          </cell>
          <cell r="P54" t="str">
            <v>CFN:R.ORD</v>
          </cell>
          <cell r="R54">
            <v>0.36</v>
          </cell>
          <cell r="AC54" t="str">
            <v>CSI:R.DA</v>
          </cell>
          <cell r="AE54">
            <v>-20</v>
          </cell>
        </row>
        <row r="55">
          <cell r="A55" t="str">
            <v>01N4208001200201</v>
          </cell>
          <cell r="P55" t="str">
            <v>CFN:R.RFL</v>
          </cell>
          <cell r="R55">
            <v>-4.4438297872340424</v>
          </cell>
          <cell r="AC55" t="str">
            <v>CSI:R.DAE</v>
          </cell>
          <cell r="AE55">
            <v>-24</v>
          </cell>
        </row>
        <row r="56">
          <cell r="A56" t="str">
            <v>01N4208001200202</v>
          </cell>
          <cell r="P56" t="str">
            <v>CFN:X.RB</v>
          </cell>
          <cell r="R56">
            <v>9.7451063829787241</v>
          </cell>
          <cell r="AC56" t="str">
            <v>CSI:R.DC</v>
          </cell>
          <cell r="AE56">
            <v>-12</v>
          </cell>
        </row>
        <row r="57">
          <cell r="A57" t="str">
            <v>01N4208001200203</v>
          </cell>
          <cell r="P57" t="str">
            <v>CSI:R.CPV</v>
          </cell>
          <cell r="R57">
            <v>-584.55079999999998</v>
          </cell>
          <cell r="AC57" t="str">
            <v>CSI:R.IRCS</v>
          </cell>
          <cell r="AE57">
            <v>-9</v>
          </cell>
        </row>
        <row r="58">
          <cell r="A58" t="str">
            <v>01N4208001200204</v>
          </cell>
          <cell r="P58" t="str">
            <v>CSI:R.DA</v>
          </cell>
          <cell r="R58">
            <v>-14.013199999999999</v>
          </cell>
          <cell r="AC58" t="str">
            <v>CSI:R.RFL</v>
          </cell>
          <cell r="AE58">
            <v>-13</v>
          </cell>
        </row>
        <row r="59">
          <cell r="A59" t="str">
            <v>01N4208001200205</v>
          </cell>
          <cell r="P59" t="str">
            <v>CSI:R.DAE</v>
          </cell>
          <cell r="R59">
            <v>-28.026399999999999</v>
          </cell>
          <cell r="AC59" t="str">
            <v>CSI:X.RB</v>
          </cell>
          <cell r="AE59">
            <v>652</v>
          </cell>
        </row>
        <row r="60">
          <cell r="A60" t="str">
            <v>01N4208001200206</v>
          </cell>
          <cell r="P60" t="str">
            <v>CSI:R.DC</v>
          </cell>
          <cell r="R60">
            <v>-10.009399999999999</v>
          </cell>
          <cell r="AC60" t="str">
            <v>DCN:R.CPV</v>
          </cell>
          <cell r="AE60">
            <v>-68.241</v>
          </cell>
        </row>
        <row r="61">
          <cell r="A61" t="str">
            <v>01N4208002200201</v>
          </cell>
          <cell r="P61" t="str">
            <v>CSI:R.EP</v>
          </cell>
          <cell r="R61">
            <v>5.0046999999999997</v>
          </cell>
          <cell r="AC61" t="str">
            <v>DCN:R.DA</v>
          </cell>
          <cell r="AE61">
            <v>0</v>
          </cell>
        </row>
        <row r="62">
          <cell r="A62" t="str">
            <v>01N4208002200202</v>
          </cell>
          <cell r="P62" t="str">
            <v>CSI:R.IRCS</v>
          </cell>
          <cell r="R62">
            <v>4.0038</v>
          </cell>
          <cell r="AC62" t="str">
            <v>DCN:R.DAE</v>
          </cell>
          <cell r="AE62">
            <v>-4.8139999999999983</v>
          </cell>
        </row>
        <row r="63">
          <cell r="A63" t="str">
            <v>01N4208002200203</v>
          </cell>
          <cell r="P63" t="str">
            <v>CSI:R.RFL</v>
          </cell>
          <cell r="R63">
            <v>-16.0151</v>
          </cell>
          <cell r="AC63" t="str">
            <v>DCN:R.EP</v>
          </cell>
          <cell r="AE63">
            <v>2.3489999999999998</v>
          </cell>
        </row>
        <row r="64">
          <cell r="A64" t="str">
            <v>01N4208002200204</v>
          </cell>
          <cell r="P64" t="str">
            <v>CSI:X.RB</v>
          </cell>
          <cell r="R64">
            <v>640.60360000000003</v>
          </cell>
          <cell r="AC64" t="str">
            <v>DCN:R.IRCS</v>
          </cell>
          <cell r="AE64">
            <v>0</v>
          </cell>
        </row>
        <row r="65">
          <cell r="A65" t="str">
            <v>01N4208002200205</v>
          </cell>
          <cell r="P65" t="str">
            <v>DCN:R.CPV</v>
          </cell>
          <cell r="R65">
            <v>-227.65960000000001</v>
          </cell>
          <cell r="AC65" t="str">
            <v>DCN:R.ORD</v>
          </cell>
          <cell r="AE65">
            <v>-5.4220000000000006</v>
          </cell>
        </row>
        <row r="66">
          <cell r="A66" t="str">
            <v>01N4208002200206</v>
          </cell>
          <cell r="P66" t="str">
            <v>DCN:R.DA</v>
          </cell>
          <cell r="R66">
            <v>-8.9361999999999995</v>
          </cell>
          <cell r="AC66" t="str">
            <v>DCN:R.RFL</v>
          </cell>
          <cell r="AE66">
            <v>9.5689999999999991</v>
          </cell>
        </row>
        <row r="67">
          <cell r="A67" t="str">
            <v>01N4211001200201</v>
          </cell>
          <cell r="P67" t="str">
            <v>DCN:R.DAE</v>
          </cell>
          <cell r="R67">
            <v>-8.9361999999999995</v>
          </cell>
          <cell r="AC67" t="str">
            <v>DCN:R.VC</v>
          </cell>
          <cell r="AE67">
            <v>0.85799999999999998</v>
          </cell>
        </row>
        <row r="68">
          <cell r="A68" t="str">
            <v>01N4211001200202</v>
          </cell>
          <cell r="P68" t="str">
            <v>DCN:R.DC</v>
          </cell>
          <cell r="R68">
            <v>-1.2766</v>
          </cell>
          <cell r="AC68" t="str">
            <v>DCN:X.RB</v>
          </cell>
          <cell r="AE68">
            <v>78.290999999999997</v>
          </cell>
        </row>
        <row r="69">
          <cell r="A69" t="str">
            <v>01N4211001200203</v>
          </cell>
          <cell r="P69" t="str">
            <v>DCN:R.DV</v>
          </cell>
          <cell r="R69">
            <v>-2.9786999999999999</v>
          </cell>
          <cell r="AC69" t="str">
            <v>FCA:R.CAE</v>
          </cell>
          <cell r="AE69">
            <v>-7.011764705882352</v>
          </cell>
        </row>
        <row r="70">
          <cell r="A70" t="str">
            <v>01N4211001200204</v>
          </cell>
          <cell r="P70" t="str">
            <v>DCN:R.EP</v>
          </cell>
          <cell r="R70">
            <v>2.9786999999999999</v>
          </cell>
          <cell r="AC70" t="str">
            <v>FCA:R.CAF</v>
          </cell>
          <cell r="AE70">
            <v>-25.709803921568625</v>
          </cell>
        </row>
        <row r="71">
          <cell r="A71" t="str">
            <v>01N4211001200205</v>
          </cell>
          <cell r="P71" t="str">
            <v>DCN:R.IRCS</v>
          </cell>
          <cell r="R71">
            <v>-11.063800000000001</v>
          </cell>
          <cell r="AC71" t="str">
            <v>FCA:R.CPV</v>
          </cell>
          <cell r="AE71">
            <v>-98.211764705882374</v>
          </cell>
        </row>
        <row r="72">
          <cell r="A72" t="str">
            <v>01N4211001200206</v>
          </cell>
          <cell r="P72" t="str">
            <v>DCN:R.ORD</v>
          </cell>
          <cell r="R72">
            <v>-13.617000000000001</v>
          </cell>
          <cell r="AC72" t="str">
            <v>FCA:R.DA</v>
          </cell>
          <cell r="AE72">
            <v>0</v>
          </cell>
        </row>
        <row r="73">
          <cell r="A73" t="str">
            <v>01N4211002200201</v>
          </cell>
          <cell r="P73" t="str">
            <v>DCN:R.RFL</v>
          </cell>
          <cell r="R73">
            <v>-1.2766</v>
          </cell>
          <cell r="AC73" t="str">
            <v>FCA:R.DAE</v>
          </cell>
          <cell r="AE73">
            <v>-12.094117647058823</v>
          </cell>
        </row>
        <row r="74">
          <cell r="A74" t="str">
            <v>01N4211002200202</v>
          </cell>
          <cell r="P74" t="str">
            <v>DCN:R.VC</v>
          </cell>
          <cell r="R74">
            <v>0</v>
          </cell>
          <cell r="AC74" t="str">
            <v>FCA:R.DC</v>
          </cell>
          <cell r="AE74">
            <v>0</v>
          </cell>
        </row>
        <row r="75">
          <cell r="A75" t="str">
            <v>01N4211002200203</v>
          </cell>
          <cell r="P75" t="str">
            <v>DCN:X.RB</v>
          </cell>
          <cell r="R75">
            <v>267.23400000000004</v>
          </cell>
          <cell r="AC75" t="str">
            <v>FCA:R.DV</v>
          </cell>
          <cell r="AE75">
            <v>-17.868705882352945</v>
          </cell>
        </row>
        <row r="76">
          <cell r="A76" t="str">
            <v>01N4211002200204</v>
          </cell>
          <cell r="P76" t="str">
            <v>FCA:R.CAE</v>
          </cell>
          <cell r="R76">
            <v>-7.0740425531914886</v>
          </cell>
          <cell r="AC76" t="str">
            <v>FCA:R.ORD</v>
          </cell>
          <cell r="AE76">
            <v>2.6762352941176477</v>
          </cell>
        </row>
        <row r="77">
          <cell r="A77" t="str">
            <v>01N4211002200205</v>
          </cell>
          <cell r="P77" t="str">
            <v>FCA:R.CAF</v>
          </cell>
          <cell r="R77">
            <v>-26.204255319148935</v>
          </cell>
          <cell r="AC77" t="str">
            <v>FCA:R.RFL</v>
          </cell>
          <cell r="AE77">
            <v>-28.436235294117647</v>
          </cell>
        </row>
        <row r="78">
          <cell r="A78" t="str">
            <v>01N4211002200206</v>
          </cell>
          <cell r="P78" t="str">
            <v>FCA:R.CPV</v>
          </cell>
          <cell r="R78">
            <v>-92.164255319148936</v>
          </cell>
          <cell r="AC78" t="str">
            <v>FCA:R.VC</v>
          </cell>
          <cell r="AE78">
            <v>0</v>
          </cell>
        </row>
        <row r="79">
          <cell r="A79" t="str">
            <v>01N4211004200201</v>
          </cell>
          <cell r="P79" t="str">
            <v>FCA:R.DAE</v>
          </cell>
          <cell r="R79">
            <v>-14.98</v>
          </cell>
          <cell r="AC79" t="str">
            <v>FCA:X.RB</v>
          </cell>
          <cell r="AE79">
            <v>141.33176470588236</v>
          </cell>
        </row>
        <row r="80">
          <cell r="A80" t="str">
            <v>01N4211004200202</v>
          </cell>
          <cell r="P80" t="str">
            <v>FCA:R.DV</v>
          </cell>
          <cell r="R80">
            <v>-17.674468085106383</v>
          </cell>
          <cell r="AC80" t="str">
            <v>FRT:R.CPV</v>
          </cell>
          <cell r="AE80">
            <v>-211.77847058823534</v>
          </cell>
        </row>
        <row r="81">
          <cell r="A81" t="str">
            <v>01N4211004200203</v>
          </cell>
          <cell r="P81" t="str">
            <v>FCA:R.EP</v>
          </cell>
          <cell r="R81">
            <v>-0.6</v>
          </cell>
          <cell r="AC81" t="str">
            <v>FRT:R.DA</v>
          </cell>
          <cell r="AE81">
            <v>-1.1147843137254903</v>
          </cell>
        </row>
        <row r="82">
          <cell r="A82" t="str">
            <v>01N4211004200204</v>
          </cell>
          <cell r="P82" t="str">
            <v>FCA:R.ORD</v>
          </cell>
          <cell r="R82">
            <v>3.9740425531914894</v>
          </cell>
          <cell r="AC82" t="str">
            <v>FRT:R.DAE</v>
          </cell>
          <cell r="AE82">
            <v>-11.113882352941175</v>
          </cell>
        </row>
        <row r="83">
          <cell r="A83" t="str">
            <v>01N4211004200205</v>
          </cell>
          <cell r="P83" t="str">
            <v>FCA:R.RFL</v>
          </cell>
          <cell r="R83">
            <v>-43.954468085106384</v>
          </cell>
          <cell r="AC83" t="str">
            <v>FRT:R.DC</v>
          </cell>
          <cell r="AE83">
            <v>-8.1157254901960787</v>
          </cell>
        </row>
        <row r="84">
          <cell r="A84" t="str">
            <v>01N4211004200206</v>
          </cell>
          <cell r="P84" t="str">
            <v>FCA:X.RB</v>
          </cell>
          <cell r="R84">
            <v>123.16510638297872</v>
          </cell>
          <cell r="AC84" t="str">
            <v>FRT:R.DV</v>
          </cell>
          <cell r="AE84">
            <v>-14.471058823529415</v>
          </cell>
        </row>
        <row r="85">
          <cell r="A85" t="str">
            <v>01S4000001002200201</v>
          </cell>
          <cell r="P85" t="str">
            <v>FRT:R.CPV</v>
          </cell>
          <cell r="R85">
            <v>0</v>
          </cell>
          <cell r="AC85" t="str">
            <v>FRT:R.IRCS</v>
          </cell>
          <cell r="AE85">
            <v>-10.808862745098043</v>
          </cell>
        </row>
        <row r="86">
          <cell r="A86" t="str">
            <v>01S4000001002200202</v>
          </cell>
          <cell r="P86" t="str">
            <v>FRT:R.DA</v>
          </cell>
          <cell r="R86">
            <v>0</v>
          </cell>
          <cell r="AC86" t="str">
            <v>FRT:R.ORD</v>
          </cell>
          <cell r="AE86">
            <v>0</v>
          </cell>
        </row>
        <row r="87">
          <cell r="A87" t="str">
            <v>01S4000001002200203</v>
          </cell>
          <cell r="P87" t="str">
            <v>FRT:R.DAE</v>
          </cell>
          <cell r="R87">
            <v>0</v>
          </cell>
          <cell r="AC87" t="str">
            <v>FRT:R.PRV</v>
          </cell>
          <cell r="AE87">
            <v>0</v>
          </cell>
        </row>
        <row r="88">
          <cell r="A88" t="str">
            <v>01S4000001002200204</v>
          </cell>
          <cell r="P88" t="str">
            <v>FRT:R.DC</v>
          </cell>
          <cell r="R88">
            <v>0</v>
          </cell>
          <cell r="AC88" t="str">
            <v>FRT:R.RFL</v>
          </cell>
          <cell r="AE88">
            <v>-7.8689803921568657</v>
          </cell>
        </row>
        <row r="89">
          <cell r="A89" t="str">
            <v>01S4000001002200205</v>
          </cell>
          <cell r="P89" t="str">
            <v>FRT:R.DV</v>
          </cell>
          <cell r="R89">
            <v>0</v>
          </cell>
          <cell r="AC89" t="str">
            <v>FRT:R.VC</v>
          </cell>
          <cell r="AE89">
            <v>-13.167254901960787</v>
          </cell>
        </row>
        <row r="90">
          <cell r="A90" t="str">
            <v>01S4000001002200206</v>
          </cell>
          <cell r="P90" t="str">
            <v>FRT:R.IRCS</v>
          </cell>
          <cell r="R90">
            <v>0</v>
          </cell>
          <cell r="AC90" t="str">
            <v>FRT:X.RB</v>
          </cell>
          <cell r="AE90">
            <v>375.65976470588242</v>
          </cell>
        </row>
        <row r="91">
          <cell r="A91" t="str">
            <v>01S4000001200201</v>
          </cell>
          <cell r="P91" t="str">
            <v>FRT:R.RFL</v>
          </cell>
          <cell r="R91">
            <v>0</v>
          </cell>
          <cell r="AC91" t="str">
            <v>GIIC:R.CPV</v>
          </cell>
          <cell r="AE91">
            <v>-100.16</v>
          </cell>
        </row>
        <row r="92">
          <cell r="A92" t="str">
            <v>01S4000001200202</v>
          </cell>
          <cell r="P92" t="str">
            <v>FRT:R.VC</v>
          </cell>
          <cell r="R92">
            <v>0</v>
          </cell>
          <cell r="AC92" t="str">
            <v>GIIC:R.DA</v>
          </cell>
          <cell r="AE92">
            <v>-5.58</v>
          </cell>
        </row>
        <row r="93">
          <cell r="A93" t="str">
            <v>01S4000001200203</v>
          </cell>
          <cell r="P93" t="str">
            <v>FRT:X.RB</v>
          </cell>
          <cell r="R93">
            <v>0</v>
          </cell>
          <cell r="AC93" t="str">
            <v>GIIC:R.DAE</v>
          </cell>
          <cell r="AE93">
            <v>-6.06</v>
          </cell>
        </row>
        <row r="94">
          <cell r="A94" t="str">
            <v>01S4000001200204</v>
          </cell>
          <cell r="P94" t="str">
            <v>GIIC:R.CPV</v>
          </cell>
          <cell r="R94">
            <v>-92.098699999999994</v>
          </cell>
          <cell r="AC94" t="str">
            <v>GIIC:R.ORD</v>
          </cell>
          <cell r="AE94">
            <v>0.12</v>
          </cell>
        </row>
        <row r="95">
          <cell r="A95" t="str">
            <v>01S4000001200205</v>
          </cell>
          <cell r="P95" t="str">
            <v>GIIC:R.DA</v>
          </cell>
          <cell r="R95">
            <v>-4.9229000000000003</v>
          </cell>
          <cell r="AC95" t="str">
            <v>GIIC:R.RFL</v>
          </cell>
          <cell r="AE95">
            <v>0.56000000000000005</v>
          </cell>
        </row>
        <row r="96">
          <cell r="A96" t="str">
            <v>01S4000001200206</v>
          </cell>
          <cell r="P96" t="str">
            <v>GIIC:R.DAE</v>
          </cell>
          <cell r="R96">
            <v>-5.9894999999999996</v>
          </cell>
          <cell r="AC96" t="str">
            <v>GIIC:X.RB</v>
          </cell>
          <cell r="AE96">
            <v>120.52</v>
          </cell>
        </row>
        <row r="97">
          <cell r="A97" t="str">
            <v>01S4001001002200201</v>
          </cell>
          <cell r="P97" t="str">
            <v>GIIC:R.DC</v>
          </cell>
          <cell r="R97">
            <v>-5.2725999999999997</v>
          </cell>
          <cell r="AC97" t="str">
            <v>HSP:R.CPV</v>
          </cell>
          <cell r="AE97">
            <v>-88.235294117647072</v>
          </cell>
        </row>
        <row r="98">
          <cell r="A98" t="str">
            <v>01S4001001002200202</v>
          </cell>
          <cell r="P98" t="str">
            <v>GIIC:R.ORD</v>
          </cell>
          <cell r="R98">
            <v>0.25</v>
          </cell>
          <cell r="AC98" t="str">
            <v>HSP:R.DA</v>
          </cell>
          <cell r="AE98">
            <v>-1.1764705882352944</v>
          </cell>
        </row>
        <row r="99">
          <cell r="A99" t="str">
            <v>01S4001001002200203</v>
          </cell>
          <cell r="P99" t="str">
            <v>GIIC:R.RFL</v>
          </cell>
          <cell r="R99">
            <v>1.4630000000000001</v>
          </cell>
          <cell r="AC99" t="str">
            <v>HSP:R.DAE</v>
          </cell>
          <cell r="AE99">
            <v>-4.7058823529411766</v>
          </cell>
        </row>
        <row r="100">
          <cell r="A100" t="str">
            <v>01S4001001002200204</v>
          </cell>
          <cell r="P100" t="str">
            <v>GIIC:X.RB</v>
          </cell>
          <cell r="R100">
            <v>116.40649999999999</v>
          </cell>
          <cell r="AC100" t="str">
            <v>HSP:R.IRCS</v>
          </cell>
          <cell r="AE100">
            <v>-7.0588235294117663</v>
          </cell>
        </row>
        <row r="101">
          <cell r="A101" t="str">
            <v>01S4001001002200206</v>
          </cell>
          <cell r="P101" t="str">
            <v>HSP:R.CPV</v>
          </cell>
          <cell r="R101">
            <v>-90.638297872340431</v>
          </cell>
          <cell r="AC101" t="str">
            <v>HSP:R.ORD</v>
          </cell>
          <cell r="AE101">
            <v>-3.9215686274509802</v>
          </cell>
        </row>
        <row r="102">
          <cell r="A102" t="str">
            <v>01S4001001200201</v>
          </cell>
          <cell r="P102" t="str">
            <v>HSP:R.DA</v>
          </cell>
          <cell r="R102">
            <v>-0.85106382978723405</v>
          </cell>
          <cell r="AC102" t="str">
            <v>HSP:R.RFL</v>
          </cell>
          <cell r="AE102">
            <v>0.39215686274509809</v>
          </cell>
        </row>
        <row r="103">
          <cell r="A103" t="str">
            <v>01S4001001200202</v>
          </cell>
          <cell r="P103" t="str">
            <v>HSP:R.DAE</v>
          </cell>
          <cell r="R103">
            <v>-4.2553191489361701</v>
          </cell>
          <cell r="AC103" t="str">
            <v>HSP:R.VC</v>
          </cell>
          <cell r="AE103">
            <v>0.78431372549019618</v>
          </cell>
        </row>
        <row r="104">
          <cell r="A104" t="str">
            <v>01S4001001200203</v>
          </cell>
          <cell r="P104" t="str">
            <v>HSP:R.IRCS</v>
          </cell>
          <cell r="R104">
            <v>-4.6808510638297873</v>
          </cell>
          <cell r="AC104" t="str">
            <v>HSP:X.RB</v>
          </cell>
          <cell r="AE104">
            <v>114.90196078431374</v>
          </cell>
        </row>
        <row r="105">
          <cell r="A105" t="str">
            <v>01S4001001200204</v>
          </cell>
          <cell r="P105" t="str">
            <v>HSP:R.ORD</v>
          </cell>
          <cell r="R105">
            <v>-4.2553191489361701</v>
          </cell>
          <cell r="AC105" t="str">
            <v>IBR:R.CPV</v>
          </cell>
          <cell r="AE105">
            <v>-86.531764705882381</v>
          </cell>
        </row>
        <row r="106">
          <cell r="A106" t="str">
            <v>01S4001001200205</v>
          </cell>
          <cell r="P106" t="str">
            <v>HSP:R.RFL</v>
          </cell>
          <cell r="R106">
            <v>0.42553191489361702</v>
          </cell>
          <cell r="AC106" t="str">
            <v>IBR:R.DA</v>
          </cell>
          <cell r="AE106">
            <v>-0.8</v>
          </cell>
        </row>
        <row r="107">
          <cell r="A107" t="str">
            <v>01S4001001200206</v>
          </cell>
          <cell r="P107" t="str">
            <v>HSP:R.VC</v>
          </cell>
          <cell r="R107">
            <v>0.42553191489361702</v>
          </cell>
          <cell r="AC107" t="str">
            <v>IBR:R.DAE</v>
          </cell>
          <cell r="AE107">
            <v>-0.52705882352941191</v>
          </cell>
        </row>
        <row r="108">
          <cell r="A108" t="str">
            <v>01S4100001002200201</v>
          </cell>
          <cell r="P108" t="str">
            <v>HSP:X.RB</v>
          </cell>
          <cell r="R108">
            <v>114.46808510638297</v>
          </cell>
          <cell r="AC108" t="str">
            <v>IBR:R.IRCS</v>
          </cell>
          <cell r="AE108">
            <v>-5.882352941176471</v>
          </cell>
        </row>
        <row r="109">
          <cell r="A109" t="str">
            <v>01S4100001002200202</v>
          </cell>
          <cell r="P109" t="str">
            <v>IBR:R.CPV</v>
          </cell>
          <cell r="R109">
            <v>-91.272340425531922</v>
          </cell>
          <cell r="AC109" t="str">
            <v>IBR:R.RFL</v>
          </cell>
          <cell r="AE109">
            <v>0.8</v>
          </cell>
        </row>
        <row r="110">
          <cell r="A110" t="str">
            <v>01S4100001002200203</v>
          </cell>
          <cell r="P110" t="str">
            <v>IBR:R.DA</v>
          </cell>
          <cell r="R110">
            <v>-1.0595744680851065</v>
          </cell>
          <cell r="AC110" t="str">
            <v>IBR:R.VC</v>
          </cell>
          <cell r="AE110">
            <v>0</v>
          </cell>
        </row>
        <row r="111">
          <cell r="A111" t="str">
            <v>01S4100001002200204</v>
          </cell>
          <cell r="P111" t="str">
            <v>IBR:R.DAE</v>
          </cell>
          <cell r="R111">
            <v>0</v>
          </cell>
          <cell r="AC111" t="str">
            <v>IBR:X.RB</v>
          </cell>
          <cell r="AE111">
            <v>101.56705882352941</v>
          </cell>
        </row>
        <row r="112">
          <cell r="A112" t="str">
            <v>01S4100001002200205</v>
          </cell>
          <cell r="P112" t="str">
            <v>IBR:R.IRCS</v>
          </cell>
          <cell r="R112">
            <v>-3.8297872340425534</v>
          </cell>
          <cell r="AC112" t="str">
            <v>KBR:R.CPV</v>
          </cell>
          <cell r="AE112">
            <v>-99.792117647058845</v>
          </cell>
        </row>
        <row r="113">
          <cell r="A113" t="str">
            <v>01S4100001002200206</v>
          </cell>
          <cell r="P113" t="str">
            <v>IBR:R.ORD</v>
          </cell>
          <cell r="R113">
            <v>2.978723404255319</v>
          </cell>
          <cell r="AC113" t="str">
            <v>KBR:R.DA</v>
          </cell>
          <cell r="AE113">
            <v>-0.68882352941176472</v>
          </cell>
        </row>
        <row r="114">
          <cell r="A114" t="str">
            <v>01S4100001200201</v>
          </cell>
          <cell r="P114" t="str">
            <v>IBR:R.RFL</v>
          </cell>
          <cell r="R114">
            <v>0.42553191489361702</v>
          </cell>
          <cell r="AC114" t="str">
            <v>KBR:R.DAE</v>
          </cell>
          <cell r="AE114">
            <v>-3.1690980392156862</v>
          </cell>
        </row>
        <row r="115">
          <cell r="A115" t="str">
            <v>01S4100001200202</v>
          </cell>
          <cell r="P115" t="str">
            <v>IBR:X.RB</v>
          </cell>
          <cell r="R115">
            <v>104.68085106382979</v>
          </cell>
          <cell r="AC115" t="str">
            <v>KBR:R.DC</v>
          </cell>
          <cell r="AE115">
            <v>-0.17349019607843139</v>
          </cell>
        </row>
        <row r="116">
          <cell r="A116" t="str">
            <v>01S4100001200203</v>
          </cell>
          <cell r="P116" t="str">
            <v>KBR:R.CPV</v>
          </cell>
          <cell r="R116">
            <v>0</v>
          </cell>
          <cell r="AC116" t="str">
            <v>KBR:R.EP</v>
          </cell>
          <cell r="AE116">
            <v>0</v>
          </cell>
        </row>
        <row r="117">
          <cell r="A117" t="str">
            <v>01S4100001200204</v>
          </cell>
          <cell r="P117" t="str">
            <v>KBR:R.DA</v>
          </cell>
          <cell r="R117">
            <v>0</v>
          </cell>
          <cell r="AC117" t="str">
            <v>KBR:R.IRCS</v>
          </cell>
          <cell r="AE117">
            <v>-2.652352941176471</v>
          </cell>
        </row>
        <row r="118">
          <cell r="A118" t="str">
            <v>01S4100001200205</v>
          </cell>
          <cell r="P118" t="str">
            <v>KBR:R.DAE</v>
          </cell>
          <cell r="R118">
            <v>0</v>
          </cell>
          <cell r="AC118" t="str">
            <v>KBR:R.ORD</v>
          </cell>
          <cell r="AE118">
            <v>-0.87717647058823534</v>
          </cell>
        </row>
        <row r="119">
          <cell r="A119" t="str">
            <v>01S4100001200206</v>
          </cell>
          <cell r="P119" t="str">
            <v>KBR:R.DC</v>
          </cell>
          <cell r="R119">
            <v>0</v>
          </cell>
          <cell r="AC119" t="str">
            <v>KBR:R.RFL</v>
          </cell>
          <cell r="AE119">
            <v>-4.3894509803921578</v>
          </cell>
        </row>
        <row r="120">
          <cell r="A120" t="str">
            <v>01S4101001002200201</v>
          </cell>
          <cell r="P120" t="str">
            <v>KBR:R.IRCS</v>
          </cell>
          <cell r="R120">
            <v>0</v>
          </cell>
          <cell r="AC120" t="str">
            <v>KBR:R.VC</v>
          </cell>
          <cell r="AE120">
            <v>-11.567568627450981</v>
          </cell>
        </row>
        <row r="121">
          <cell r="A121" t="str">
            <v>01S4101001002200202</v>
          </cell>
          <cell r="P121" t="str">
            <v>KBR:R.ORD</v>
          </cell>
          <cell r="R121">
            <v>0</v>
          </cell>
          <cell r="AC121" t="str">
            <v>KBR:X.RB</v>
          </cell>
          <cell r="AE121">
            <v>128.45890196078435</v>
          </cell>
        </row>
        <row r="122">
          <cell r="A122" t="str">
            <v>01S4101001002200203</v>
          </cell>
          <cell r="P122" t="str">
            <v>KBR:R.RFL</v>
          </cell>
          <cell r="R122">
            <v>0</v>
          </cell>
          <cell r="AC122" t="str">
            <v>MBR:R.CPV</v>
          </cell>
          <cell r="AE122">
            <v>-235.65882352941176</v>
          </cell>
        </row>
        <row r="123">
          <cell r="A123" t="str">
            <v>01S4101001002200204</v>
          </cell>
          <cell r="P123" t="str">
            <v>KBR:R.VC</v>
          </cell>
          <cell r="R123">
            <v>0</v>
          </cell>
          <cell r="AC123" t="str">
            <v>MBR:R.DA</v>
          </cell>
          <cell r="AE123">
            <v>-20.654901960784319</v>
          </cell>
        </row>
        <row r="124">
          <cell r="A124" t="str">
            <v>01S4101001002200205</v>
          </cell>
          <cell r="P124" t="str">
            <v>KBR:X.RB</v>
          </cell>
          <cell r="R124">
            <v>0</v>
          </cell>
          <cell r="AC124" t="str">
            <v>MBR:R.DAE</v>
          </cell>
          <cell r="AE124">
            <v>-35.007843137254909</v>
          </cell>
        </row>
        <row r="125">
          <cell r="A125" t="str">
            <v>01S4101001002200206</v>
          </cell>
          <cell r="P125" t="str">
            <v>MBR:R.CPV</v>
          </cell>
          <cell r="R125">
            <v>0</v>
          </cell>
          <cell r="AC125" t="str">
            <v>MBR:R.Dep_Adm</v>
          </cell>
          <cell r="AE125">
            <v>-1.3215686274509808</v>
          </cell>
        </row>
        <row r="126">
          <cell r="A126" t="str">
            <v>01S4101001200203</v>
          </cell>
          <cell r="P126" t="str">
            <v>MBR:R.DA</v>
          </cell>
          <cell r="R126">
            <v>0</v>
          </cell>
          <cell r="AC126" t="str">
            <v>MBR:R.DV</v>
          </cell>
          <cell r="AE126">
            <v>-25.266666666666666</v>
          </cell>
        </row>
        <row r="127">
          <cell r="A127" t="str">
            <v>01S4105001200204</v>
          </cell>
          <cell r="P127" t="str">
            <v>MBR:R.DAE</v>
          </cell>
          <cell r="R127">
            <v>0</v>
          </cell>
          <cell r="AC127" t="str">
            <v>MBR:R.EP</v>
          </cell>
          <cell r="AE127">
            <v>-0.61176470588235299</v>
          </cell>
        </row>
        <row r="128">
          <cell r="A128" t="str">
            <v>01S4105001200205</v>
          </cell>
          <cell r="P128" t="str">
            <v>MBR:R.Dep_Adm</v>
          </cell>
          <cell r="R128">
            <v>0</v>
          </cell>
          <cell r="AC128" t="str">
            <v>MBR:R.IRCS</v>
          </cell>
          <cell r="AE128">
            <v>-23.278431372549026</v>
          </cell>
        </row>
        <row r="129">
          <cell r="A129" t="str">
            <v>01S4201001200201</v>
          </cell>
          <cell r="P129" t="str">
            <v>MBR:R.DV</v>
          </cell>
          <cell r="R129">
            <v>0</v>
          </cell>
          <cell r="AC129" t="str">
            <v>MBR:R.ORD</v>
          </cell>
          <cell r="AE129">
            <v>-3.8352941176470594</v>
          </cell>
        </row>
        <row r="130">
          <cell r="A130" t="str">
            <v>01S4201001200202</v>
          </cell>
          <cell r="P130" t="str">
            <v>MBR:R.EP</v>
          </cell>
          <cell r="R130">
            <v>0</v>
          </cell>
          <cell r="AC130" t="str">
            <v>MBR:R.RFL</v>
          </cell>
          <cell r="AE130">
            <v>-35.635294117647057</v>
          </cell>
        </row>
        <row r="131">
          <cell r="A131" t="str">
            <v>01S4201001200203</v>
          </cell>
          <cell r="P131" t="str">
            <v>MBR:R.IRCS</v>
          </cell>
          <cell r="R131">
            <v>0</v>
          </cell>
          <cell r="AC131" t="str">
            <v>MBR:R.VC</v>
          </cell>
          <cell r="AE131">
            <v>2.6823529411764708</v>
          </cell>
        </row>
        <row r="132">
          <cell r="A132" t="str">
            <v>01S4201001200204</v>
          </cell>
          <cell r="P132" t="str">
            <v>MBR:R.ORD</v>
          </cell>
          <cell r="R132">
            <v>0</v>
          </cell>
          <cell r="AC132" t="str">
            <v>MBR:X.RB</v>
          </cell>
          <cell r="AE132">
            <v>430.94117647058829</v>
          </cell>
        </row>
        <row r="133">
          <cell r="A133" t="str">
            <v>01S4201001200205</v>
          </cell>
          <cell r="P133" t="str">
            <v>MBR:R.RFL</v>
          </cell>
          <cell r="R133">
            <v>0</v>
          </cell>
          <cell r="AC133" t="str">
            <v>MRN:R.CPV</v>
          </cell>
          <cell r="AE133">
            <v>-69.852941176470594</v>
          </cell>
        </row>
        <row r="134">
          <cell r="A134" t="str">
            <v>01S4201001200206</v>
          </cell>
          <cell r="P134" t="str">
            <v>MBR:R.VC</v>
          </cell>
          <cell r="R134">
            <v>0</v>
          </cell>
          <cell r="AC134" t="str">
            <v>MRN:R.DA</v>
          </cell>
          <cell r="AE134">
            <v>-3.4549019607843143</v>
          </cell>
        </row>
        <row r="135">
          <cell r="A135" t="str">
            <v>01S4201007200204</v>
          </cell>
          <cell r="P135" t="str">
            <v>MBR:X.RB</v>
          </cell>
          <cell r="R135">
            <v>0</v>
          </cell>
          <cell r="AC135" t="str">
            <v>MRN:R.DAE</v>
          </cell>
          <cell r="AE135">
            <v>-19.884980392156866</v>
          </cell>
        </row>
        <row r="136">
          <cell r="A136" t="str">
            <v>01S4201007200205</v>
          </cell>
          <cell r="P136" t="str">
            <v>MRN:R.CPV</v>
          </cell>
          <cell r="R136">
            <v>-74.794468085106388</v>
          </cell>
          <cell r="AC136" t="str">
            <v>MRN:R.DV</v>
          </cell>
          <cell r="AE136">
            <v>-17.462352941176469</v>
          </cell>
        </row>
        <row r="137">
          <cell r="A137" t="str">
            <v>01S4201007200206</v>
          </cell>
          <cell r="P137" t="str">
            <v>MRN:R.DA</v>
          </cell>
          <cell r="R137">
            <v>-3.4485106382978721</v>
          </cell>
          <cell r="AC137" t="str">
            <v>MRN:R.EP</v>
          </cell>
          <cell r="AE137">
            <v>4.8325490196078436</v>
          </cell>
        </row>
        <row r="138">
          <cell r="A138" t="str">
            <v>01S4208001200201</v>
          </cell>
          <cell r="P138" t="str">
            <v>MRN:R.DAE</v>
          </cell>
          <cell r="R138">
            <v>-19.494468085106384</v>
          </cell>
          <cell r="AC138" t="str">
            <v>MRN:R.IRCS</v>
          </cell>
          <cell r="AE138">
            <v>-6.6992156862745116</v>
          </cell>
        </row>
        <row r="139">
          <cell r="A139" t="str">
            <v>01S4208001200202</v>
          </cell>
          <cell r="P139" t="str">
            <v>MRN:R.DV</v>
          </cell>
          <cell r="R139">
            <v>-20.338297872340426</v>
          </cell>
          <cell r="AC139" t="str">
            <v>MRN:R.ORD</v>
          </cell>
          <cell r="AE139">
            <v>-1.0870588235294121</v>
          </cell>
        </row>
        <row r="140">
          <cell r="A140" t="str">
            <v>01S4208001200203</v>
          </cell>
          <cell r="P140" t="str">
            <v>MRN:R.EP</v>
          </cell>
          <cell r="R140">
            <v>-0.63148936170212766</v>
          </cell>
          <cell r="AC140" t="str">
            <v>MRN:R.RFL</v>
          </cell>
          <cell r="AE140">
            <v>-2.2494117647058829</v>
          </cell>
        </row>
        <row r="141">
          <cell r="A141" t="str">
            <v>01S4208001200204</v>
          </cell>
          <cell r="P141" t="str">
            <v>MRN:R.IRCS</v>
          </cell>
          <cell r="R141">
            <v>-9.7795744680851069</v>
          </cell>
          <cell r="AC141" t="str">
            <v>MRN:R.VC</v>
          </cell>
          <cell r="AE141">
            <v>0.66431372549019618</v>
          </cell>
        </row>
        <row r="142">
          <cell r="A142" t="str">
            <v>01S4208001200205</v>
          </cell>
          <cell r="P142" t="str">
            <v>MRN:R.ORD</v>
          </cell>
          <cell r="R142">
            <v>-1.6459574468085105</v>
          </cell>
          <cell r="AC142" t="str">
            <v>MRN:X.RB</v>
          </cell>
          <cell r="AE142">
            <v>200.161568627451</v>
          </cell>
        </row>
        <row r="143">
          <cell r="A143" t="str">
            <v>01S4208001200206</v>
          </cell>
          <cell r="P143" t="str">
            <v>MRN:R.RFL</v>
          </cell>
          <cell r="R143">
            <v>-1.7719148936170213</v>
          </cell>
          <cell r="AC143" t="str">
            <v>MRS:R.CAE</v>
          </cell>
          <cell r="AE143">
            <v>-49.204705882352954</v>
          </cell>
        </row>
        <row r="144">
          <cell r="A144" t="str">
            <v>01S4208002200201</v>
          </cell>
          <cell r="P144" t="str">
            <v>MRN:R.VC</v>
          </cell>
          <cell r="R144">
            <v>-8.085106382978724E-2</v>
          </cell>
          <cell r="AC144" t="str">
            <v>MRS:R.CAF</v>
          </cell>
          <cell r="AE144">
            <v>-30.588235294117652</v>
          </cell>
        </row>
        <row r="145">
          <cell r="A145" t="str">
            <v>01S4208002200202</v>
          </cell>
          <cell r="P145" t="str">
            <v>MRN:X.RB</v>
          </cell>
          <cell r="R145">
            <v>234.77446808510638</v>
          </cell>
          <cell r="AC145" t="str">
            <v>MRS:R.CPV</v>
          </cell>
          <cell r="AE145">
            <v>-139.75019607843137</v>
          </cell>
        </row>
        <row r="146">
          <cell r="A146" t="str">
            <v>01S4208002200203</v>
          </cell>
          <cell r="P146" t="str">
            <v>MRS:R.CAE</v>
          </cell>
          <cell r="R146">
            <v>0</v>
          </cell>
          <cell r="AC146" t="str">
            <v>MRS:R.DA</v>
          </cell>
          <cell r="AE146">
            <v>-19.701960784313727</v>
          </cell>
        </row>
        <row r="147">
          <cell r="A147" t="str">
            <v>01S4208002200204</v>
          </cell>
          <cell r="P147" t="str">
            <v>MRS:R.CAF</v>
          </cell>
          <cell r="R147">
            <v>0</v>
          </cell>
          <cell r="AC147" t="str">
            <v>MRS:R.DAE</v>
          </cell>
          <cell r="AE147">
            <v>-11.719215686274513</v>
          </cell>
        </row>
        <row r="148">
          <cell r="A148" t="str">
            <v>01S4208002200205</v>
          </cell>
          <cell r="P148" t="str">
            <v>MRS:R.CPV</v>
          </cell>
          <cell r="R148">
            <v>0</v>
          </cell>
          <cell r="AC148" t="str">
            <v>MRS:R.Dep_Adm</v>
          </cell>
          <cell r="AE148">
            <v>-4.851372549019608</v>
          </cell>
        </row>
        <row r="149">
          <cell r="A149" t="str">
            <v>01S4208002200206</v>
          </cell>
          <cell r="P149" t="str">
            <v>MRS:R.DA</v>
          </cell>
          <cell r="R149">
            <v>0</v>
          </cell>
          <cell r="AC149" t="str">
            <v>MRS:R.DV</v>
          </cell>
          <cell r="AE149">
            <v>-45.92</v>
          </cell>
        </row>
        <row r="150">
          <cell r="A150" t="str">
            <v>01S4208003200201</v>
          </cell>
          <cell r="P150" t="str">
            <v>MRS:R.DAE</v>
          </cell>
          <cell r="R150">
            <v>0</v>
          </cell>
          <cell r="AC150" t="str">
            <v>MRS:R.EP</v>
          </cell>
          <cell r="AE150">
            <v>-1.8156862745098044</v>
          </cell>
        </row>
        <row r="151">
          <cell r="A151" t="str">
            <v>01S4208003200202</v>
          </cell>
          <cell r="P151" t="str">
            <v>MRS:R.Dep_Adm</v>
          </cell>
          <cell r="R151">
            <v>0</v>
          </cell>
          <cell r="AC151" t="str">
            <v>MRS:R.IRCS</v>
          </cell>
          <cell r="AE151">
            <v>0</v>
          </cell>
        </row>
        <row r="152">
          <cell r="A152" t="str">
            <v>01S4208003200203</v>
          </cell>
          <cell r="P152" t="str">
            <v>MRS:R.DV</v>
          </cell>
          <cell r="R152">
            <v>0</v>
          </cell>
          <cell r="AC152" t="str">
            <v>MRS:R.ORD</v>
          </cell>
          <cell r="AE152">
            <v>2.8392156862745099</v>
          </cell>
        </row>
        <row r="153">
          <cell r="A153" t="str">
            <v>01S4208003200204</v>
          </cell>
          <cell r="P153" t="str">
            <v>MRS:R.EP</v>
          </cell>
          <cell r="R153">
            <v>0</v>
          </cell>
          <cell r="AC153" t="str">
            <v>MRS:R.RFL</v>
          </cell>
          <cell r="AE153">
            <v>-55.905882352941177</v>
          </cell>
        </row>
        <row r="154">
          <cell r="A154" t="str">
            <v>01S4208003200205</v>
          </cell>
          <cell r="P154" t="str">
            <v>MRS:R.ORD</v>
          </cell>
          <cell r="R154">
            <v>0</v>
          </cell>
          <cell r="AC154" t="str">
            <v>MRS:R.VC</v>
          </cell>
          <cell r="AE154">
            <v>-38.143529411764717</v>
          </cell>
        </row>
        <row r="155">
          <cell r="A155" t="str">
            <v>01S4208003200206</v>
          </cell>
          <cell r="P155" t="str">
            <v>MRS:R.RFL</v>
          </cell>
          <cell r="R155">
            <v>0</v>
          </cell>
          <cell r="AC155" t="str">
            <v>MRS:X.RB</v>
          </cell>
          <cell r="AE155">
            <v>331.51294117647063</v>
          </cell>
        </row>
        <row r="156">
          <cell r="A156" t="str">
            <v>01S4208004200201</v>
          </cell>
          <cell r="P156" t="str">
            <v>MRS:R.VC</v>
          </cell>
          <cell r="R156">
            <v>0</v>
          </cell>
          <cell r="AC156" t="str">
            <v>MSG:R.CPV</v>
          </cell>
          <cell r="AE156">
            <v>-8.1185098039215688</v>
          </cell>
        </row>
        <row r="157">
          <cell r="A157" t="str">
            <v>01S4208004200202</v>
          </cell>
          <cell r="P157" t="str">
            <v>MRS:X.RB</v>
          </cell>
          <cell r="R157">
            <v>0</v>
          </cell>
          <cell r="AC157" t="str">
            <v>MSG:R.DA</v>
          </cell>
          <cell r="AE157">
            <v>-0.6969803921568628</v>
          </cell>
        </row>
        <row r="158">
          <cell r="A158" t="str">
            <v>01S4208004200203</v>
          </cell>
          <cell r="P158" t="str">
            <v>MSG:R.CPV</v>
          </cell>
          <cell r="R158">
            <v>-7.8663829787234043</v>
          </cell>
          <cell r="AC158" t="str">
            <v>MSG:R.DAE</v>
          </cell>
          <cell r="AE158">
            <v>-2.1450196078431381</v>
          </cell>
        </row>
        <row r="159">
          <cell r="A159" t="str">
            <v>01S4208004200204</v>
          </cell>
          <cell r="P159" t="str">
            <v>MSG:R.DA</v>
          </cell>
          <cell r="R159">
            <v>-0.86212765957446802</v>
          </cell>
          <cell r="AC159" t="str">
            <v>MSG:R.DV</v>
          </cell>
          <cell r="AE159">
            <v>-5.2243137254901981</v>
          </cell>
        </row>
        <row r="160">
          <cell r="A160" t="str">
            <v>01S4208004200205</v>
          </cell>
          <cell r="P160" t="str">
            <v>MSG:R.DAE</v>
          </cell>
          <cell r="R160">
            <v>-2.2582978723404259</v>
          </cell>
          <cell r="AC160" t="str">
            <v>MSG:R.IRCS</v>
          </cell>
          <cell r="AE160">
            <v>-0.30980392156862735</v>
          </cell>
        </row>
        <row r="161">
          <cell r="A161" t="str">
            <v>01S4208004200206</v>
          </cell>
          <cell r="P161" t="str">
            <v>MSG:R.DV</v>
          </cell>
          <cell r="R161">
            <v>-4.6468085106382979</v>
          </cell>
          <cell r="AC161" t="str">
            <v>MSG:R.ORD</v>
          </cell>
          <cell r="AE161">
            <v>-9.0980392156862752E-2</v>
          </cell>
        </row>
        <row r="162">
          <cell r="A162" t="str">
            <v>01S4211100200201</v>
          </cell>
          <cell r="P162" t="str">
            <v>MSG:R.IRCS</v>
          </cell>
          <cell r="R162">
            <v>-4.723404255319149E-2</v>
          </cell>
          <cell r="AC162" t="str">
            <v>MSG:R.RFL</v>
          </cell>
          <cell r="AE162">
            <v>0.61058823529411776</v>
          </cell>
        </row>
        <row r="163">
          <cell r="A163" t="str">
            <v>01S4211100200205</v>
          </cell>
          <cell r="P163" t="str">
            <v>MSG:R.ORD</v>
          </cell>
          <cell r="R163">
            <v>-1.5757446808510638</v>
          </cell>
          <cell r="AC163" t="str">
            <v>MSG:R.VC</v>
          </cell>
          <cell r="AE163">
            <v>0</v>
          </cell>
        </row>
        <row r="164">
          <cell r="A164" t="str">
            <v>01S4223001200201</v>
          </cell>
          <cell r="P164" t="str">
            <v>MSG:R.RFL</v>
          </cell>
          <cell r="R164">
            <v>0.43872340425531914</v>
          </cell>
          <cell r="AC164" t="str">
            <v>MSG:X.RB</v>
          </cell>
          <cell r="AE164">
            <v>24.125882352941179</v>
          </cell>
        </row>
        <row r="165">
          <cell r="A165" t="str">
            <v>01S4280020200201</v>
          </cell>
          <cell r="P165" t="str">
            <v>MSG:R.VC</v>
          </cell>
          <cell r="R165">
            <v>0.35446808510638295</v>
          </cell>
          <cell r="AC165" t="str">
            <v>NBR:R.AJT</v>
          </cell>
          <cell r="AE165">
            <v>0</v>
          </cell>
        </row>
        <row r="166">
          <cell r="A166" t="str">
            <v>01S4280020200202</v>
          </cell>
          <cell r="P166" t="str">
            <v>MSG:X.RB</v>
          </cell>
          <cell r="R166">
            <v>21.462978723404255</v>
          </cell>
          <cell r="AC166" t="str">
            <v>NBR:R.CPV</v>
          </cell>
          <cell r="AE166">
            <v>-156.86274509803923</v>
          </cell>
        </row>
        <row r="167">
          <cell r="A167" t="str">
            <v>01S4280020200203</v>
          </cell>
          <cell r="P167" t="str">
            <v>NBR:R.AJT</v>
          </cell>
          <cell r="R167">
            <v>19.148936170212767</v>
          </cell>
          <cell r="AC167" t="str">
            <v>NBR:R.DA</v>
          </cell>
          <cell r="AE167">
            <v>-2.3529411764705888</v>
          </cell>
        </row>
        <row r="168">
          <cell r="A168" t="str">
            <v>01S4280020200204</v>
          </cell>
          <cell r="P168" t="str">
            <v>NBR:R.CPV</v>
          </cell>
          <cell r="R168">
            <v>-173.19148936170214</v>
          </cell>
          <cell r="AC168" t="str">
            <v>NBR:R.DAE</v>
          </cell>
          <cell r="AE168">
            <v>-4.7058823529411766</v>
          </cell>
        </row>
        <row r="169">
          <cell r="A169" t="str">
            <v>01S4280020200205</v>
          </cell>
          <cell r="P169" t="str">
            <v>NBR:R.DA</v>
          </cell>
          <cell r="R169">
            <v>-23.829787234042552</v>
          </cell>
          <cell r="AC169" t="str">
            <v>NBR:R.DC</v>
          </cell>
          <cell r="AE169">
            <v>-1.9607843137254903</v>
          </cell>
        </row>
        <row r="170">
          <cell r="A170" t="str">
            <v>01S4280020200206</v>
          </cell>
          <cell r="P170" t="str">
            <v>NBR:R.DAE</v>
          </cell>
          <cell r="R170">
            <v>-6.8085106382978724</v>
          </cell>
          <cell r="AC170" t="str">
            <v>NBR:R.DV</v>
          </cell>
          <cell r="AE170">
            <v>0</v>
          </cell>
        </row>
        <row r="171">
          <cell r="A171" t="str">
            <v>01S4281020200201</v>
          </cell>
          <cell r="P171" t="str">
            <v>NBR:R.DC</v>
          </cell>
          <cell r="R171">
            <v>-2.978723404255319</v>
          </cell>
          <cell r="AC171" t="str">
            <v>NBR:R.IRCS</v>
          </cell>
          <cell r="AE171">
            <v>-8.2352941176470598</v>
          </cell>
        </row>
        <row r="172">
          <cell r="A172" t="str">
            <v>01S4281020200203</v>
          </cell>
          <cell r="P172" t="str">
            <v>NBR:R.DV</v>
          </cell>
          <cell r="R172">
            <v>-4.6808510638297873</v>
          </cell>
          <cell r="AC172" t="str">
            <v>NBR:R.ORD</v>
          </cell>
          <cell r="AE172">
            <v>0</v>
          </cell>
        </row>
        <row r="173">
          <cell r="A173" t="str">
            <v>01S4281020200204</v>
          </cell>
          <cell r="P173" t="str">
            <v>NBR:R.IRCS</v>
          </cell>
          <cell r="R173">
            <v>-5.957446808510638</v>
          </cell>
          <cell r="AC173" t="str">
            <v>NBR:R.RFL</v>
          </cell>
          <cell r="AE173">
            <v>1.9607843137254903</v>
          </cell>
        </row>
        <row r="174">
          <cell r="A174" t="str">
            <v>01S4281020200205</v>
          </cell>
          <cell r="P174" t="str">
            <v>NBR:R.ORD</v>
          </cell>
          <cell r="R174">
            <v>2.5531914893617023</v>
          </cell>
          <cell r="AC174" t="str">
            <v>NBR:R.VC</v>
          </cell>
          <cell r="AE174">
            <v>0</v>
          </cell>
        </row>
        <row r="175">
          <cell r="A175" t="str">
            <v>01S4281020200206</v>
          </cell>
          <cell r="P175" t="str">
            <v>NBR:R.RFL</v>
          </cell>
          <cell r="R175">
            <v>0.42553191489361702</v>
          </cell>
          <cell r="AC175" t="str">
            <v>NBR:X.RB</v>
          </cell>
          <cell r="AE175">
            <v>188.23529411764713</v>
          </cell>
        </row>
        <row r="176">
          <cell r="A176" t="str">
            <v>65138100</v>
          </cell>
          <cell r="P176" t="str">
            <v>NBR:R.VC</v>
          </cell>
          <cell r="R176">
            <v>-3.4042553191489362</v>
          </cell>
          <cell r="AC176" t="str">
            <v>NES:R.CPV</v>
          </cell>
          <cell r="AE176">
            <v>-17.805254901960783</v>
          </cell>
        </row>
        <row r="177">
          <cell r="A177" t="str">
            <v>65140100</v>
          </cell>
          <cell r="P177" t="str">
            <v>NBR:X.RB</v>
          </cell>
          <cell r="R177">
            <v>211.48936170212767</v>
          </cell>
          <cell r="AC177" t="str">
            <v>NES:R.DA</v>
          </cell>
          <cell r="AE177">
            <v>-3.1211764705882357</v>
          </cell>
        </row>
        <row r="178">
          <cell r="A178" t="str">
            <v>65140200</v>
          </cell>
          <cell r="P178" t="str">
            <v>NES:R.CPV</v>
          </cell>
          <cell r="R178">
            <v>-14.468085106382979</v>
          </cell>
          <cell r="AC178" t="str">
            <v>NES:R.DAE</v>
          </cell>
          <cell r="AE178">
            <v>-1.1694117647058822</v>
          </cell>
        </row>
        <row r="179">
          <cell r="A179" t="str">
            <v>65140300</v>
          </cell>
          <cell r="P179" t="str">
            <v>NES:R.DA</v>
          </cell>
          <cell r="R179">
            <v>-1.2765957446808511</v>
          </cell>
          <cell r="AC179" t="str">
            <v>NES:R.DC</v>
          </cell>
          <cell r="AE179">
            <v>-2.5249411764705885</v>
          </cell>
        </row>
        <row r="180">
          <cell r="A180" t="str">
            <v>65141100</v>
          </cell>
          <cell r="P180" t="str">
            <v>NES:R.DAE</v>
          </cell>
          <cell r="R180">
            <v>-2.5531914893617023</v>
          </cell>
          <cell r="AC180" t="str">
            <v>NES:R.DV</v>
          </cell>
          <cell r="AE180">
            <v>-1.0359607843137257</v>
          </cell>
        </row>
        <row r="181">
          <cell r="A181" t="str">
            <v>65141200</v>
          </cell>
          <cell r="P181" t="str">
            <v>NES:R.DC</v>
          </cell>
          <cell r="R181">
            <v>-2.1276595744680851</v>
          </cell>
          <cell r="AC181" t="str">
            <v>NES:R.IRCS</v>
          </cell>
          <cell r="AE181">
            <v>-7.5450980392156879</v>
          </cell>
        </row>
        <row r="182">
          <cell r="A182" t="str">
            <v>65141400</v>
          </cell>
          <cell r="P182" t="str">
            <v>NES:R.DV</v>
          </cell>
          <cell r="R182">
            <v>-1.2765957446808511</v>
          </cell>
          <cell r="AC182" t="str">
            <v>NES:R.ORD</v>
          </cell>
          <cell r="AE182">
            <v>3.921568627450981E-2</v>
          </cell>
        </row>
        <row r="183">
          <cell r="A183" t="str">
            <v>65142300</v>
          </cell>
          <cell r="P183" t="str">
            <v>NES:R.IRCS</v>
          </cell>
          <cell r="R183">
            <v>-0.42553191489361702</v>
          </cell>
          <cell r="AC183" t="str">
            <v>NES:R.RFL</v>
          </cell>
          <cell r="AE183">
            <v>-0.38101960784313732</v>
          </cell>
        </row>
        <row r="184">
          <cell r="A184" t="str">
            <v>65142320</v>
          </cell>
          <cell r="P184" t="str">
            <v>NES:R.ORD</v>
          </cell>
          <cell r="R184">
            <v>0.42553191489361702</v>
          </cell>
          <cell r="AC184" t="str">
            <v>NES:R.VC</v>
          </cell>
          <cell r="AE184">
            <v>-0.19894117647058829</v>
          </cell>
        </row>
        <row r="185">
          <cell r="A185" t="str">
            <v>65142500</v>
          </cell>
          <cell r="P185" t="str">
            <v>NES:R.RFL</v>
          </cell>
          <cell r="R185">
            <v>-0.85106382978723405</v>
          </cell>
          <cell r="AC185" t="str">
            <v>NES:X.RB</v>
          </cell>
          <cell r="AE185">
            <v>30.261294117647061</v>
          </cell>
        </row>
        <row r="186">
          <cell r="A186" t="str">
            <v>65180100</v>
          </cell>
          <cell r="P186" t="str">
            <v>NES:R.VC</v>
          </cell>
          <cell r="R186">
            <v>-1.7021276595744681</v>
          </cell>
          <cell r="AC186" t="str">
            <v>NRP:R.CPV</v>
          </cell>
          <cell r="AE186">
            <v>-12.354823529411769</v>
          </cell>
        </row>
        <row r="187">
          <cell r="A187" t="str">
            <v>65191100</v>
          </cell>
          <cell r="P187" t="str">
            <v>NES:X.RB</v>
          </cell>
          <cell r="R187">
            <v>25.957446808510639</v>
          </cell>
          <cell r="AC187" t="str">
            <v>NRP:R.DAE</v>
          </cell>
          <cell r="AE187">
            <v>-2.2117647058823534E-2</v>
          </cell>
        </row>
        <row r="188">
          <cell r="A188" t="str">
            <v>65191200</v>
          </cell>
          <cell r="P188" t="str">
            <v>NRP:R.CPV</v>
          </cell>
          <cell r="R188">
            <v>-17.942553191489363</v>
          </cell>
          <cell r="AC188" t="str">
            <v>NRP:R.DV</v>
          </cell>
          <cell r="AE188">
            <v>-1.1642352941176473</v>
          </cell>
        </row>
        <row r="189">
          <cell r="A189" t="str">
            <v>65191300</v>
          </cell>
          <cell r="P189" t="str">
            <v>NRP:R.DAE</v>
          </cell>
          <cell r="R189">
            <v>-4.2553191489361708E-2</v>
          </cell>
          <cell r="AC189" t="str">
            <v>NRP:R.IRCS</v>
          </cell>
          <cell r="AE189">
            <v>-0.20988235294117655</v>
          </cell>
        </row>
        <row r="190">
          <cell r="A190" t="str">
            <v>65200100</v>
          </cell>
          <cell r="P190" t="str">
            <v>NRP:R.DV</v>
          </cell>
          <cell r="R190">
            <v>-1.8060851063829788</v>
          </cell>
          <cell r="AC190" t="str">
            <v>NRP:R.RFL</v>
          </cell>
          <cell r="AE190">
            <v>0.2432941176470588</v>
          </cell>
        </row>
        <row r="191">
          <cell r="A191" t="str">
            <v>65201100</v>
          </cell>
          <cell r="P191" t="str">
            <v>NRP:R.IRCS</v>
          </cell>
          <cell r="R191">
            <v>-0.13289361702127661</v>
          </cell>
          <cell r="AC191" t="str">
            <v>NRP:X.RB</v>
          </cell>
          <cell r="AE191">
            <v>14.083764705882357</v>
          </cell>
        </row>
        <row r="192">
          <cell r="A192" t="str">
            <v>65202100</v>
          </cell>
          <cell r="P192" t="str">
            <v>NRP:R.ORD</v>
          </cell>
          <cell r="R192">
            <v>-0.38408510638297871</v>
          </cell>
          <cell r="AC192" t="str">
            <v>PSA:R.CPV</v>
          </cell>
          <cell r="AE192">
            <v>-27.843137254901968</v>
          </cell>
        </row>
        <row r="193">
          <cell r="A193" t="str">
            <v>65202900</v>
          </cell>
          <cell r="P193" t="str">
            <v>NRP:R.RFL</v>
          </cell>
          <cell r="R193">
            <v>3.5617021276595745E-2</v>
          </cell>
          <cell r="AC193" t="str">
            <v>PSA:R.DA</v>
          </cell>
          <cell r="AE193">
            <v>-2.3529411764705883</v>
          </cell>
        </row>
        <row r="194">
          <cell r="A194" t="str">
            <v>65203900</v>
          </cell>
          <cell r="P194" t="str">
            <v>NRP:X.RB</v>
          </cell>
          <cell r="R194">
            <v>20.801872340425533</v>
          </cell>
          <cell r="AC194" t="str">
            <v>PSA:R.DAE</v>
          </cell>
          <cell r="AE194">
            <v>-4.7058823529411766</v>
          </cell>
        </row>
        <row r="195">
          <cell r="A195" t="str">
            <v>65205200</v>
          </cell>
          <cell r="P195" t="str">
            <v>PSA:R.CPV</v>
          </cell>
          <cell r="R195">
            <v>-20</v>
          </cell>
          <cell r="AC195" t="str">
            <v>PSA:R.DC</v>
          </cell>
          <cell r="AE195">
            <v>-0.78431372549019618</v>
          </cell>
        </row>
        <row r="196">
          <cell r="A196" t="str">
            <v>65205300</v>
          </cell>
          <cell r="P196" t="str">
            <v>PSA:R.DA</v>
          </cell>
          <cell r="R196">
            <v>-1.7021276595744681</v>
          </cell>
          <cell r="AC196" t="str">
            <v>PSA:R.DV</v>
          </cell>
          <cell r="AE196">
            <v>-1.9607843137254903</v>
          </cell>
        </row>
        <row r="197">
          <cell r="A197" t="str">
            <v>65205400</v>
          </cell>
          <cell r="P197" t="str">
            <v>PSA:R.DAE</v>
          </cell>
          <cell r="R197">
            <v>-4.2553191489361701</v>
          </cell>
          <cell r="AC197" t="str">
            <v>PSA:R.EP</v>
          </cell>
          <cell r="AE197">
            <v>0</v>
          </cell>
        </row>
        <row r="198">
          <cell r="A198" t="str">
            <v>65205900</v>
          </cell>
          <cell r="P198" t="str">
            <v>PSA:R.DC</v>
          </cell>
          <cell r="R198">
            <v>-0.85106382978723405</v>
          </cell>
          <cell r="AC198" t="str">
            <v>PSA:R.IRCS</v>
          </cell>
          <cell r="AE198">
            <v>-2.3529411764705888</v>
          </cell>
        </row>
        <row r="199">
          <cell r="A199" t="str">
            <v>65209100</v>
          </cell>
          <cell r="P199" t="str">
            <v>PSA:R.DV</v>
          </cell>
          <cell r="R199">
            <v>-1.7021276595744681</v>
          </cell>
          <cell r="AC199" t="str">
            <v>PSA:R.ORD</v>
          </cell>
          <cell r="AE199">
            <v>0</v>
          </cell>
        </row>
        <row r="200">
          <cell r="A200" t="str">
            <v>65210100</v>
          </cell>
          <cell r="P200" t="str">
            <v>PSA:R.EP</v>
          </cell>
          <cell r="R200">
            <v>-1.7021276595744681</v>
          </cell>
          <cell r="AC200" t="str">
            <v>PSA:R.RFL</v>
          </cell>
          <cell r="AE200">
            <v>-4.7058823529411766</v>
          </cell>
        </row>
        <row r="201">
          <cell r="A201" t="str">
            <v>65211100</v>
          </cell>
          <cell r="P201" t="str">
            <v>PSA:R.IRCS</v>
          </cell>
          <cell r="R201">
            <v>0</v>
          </cell>
          <cell r="AC201" t="str">
            <v>PSA:R.VC</v>
          </cell>
          <cell r="AE201">
            <v>-4.3137254901960791</v>
          </cell>
        </row>
        <row r="202">
          <cell r="A202" t="str">
            <v>65213100</v>
          </cell>
          <cell r="P202" t="str">
            <v>PSA:R.ORD</v>
          </cell>
          <cell r="R202">
            <v>1.2765957446808511</v>
          </cell>
          <cell r="AC202" t="str">
            <v>PSA:X.RB</v>
          </cell>
          <cell r="AE202">
            <v>56.862745098039227</v>
          </cell>
        </row>
        <row r="203">
          <cell r="A203" t="str">
            <v>65213200</v>
          </cell>
          <cell r="P203" t="str">
            <v>PSA:R.RFL</v>
          </cell>
          <cell r="R203">
            <v>-9.787234042553191</v>
          </cell>
          <cell r="AC203" t="str">
            <v>RDE:R.CPV</v>
          </cell>
          <cell r="AE203">
            <v>-83.659096470588253</v>
          </cell>
        </row>
        <row r="204">
          <cell r="A204" t="str">
            <v>65213300</v>
          </cell>
          <cell r="P204" t="str">
            <v>PSA:R.VC</v>
          </cell>
          <cell r="R204">
            <v>-22.553191489361701</v>
          </cell>
          <cell r="AC204" t="str">
            <v>RDE:R.DA</v>
          </cell>
          <cell r="AE204">
            <v>0</v>
          </cell>
        </row>
        <row r="205">
          <cell r="A205" t="str">
            <v>65214100</v>
          </cell>
          <cell r="P205" t="str">
            <v>PSA:X.RB</v>
          </cell>
          <cell r="R205">
            <v>41.617021276595743</v>
          </cell>
          <cell r="AC205" t="str">
            <v>RDE:R.DAE</v>
          </cell>
          <cell r="AE205">
            <v>-2.6261835294117648</v>
          </cell>
        </row>
        <row r="206">
          <cell r="A206" t="str">
            <v>65214200</v>
          </cell>
          <cell r="P206" t="str">
            <v>RDE:R.CPV</v>
          </cell>
          <cell r="R206">
            <v>-85.314382978723401</v>
          </cell>
          <cell r="AC206" t="str">
            <v>RDE:R.DC</v>
          </cell>
          <cell r="AE206">
            <v>-2.3063278431372551</v>
          </cell>
        </row>
        <row r="207">
          <cell r="A207" t="str">
            <v>65214300</v>
          </cell>
          <cell r="P207" t="str">
            <v>RDE:R.DA</v>
          </cell>
          <cell r="R207">
            <v>-0.38408510638297871</v>
          </cell>
          <cell r="AC207" t="str">
            <v>RDE:R.IRCS</v>
          </cell>
          <cell r="AE207">
            <v>0</v>
          </cell>
        </row>
        <row r="208">
          <cell r="A208" t="str">
            <v>65214400</v>
          </cell>
          <cell r="P208" t="str">
            <v>RDE:R.DAE</v>
          </cell>
          <cell r="R208">
            <v>-3.6671914893617026</v>
          </cell>
          <cell r="AC208" t="str">
            <v>RDE:R.ORD</v>
          </cell>
          <cell r="AE208">
            <v>0</v>
          </cell>
        </row>
        <row r="209">
          <cell r="A209" t="str">
            <v>65214900</v>
          </cell>
          <cell r="P209" t="str">
            <v>RDE:R.DC</v>
          </cell>
          <cell r="R209">
            <v>-0.72902127659574467</v>
          </cell>
          <cell r="AC209" t="str">
            <v>RDE:R.RFL</v>
          </cell>
          <cell r="AE209">
            <v>0</v>
          </cell>
        </row>
        <row r="210">
          <cell r="A210" t="str">
            <v>65215100</v>
          </cell>
          <cell r="P210" t="str">
            <v>RDE:R.IRCS</v>
          </cell>
          <cell r="R210">
            <v>-2.7489361702127662E-2</v>
          </cell>
          <cell r="AC210" t="str">
            <v>RDE:X.RB</v>
          </cell>
          <cell r="AE210">
            <v>90.864266666666666</v>
          </cell>
        </row>
        <row r="211">
          <cell r="A211" t="str">
            <v>65216100</v>
          </cell>
          <cell r="P211" t="str">
            <v>RDE:R.ORD</v>
          </cell>
          <cell r="R211">
            <v>-1.3762127659574468</v>
          </cell>
          <cell r="AC211" t="str">
            <v>SCP:R.AJT</v>
          </cell>
          <cell r="AE211">
            <v>0</v>
          </cell>
        </row>
        <row r="212">
          <cell r="A212" t="str">
            <v>65216200</v>
          </cell>
          <cell r="P212" t="str">
            <v>RDE:X.RB</v>
          </cell>
          <cell r="R212">
            <v>96.043234042553195</v>
          </cell>
          <cell r="AC212" t="str">
            <v>SCP:R.CPV</v>
          </cell>
          <cell r="AE212">
            <v>-111.85807843137258</v>
          </cell>
        </row>
        <row r="213">
          <cell r="A213" t="str">
            <v>65216300</v>
          </cell>
          <cell r="P213" t="str">
            <v>SCP:R.AJT</v>
          </cell>
          <cell r="R213">
            <v>1.7021276595744681</v>
          </cell>
          <cell r="AC213" t="str">
            <v>SCP:R.DA</v>
          </cell>
          <cell r="AE213">
            <v>-9.0573333333333341</v>
          </cell>
        </row>
        <row r="214">
          <cell r="A214" t="str">
            <v>65219100</v>
          </cell>
          <cell r="P214" t="str">
            <v>SCP:R.CPV</v>
          </cell>
          <cell r="R214">
            <v>-94.085106382978722</v>
          </cell>
          <cell r="AC214" t="str">
            <v>SCP:R.DAE</v>
          </cell>
          <cell r="AE214">
            <v>-5.3341176470588225</v>
          </cell>
        </row>
        <row r="215">
          <cell r="A215" t="str">
            <v>65220100</v>
          </cell>
          <cell r="P215" t="str">
            <v>SCP:R.DA</v>
          </cell>
          <cell r="R215">
            <v>-8.0425531914893611</v>
          </cell>
          <cell r="AC215" t="str">
            <v>SCP:R.DC</v>
          </cell>
          <cell r="AE215">
            <v>-30.7581568627451</v>
          </cell>
        </row>
        <row r="216">
          <cell r="A216" t="str">
            <v>65221100</v>
          </cell>
          <cell r="P216" t="str">
            <v>SCP:R.DAE</v>
          </cell>
          <cell r="R216">
            <v>-6</v>
          </cell>
          <cell r="AC216" t="str">
            <v>SCP:R.DV</v>
          </cell>
          <cell r="AE216">
            <v>-16.205411764705886</v>
          </cell>
        </row>
        <row r="217">
          <cell r="A217" t="str">
            <v>65222900</v>
          </cell>
          <cell r="P217" t="str">
            <v>SCP:R.DC</v>
          </cell>
          <cell r="R217">
            <v>-13.829787234042554</v>
          </cell>
          <cell r="AC217" t="str">
            <v>SCP:R.EP</v>
          </cell>
          <cell r="AE217">
            <v>6.2745098039215694</v>
          </cell>
        </row>
        <row r="218">
          <cell r="A218" t="str">
            <v>65223100</v>
          </cell>
          <cell r="P218" t="str">
            <v>SCP:R.DV</v>
          </cell>
          <cell r="R218">
            <v>-17.48936170212766</v>
          </cell>
          <cell r="AC218" t="str">
            <v>SCP:R.IRCS</v>
          </cell>
          <cell r="AE218">
            <v>-3.1372549019607847</v>
          </cell>
        </row>
        <row r="219">
          <cell r="A219" t="str">
            <v>65223200</v>
          </cell>
          <cell r="P219" t="str">
            <v>SCP:R.EP</v>
          </cell>
          <cell r="R219">
            <v>6.2127659574468082</v>
          </cell>
          <cell r="AC219" t="str">
            <v>SCP:R.ORD</v>
          </cell>
          <cell r="AE219">
            <v>-6.6666666666666679</v>
          </cell>
        </row>
        <row r="220">
          <cell r="A220" t="str">
            <v>65224900</v>
          </cell>
          <cell r="P220" t="str">
            <v>SCP:R.IRCS</v>
          </cell>
          <cell r="R220">
            <v>-1.574468085106383</v>
          </cell>
          <cell r="AC220" t="str">
            <v>SCP:R.RFL</v>
          </cell>
          <cell r="AE220">
            <v>-2.3529411764705883</v>
          </cell>
        </row>
        <row r="221">
          <cell r="A221" t="str">
            <v>65225100</v>
          </cell>
          <cell r="P221" t="str">
            <v>SCP:R.ORD</v>
          </cell>
          <cell r="R221">
            <v>-5.5319148936170217</v>
          </cell>
          <cell r="AC221" t="str">
            <v>SCP:R.VC</v>
          </cell>
          <cell r="AE221">
            <v>0</v>
          </cell>
        </row>
        <row r="222">
          <cell r="A222" t="str">
            <v>65227100</v>
          </cell>
          <cell r="P222" t="str">
            <v>SCP:R.RFL</v>
          </cell>
          <cell r="R222">
            <v>-8.1702127659574462</v>
          </cell>
          <cell r="AC222" t="str">
            <v>SCP:X.RB</v>
          </cell>
          <cell r="AE222">
            <v>213.01752941176471</v>
          </cell>
        </row>
        <row r="223">
          <cell r="A223" t="str">
            <v>65227300</v>
          </cell>
          <cell r="P223" t="str">
            <v>SCP:X.RB</v>
          </cell>
          <cell r="R223">
            <v>185.53191489361703</v>
          </cell>
          <cell r="AC223" t="str">
            <v>SMC:R.CPV</v>
          </cell>
          <cell r="AE223">
            <v>-173.29552941176473</v>
          </cell>
        </row>
        <row r="224">
          <cell r="A224" t="str">
            <v>65227900</v>
          </cell>
          <cell r="P224" t="str">
            <v>SMC:R.CPV</v>
          </cell>
          <cell r="R224">
            <v>-143.27659574468086</v>
          </cell>
          <cell r="AC224" t="str">
            <v>SMC:R.DA</v>
          </cell>
          <cell r="AE224">
            <v>-3.396470588235295</v>
          </cell>
        </row>
        <row r="225">
          <cell r="A225" t="str">
            <v>65229100</v>
          </cell>
          <cell r="P225" t="str">
            <v>SMC:R.DA</v>
          </cell>
          <cell r="R225">
            <v>-6.2978723404255321</v>
          </cell>
          <cell r="AC225" t="str">
            <v>SMC:R.DAE</v>
          </cell>
          <cell r="AE225">
            <v>-15.339372549019609</v>
          </cell>
        </row>
        <row r="226">
          <cell r="A226" t="str">
            <v>65230100</v>
          </cell>
          <cell r="P226" t="str">
            <v>SMC:R.DAE</v>
          </cell>
          <cell r="R226">
            <v>-6.8936170212765955</v>
          </cell>
          <cell r="AC226" t="str">
            <v>SMC:R.DC</v>
          </cell>
          <cell r="AE226">
            <v>-20.448235294117655</v>
          </cell>
        </row>
        <row r="227">
          <cell r="A227" t="str">
            <v>65240100</v>
          </cell>
          <cell r="P227" t="str">
            <v>SMC:R.DC</v>
          </cell>
          <cell r="R227">
            <v>-20.595744680851062</v>
          </cell>
          <cell r="AC227" t="str">
            <v>SMC:R.DV</v>
          </cell>
          <cell r="AE227">
            <v>-2.1752941176470602</v>
          </cell>
        </row>
        <row r="228">
          <cell r="A228" t="str">
            <v>65243300</v>
          </cell>
          <cell r="P228" t="str">
            <v>SMC:R.DV</v>
          </cell>
          <cell r="R228">
            <v>-5.8297872340425529</v>
          </cell>
          <cell r="AC228" t="str">
            <v>SMC:R.EP</v>
          </cell>
          <cell r="AE228">
            <v>3.5431372549019615</v>
          </cell>
        </row>
        <row r="229">
          <cell r="A229" t="str">
            <v>65243900</v>
          </cell>
          <cell r="P229" t="str">
            <v>SMC:R.EP</v>
          </cell>
          <cell r="R229">
            <v>-0.85106382978723405</v>
          </cell>
          <cell r="AC229" t="str">
            <v>SMC:R.IRCS</v>
          </cell>
          <cell r="AE229">
            <v>-14.868627450980391</v>
          </cell>
        </row>
        <row r="230">
          <cell r="A230" t="str">
            <v>65244100</v>
          </cell>
          <cell r="P230" t="str">
            <v>SMC:R.IRCS</v>
          </cell>
          <cell r="R230">
            <v>-11.659574468085106</v>
          </cell>
          <cell r="AC230" t="str">
            <v>SMC:R.ORD</v>
          </cell>
          <cell r="AE230">
            <v>-10.43686274509804</v>
          </cell>
        </row>
        <row r="231">
          <cell r="A231" t="str">
            <v>65245100</v>
          </cell>
          <cell r="P231" t="str">
            <v>SMC:R.ORD</v>
          </cell>
          <cell r="R231">
            <v>-24.085106382978726</v>
          </cell>
          <cell r="AC231" t="str">
            <v>SMC:R.RFL</v>
          </cell>
          <cell r="AE231">
            <v>-18.828235294117651</v>
          </cell>
        </row>
        <row r="232">
          <cell r="A232" t="str">
            <v>65245900</v>
          </cell>
          <cell r="P232" t="str">
            <v>SMC:R.RFL</v>
          </cell>
          <cell r="R232">
            <v>-23.787234042553191</v>
          </cell>
          <cell r="AC232" t="str">
            <v>SMC:R.VC</v>
          </cell>
          <cell r="AE232">
            <v>-8.2501960784313741</v>
          </cell>
        </row>
        <row r="233">
          <cell r="A233" t="str">
            <v>65249100</v>
          </cell>
          <cell r="P233" t="str">
            <v>SMC:R.VC</v>
          </cell>
          <cell r="R233">
            <v>-42.340425531914896</v>
          </cell>
          <cell r="AC233" t="str">
            <v>SMC:X.RB</v>
          </cell>
          <cell r="AE233">
            <v>334.77450980392155</v>
          </cell>
        </row>
        <row r="234">
          <cell r="A234" t="str">
            <v>65249200</v>
          </cell>
          <cell r="P234" t="str">
            <v>SMC:X.RB</v>
          </cell>
          <cell r="R234">
            <v>330.72340425531917</v>
          </cell>
          <cell r="AC234" t="str">
            <v>SPT:R.CPV</v>
          </cell>
          <cell r="AE234">
            <v>-7.7552156862745099</v>
          </cell>
        </row>
        <row r="235">
          <cell r="A235" t="str">
            <v>65249400</v>
          </cell>
          <cell r="P235" t="str">
            <v>SMT:R.CPV</v>
          </cell>
          <cell r="R235">
            <v>-33.744680851063826</v>
          </cell>
          <cell r="AC235" t="str">
            <v>SPT:R.DA</v>
          </cell>
          <cell r="AE235">
            <v>-5.9724705882352946</v>
          </cell>
        </row>
        <row r="236">
          <cell r="A236" t="str">
            <v>65249900</v>
          </cell>
          <cell r="P236" t="str">
            <v>SMT:R.DA</v>
          </cell>
          <cell r="R236">
            <v>-2.0638297872340425</v>
          </cell>
          <cell r="AC236" t="str">
            <v>SPT:R.DAE</v>
          </cell>
          <cell r="AE236">
            <v>-2.9061176470588235</v>
          </cell>
        </row>
        <row r="237">
          <cell r="A237" t="str">
            <v>65250100</v>
          </cell>
          <cell r="P237" t="str">
            <v>SMT:R.DAE</v>
          </cell>
          <cell r="R237">
            <v>-7.4723404255319146</v>
          </cell>
          <cell r="AC237" t="str">
            <v>SPT:R.DC</v>
          </cell>
          <cell r="AE237">
            <v>-0.16513725490196079</v>
          </cell>
        </row>
        <row r="238">
          <cell r="A238" t="str">
            <v>65251100</v>
          </cell>
          <cell r="P238" t="str">
            <v>SMT:R.DC</v>
          </cell>
          <cell r="R238">
            <v>-2.3404255319148937</v>
          </cell>
          <cell r="AC238" t="str">
            <v>SPT:R.DV</v>
          </cell>
          <cell r="AE238">
            <v>-1.2995686274509803</v>
          </cell>
        </row>
        <row r="239">
          <cell r="A239" t="str">
            <v>65252100</v>
          </cell>
          <cell r="P239" t="str">
            <v>SMT:R.DV</v>
          </cell>
          <cell r="R239">
            <v>-34.425531914893618</v>
          </cell>
          <cell r="AC239" t="str">
            <v>SPT:R.ORD</v>
          </cell>
          <cell r="AE239">
            <v>0</v>
          </cell>
        </row>
        <row r="240">
          <cell r="A240" t="str">
            <v>65259900</v>
          </cell>
          <cell r="P240" t="str">
            <v>SMT:R.EP</v>
          </cell>
          <cell r="R240">
            <v>11.829787234042554</v>
          </cell>
          <cell r="AC240" t="str">
            <v>SPT:R.RFL</v>
          </cell>
          <cell r="AE240">
            <v>-3.1221568627450984</v>
          </cell>
        </row>
        <row r="241">
          <cell r="A241" t="str">
            <v>65260100</v>
          </cell>
          <cell r="P241" t="str">
            <v>SMT:R.IRCS</v>
          </cell>
          <cell r="R241">
            <v>-2.8851063829787233</v>
          </cell>
          <cell r="AC241" t="str">
            <v>SPT:R.VC</v>
          </cell>
          <cell r="AE241">
            <v>-2.2867843137254908</v>
          </cell>
        </row>
        <row r="242">
          <cell r="A242" t="str">
            <v>65261100</v>
          </cell>
          <cell r="P242" t="str">
            <v>SMT:R.RFL</v>
          </cell>
          <cell r="R242">
            <v>-2.978723404255319</v>
          </cell>
          <cell r="AC242" t="str">
            <v>SPT:X.RB</v>
          </cell>
          <cell r="AE242">
            <v>15.023450980392159</v>
          </cell>
        </row>
        <row r="243">
          <cell r="A243" t="str">
            <v>65263100</v>
          </cell>
          <cell r="P243" t="str">
            <v>SMT:R.VC</v>
          </cell>
          <cell r="R243">
            <v>-4.6808510638297873</v>
          </cell>
          <cell r="AC243" t="str">
            <v>TVV:R.CPV</v>
          </cell>
          <cell r="AE243">
            <v>-15.511568627450982</v>
          </cell>
        </row>
        <row r="244">
          <cell r="A244" t="str">
            <v>65264100</v>
          </cell>
          <cell r="P244" t="str">
            <v>SMT:X.RB</v>
          </cell>
          <cell r="R244">
            <v>91.829787234042556</v>
          </cell>
          <cell r="AC244" t="str">
            <v>TVV:R.DA</v>
          </cell>
          <cell r="AE244">
            <v>-7.8117647058823542E-2</v>
          </cell>
        </row>
        <row r="245">
          <cell r="A245" t="str">
            <v>65269100</v>
          </cell>
          <cell r="P245" t="str">
            <v>SPT:R.CPV</v>
          </cell>
          <cell r="R245">
            <v>0</v>
          </cell>
          <cell r="AC245" t="str">
            <v>TVV:R.DAE</v>
          </cell>
          <cell r="AE245">
            <v>-1.0675294117647063</v>
          </cell>
        </row>
        <row r="246">
          <cell r="A246" t="str">
            <v>65270200</v>
          </cell>
          <cell r="P246" t="str">
            <v>SPT:R.DA</v>
          </cell>
          <cell r="R246">
            <v>0</v>
          </cell>
          <cell r="AC246" t="str">
            <v>TVV:R.IRCS</v>
          </cell>
          <cell r="AE246">
            <v>-1.1485098039215687</v>
          </cell>
        </row>
        <row r="247">
          <cell r="A247" t="str">
            <v>65270400</v>
          </cell>
          <cell r="P247" t="str">
            <v>SPT:R.DAE</v>
          </cell>
          <cell r="R247">
            <v>0</v>
          </cell>
          <cell r="AC247" t="str">
            <v>TVV:R.ORD</v>
          </cell>
          <cell r="AE247">
            <v>0</v>
          </cell>
        </row>
        <row r="248">
          <cell r="A248" t="str">
            <v>65270700</v>
          </cell>
          <cell r="P248" t="str">
            <v>SPT:R.DC</v>
          </cell>
          <cell r="R248">
            <v>0</v>
          </cell>
          <cell r="AC248" t="str">
            <v>TVV:R.RFL</v>
          </cell>
          <cell r="AE248">
            <v>0</v>
          </cell>
        </row>
        <row r="249">
          <cell r="A249" t="str">
            <v>65270900</v>
          </cell>
          <cell r="P249" t="str">
            <v>SPT:R.DV</v>
          </cell>
          <cell r="R249">
            <v>0</v>
          </cell>
          <cell r="AC249" t="str">
            <v>TVV:X.RB</v>
          </cell>
          <cell r="AE249">
            <v>20.03509803921569</v>
          </cell>
        </row>
        <row r="250">
          <cell r="A250" t="str">
            <v>65273200</v>
          </cell>
          <cell r="P250" t="str">
            <v>SPT:R.RFL</v>
          </cell>
          <cell r="R250">
            <v>0</v>
          </cell>
          <cell r="AC250" t="str">
            <v>URC:R.CPV</v>
          </cell>
          <cell r="AE250">
            <v>-12.187882352941177</v>
          </cell>
        </row>
        <row r="251">
          <cell r="A251" t="str">
            <v>65273500</v>
          </cell>
          <cell r="P251" t="str">
            <v>SPT:R.VC</v>
          </cell>
          <cell r="R251">
            <v>0</v>
          </cell>
          <cell r="AC251" t="str">
            <v>URC:R.DA</v>
          </cell>
          <cell r="AE251">
            <v>-0.58823529411764708</v>
          </cell>
        </row>
        <row r="252">
          <cell r="A252" t="str">
            <v>65273900</v>
          </cell>
          <cell r="P252" t="str">
            <v>SPT:X.RB</v>
          </cell>
          <cell r="R252">
            <v>0</v>
          </cell>
          <cell r="AC252" t="str">
            <v>URC:R.DAE</v>
          </cell>
          <cell r="AE252">
            <v>-1.1764705882352942</v>
          </cell>
        </row>
        <row r="253">
          <cell r="A253" t="str">
            <v>65274100</v>
          </cell>
          <cell r="P253" t="str">
            <v>TVV:R.CPV</v>
          </cell>
          <cell r="R253">
            <v>-14.522553191489362</v>
          </cell>
          <cell r="AC253" t="str">
            <v>URC:R.DC</v>
          </cell>
          <cell r="AE253">
            <v>-2.8138039215686277</v>
          </cell>
        </row>
        <row r="254">
          <cell r="A254" t="str">
            <v>65280100</v>
          </cell>
          <cell r="P254" t="str">
            <v>TVV:R.DA</v>
          </cell>
          <cell r="R254">
            <v>-0.18425531914893617</v>
          </cell>
          <cell r="AC254" t="str">
            <v>URC:R.DV</v>
          </cell>
          <cell r="AE254">
            <v>-1.8369411764705883</v>
          </cell>
        </row>
        <row r="255">
          <cell r="A255" t="str">
            <v>65281100</v>
          </cell>
          <cell r="P255" t="str">
            <v>TVV:R.DAE</v>
          </cell>
          <cell r="R255">
            <v>-0.18978723404255321</v>
          </cell>
          <cell r="AC255" t="str">
            <v>URC:R.IRCS</v>
          </cell>
          <cell r="AE255">
            <v>-5.097882352941177</v>
          </cell>
        </row>
        <row r="256">
          <cell r="A256" t="str">
            <v>65281900</v>
          </cell>
          <cell r="P256" t="str">
            <v>TVV:R.HM</v>
          </cell>
          <cell r="R256">
            <v>16.98936170212766</v>
          </cell>
          <cell r="AC256" t="str">
            <v>URC:R.RFL</v>
          </cell>
          <cell r="AE256">
            <v>-1.1764705882352942</v>
          </cell>
        </row>
        <row r="257">
          <cell r="A257" t="str">
            <v>65285100</v>
          </cell>
          <cell r="P257" t="str">
            <v>TVV:R.IRCS</v>
          </cell>
          <cell r="R257">
            <v>-0.58978723404255318</v>
          </cell>
          <cell r="AC257" t="str">
            <v>URC:X.RB</v>
          </cell>
          <cell r="AE257">
            <v>31.88905882352941</v>
          </cell>
        </row>
        <row r="258">
          <cell r="A258" t="str">
            <v>65289100</v>
          </cell>
          <cell r="P258" t="str">
            <v>TVV:R.ORD</v>
          </cell>
          <cell r="R258">
            <v>0.15191489361702126</v>
          </cell>
          <cell r="AC258" t="str">
            <v>VLS:R.CI</v>
          </cell>
          <cell r="AE258">
            <v>1.3494117647058828</v>
          </cell>
        </row>
        <row r="259">
          <cell r="A259" t="str">
            <v>65291100</v>
          </cell>
          <cell r="P259" t="str">
            <v>TVV:R.RFL</v>
          </cell>
          <cell r="R259">
            <v>0.48</v>
          </cell>
          <cell r="AC259" t="str">
            <v>VLS:R.CPV</v>
          </cell>
          <cell r="AE259">
            <v>-100.313568627451</v>
          </cell>
        </row>
        <row r="260">
          <cell r="A260" t="str">
            <v>65291200</v>
          </cell>
          <cell r="P260" t="str">
            <v>TVV:X.RB</v>
          </cell>
          <cell r="R260">
            <v>16.98936170212766</v>
          </cell>
          <cell r="AC260" t="str">
            <v>VLS:R.DA</v>
          </cell>
          <cell r="AE260">
            <v>-6.8505882352941185</v>
          </cell>
        </row>
        <row r="261">
          <cell r="A261" t="str">
            <v>65292100</v>
          </cell>
          <cell r="P261" t="str">
            <v>URC:R.CPV</v>
          </cell>
          <cell r="R261">
            <v>-9.5744680851063837</v>
          </cell>
          <cell r="AC261" t="str">
            <v>VLS:R.DAE</v>
          </cell>
          <cell r="AE261">
            <v>-5.1417254901960785</v>
          </cell>
        </row>
        <row r="262">
          <cell r="A262" t="str">
            <v>65293200</v>
          </cell>
          <cell r="P262" t="str">
            <v>URC:R.DA</v>
          </cell>
          <cell r="R262">
            <v>-2.8510638297872339</v>
          </cell>
          <cell r="AC262" t="str">
            <v>VLS:R.DC</v>
          </cell>
          <cell r="AE262">
            <v>-2.3309803921568628</v>
          </cell>
        </row>
        <row r="263">
          <cell r="A263" t="str">
            <v>65293900</v>
          </cell>
          <cell r="P263" t="str">
            <v>URC:R.DAE</v>
          </cell>
          <cell r="R263">
            <v>-1.3191489361702129</v>
          </cell>
          <cell r="AC263" t="str">
            <v>VLS:R.Dep_Adm</v>
          </cell>
          <cell r="AE263">
            <v>0</v>
          </cell>
        </row>
        <row r="264">
          <cell r="A264" t="str">
            <v>65294100</v>
          </cell>
          <cell r="P264" t="str">
            <v>URC:R.DC</v>
          </cell>
          <cell r="R264">
            <v>-3.0638297872340425</v>
          </cell>
          <cell r="AC264" t="str">
            <v>VLS:R.DV</v>
          </cell>
          <cell r="AE264">
            <v>-19.30352941176471</v>
          </cell>
        </row>
        <row r="265">
          <cell r="A265" t="str">
            <v>65296100</v>
          </cell>
          <cell r="P265" t="str">
            <v>URC:R.DV</v>
          </cell>
          <cell r="R265">
            <v>-1.7021276595744681</v>
          </cell>
          <cell r="AC265" t="str">
            <v>VLS:R.EP</v>
          </cell>
          <cell r="AE265">
            <v>0.5760784313725491</v>
          </cell>
        </row>
        <row r="266">
          <cell r="A266" t="str">
            <v>65297100</v>
          </cell>
          <cell r="P266" t="str">
            <v>URC:R.IRCS</v>
          </cell>
          <cell r="R266">
            <v>-1.6382978723404256</v>
          </cell>
          <cell r="AC266" t="str">
            <v>VLS:R.IRCS</v>
          </cell>
          <cell r="AE266">
            <v>-5.3098039215686281</v>
          </cell>
        </row>
        <row r="267">
          <cell r="A267" t="str">
            <v>65297200</v>
          </cell>
          <cell r="P267" t="str">
            <v>URC:R.ORD</v>
          </cell>
          <cell r="R267">
            <v>2.5531914893617023</v>
          </cell>
          <cell r="AC267" t="str">
            <v>VLS:R.ORD</v>
          </cell>
          <cell r="AE267">
            <v>0</v>
          </cell>
        </row>
        <row r="268">
          <cell r="A268" t="str">
            <v>65297300</v>
          </cell>
          <cell r="P268" t="str">
            <v>URC:R.RFL</v>
          </cell>
          <cell r="R268">
            <v>-1.3191489361702129</v>
          </cell>
          <cell r="AC268" t="str">
            <v>VLS:R.RFL</v>
          </cell>
          <cell r="AE268">
            <v>0</v>
          </cell>
        </row>
        <row r="269">
          <cell r="A269" t="str">
            <v>65297900</v>
          </cell>
          <cell r="P269" t="str">
            <v>URC:R.VC</v>
          </cell>
          <cell r="R269">
            <v>-2.1276595744680854E-2</v>
          </cell>
          <cell r="AC269" t="str">
            <v>VLS:R.VC</v>
          </cell>
          <cell r="AE269">
            <v>-4.5164705882352933</v>
          </cell>
        </row>
        <row r="270">
          <cell r="A270" t="str">
            <v>65298100</v>
          </cell>
          <cell r="P270" t="str">
            <v>URC:X.RB</v>
          </cell>
          <cell r="R270">
            <v>22</v>
          </cell>
          <cell r="AC270" t="str">
            <v>VLS:X.RB</v>
          </cell>
          <cell r="AE270">
            <v>166.50858823529413</v>
          </cell>
        </row>
        <row r="271">
          <cell r="A271" t="str">
            <v>65299100</v>
          </cell>
          <cell r="P271" t="str">
            <v>VLS:R.CI</v>
          </cell>
          <cell r="R271">
            <v>0</v>
          </cell>
        </row>
        <row r="272">
          <cell r="A272" t="str">
            <v>65404100</v>
          </cell>
          <cell r="P272" t="str">
            <v>VLS:R.CPV</v>
          </cell>
          <cell r="R272">
            <v>0</v>
          </cell>
        </row>
        <row r="273">
          <cell r="A273" t="str">
            <v>65419100</v>
          </cell>
          <cell r="P273" t="str">
            <v>VLS:R.DA</v>
          </cell>
          <cell r="R273">
            <v>0</v>
          </cell>
        </row>
        <row r="274">
          <cell r="A274" t="str">
            <v>65419900</v>
          </cell>
          <cell r="P274" t="str">
            <v>VLS:R.DAE</v>
          </cell>
          <cell r="R274">
            <v>0</v>
          </cell>
        </row>
        <row r="275">
          <cell r="A275" t="str">
            <v>65421100</v>
          </cell>
          <cell r="P275" t="str">
            <v>VLS:R.DC</v>
          </cell>
          <cell r="R275">
            <v>0</v>
          </cell>
        </row>
        <row r="276">
          <cell r="A276" t="str">
            <v>65429100</v>
          </cell>
          <cell r="P276" t="str">
            <v>VLS:R.DV</v>
          </cell>
          <cell r="R276">
            <v>0</v>
          </cell>
        </row>
        <row r="277">
          <cell r="A277" t="str">
            <v>65435900</v>
          </cell>
          <cell r="P277" t="str">
            <v>VLS:R.EP</v>
          </cell>
          <cell r="R277">
            <v>0</v>
          </cell>
        </row>
        <row r="278">
          <cell r="A278" t="str">
            <v>65439100</v>
          </cell>
          <cell r="P278" t="str">
            <v>VLS:R.IRCS</v>
          </cell>
          <cell r="R278">
            <v>0</v>
          </cell>
        </row>
        <row r="279">
          <cell r="A279" t="str">
            <v>65600100</v>
          </cell>
          <cell r="P279" t="str">
            <v>VLS:R.VC</v>
          </cell>
          <cell r="R279">
            <v>0</v>
          </cell>
        </row>
        <row r="280">
          <cell r="A280" t="str">
            <v>65601100</v>
          </cell>
          <cell r="P280" t="str">
            <v>VLS:X.RB</v>
          </cell>
          <cell r="R280">
            <v>0</v>
          </cell>
        </row>
        <row r="281">
          <cell r="A281" t="str">
            <v>65610100</v>
          </cell>
        </row>
        <row r="282">
          <cell r="A282" t="str">
            <v>65610200</v>
          </cell>
        </row>
        <row r="283">
          <cell r="A283" t="str">
            <v>65611100</v>
          </cell>
        </row>
        <row r="284">
          <cell r="A284" t="str">
            <v>65611900</v>
          </cell>
        </row>
        <row r="285">
          <cell r="A285" t="str">
            <v>65612900</v>
          </cell>
        </row>
        <row r="286">
          <cell r="A286" t="str">
            <v>65613100</v>
          </cell>
        </row>
        <row r="287">
          <cell r="A287" t="str">
            <v>65619100</v>
          </cell>
        </row>
        <row r="288">
          <cell r="A288" t="str">
            <v>65619900</v>
          </cell>
        </row>
        <row r="289">
          <cell r="A289" t="str">
            <v>65621100</v>
          </cell>
        </row>
        <row r="290">
          <cell r="A290" t="str">
            <v>65640100</v>
          </cell>
        </row>
        <row r="291">
          <cell r="A291" t="str">
            <v>65640200</v>
          </cell>
        </row>
        <row r="292">
          <cell r="A292" t="str">
            <v>65641100</v>
          </cell>
        </row>
        <row r="293">
          <cell r="A293" t="str">
            <v>65643100</v>
          </cell>
        </row>
        <row r="294">
          <cell r="A294" t="str">
            <v>65643300</v>
          </cell>
        </row>
        <row r="295">
          <cell r="A295" t="str">
            <v>65643400</v>
          </cell>
        </row>
        <row r="296">
          <cell r="A296" t="str">
            <v>65643500</v>
          </cell>
        </row>
        <row r="297">
          <cell r="A297" t="str">
            <v>65643900</v>
          </cell>
        </row>
        <row r="298">
          <cell r="A298" t="str">
            <v>65649100</v>
          </cell>
        </row>
        <row r="299">
          <cell r="A299" t="str">
            <v>65700100</v>
          </cell>
        </row>
        <row r="300">
          <cell r="A300" t="str">
            <v>65701100</v>
          </cell>
        </row>
        <row r="301">
          <cell r="A301" t="str">
            <v>65710100</v>
          </cell>
        </row>
        <row r="302">
          <cell r="A302" t="str">
            <v>65711100</v>
          </cell>
        </row>
        <row r="303">
          <cell r="A303" t="str">
            <v>65711500</v>
          </cell>
        </row>
        <row r="304">
          <cell r="A304" t="str">
            <v>65713100</v>
          </cell>
        </row>
        <row r="305">
          <cell r="A305" t="str">
            <v>65714200</v>
          </cell>
        </row>
        <row r="306">
          <cell r="A306" t="str">
            <v>65719100</v>
          </cell>
        </row>
        <row r="307">
          <cell r="A307" t="str">
            <v>65720150</v>
          </cell>
        </row>
        <row r="308">
          <cell r="A308" t="str">
            <v>65720250</v>
          </cell>
        </row>
        <row r="309">
          <cell r="A309" t="str">
            <v>65720350</v>
          </cell>
        </row>
        <row r="310">
          <cell r="A310" t="str">
            <v>65721100</v>
          </cell>
        </row>
        <row r="311">
          <cell r="A311" t="str">
            <v>65724600</v>
          </cell>
        </row>
        <row r="312">
          <cell r="A312" t="str">
            <v>65729900</v>
          </cell>
        </row>
        <row r="313">
          <cell r="A313" t="str">
            <v>65730900</v>
          </cell>
        </row>
        <row r="314">
          <cell r="A314" t="str">
            <v>65732990</v>
          </cell>
        </row>
        <row r="315">
          <cell r="A315" t="str">
            <v>65734900</v>
          </cell>
        </row>
        <row r="316">
          <cell r="A316" t="str">
            <v>65740050</v>
          </cell>
        </row>
        <row r="317">
          <cell r="A317" t="str">
            <v>65740300</v>
          </cell>
        </row>
        <row r="318">
          <cell r="A318" t="str">
            <v>65740650</v>
          </cell>
        </row>
        <row r="319">
          <cell r="A319" t="str">
            <v>65740900</v>
          </cell>
        </row>
        <row r="320">
          <cell r="A320" t="str">
            <v>65741100</v>
          </cell>
        </row>
        <row r="321">
          <cell r="A321" t="str">
            <v>65742050</v>
          </cell>
        </row>
        <row r="322">
          <cell r="A322" t="str">
            <v>65742650</v>
          </cell>
        </row>
        <row r="323">
          <cell r="A323" t="str">
            <v>65742900</v>
          </cell>
        </row>
        <row r="324">
          <cell r="A324" t="str">
            <v>65748100</v>
          </cell>
        </row>
        <row r="325">
          <cell r="A325" t="str">
            <v>65749600</v>
          </cell>
        </row>
        <row r="326">
          <cell r="A326" t="str">
            <v>65749900</v>
          </cell>
        </row>
        <row r="327">
          <cell r="A327" t="str">
            <v>65781100</v>
          </cell>
        </row>
        <row r="328">
          <cell r="A328" t="str">
            <v>65782100</v>
          </cell>
        </row>
        <row r="329">
          <cell r="A329" t="str">
            <v>65783100</v>
          </cell>
        </row>
        <row r="330">
          <cell r="A330" t="str">
            <v>65784100</v>
          </cell>
        </row>
        <row r="331">
          <cell r="A331" t="str">
            <v>65784200</v>
          </cell>
        </row>
        <row r="332">
          <cell r="A332" t="str">
            <v>65784900</v>
          </cell>
        </row>
        <row r="333">
          <cell r="A333" t="str">
            <v>65791300</v>
          </cell>
        </row>
        <row r="334">
          <cell r="A334" t="str">
            <v>65793100</v>
          </cell>
        </row>
        <row r="335">
          <cell r="A335" t="str">
            <v>65796100</v>
          </cell>
        </row>
        <row r="336">
          <cell r="A336" t="str">
            <v>65796400</v>
          </cell>
        </row>
        <row r="337">
          <cell r="A337" t="str">
            <v>65796900</v>
          </cell>
        </row>
        <row r="338">
          <cell r="A338" t="str">
            <v>65797100</v>
          </cell>
        </row>
        <row r="339">
          <cell r="A339" t="str">
            <v>65798100</v>
          </cell>
        </row>
        <row r="340">
          <cell r="A340" t="str">
            <v>65799010</v>
          </cell>
        </row>
        <row r="341">
          <cell r="A341" t="str">
            <v>65799020</v>
          </cell>
        </row>
        <row r="342">
          <cell r="A342" t="str">
            <v>65799050</v>
          </cell>
        </row>
        <row r="343">
          <cell r="A343" t="str">
            <v>65799070</v>
          </cell>
        </row>
        <row r="344">
          <cell r="A344" t="str">
            <v>65799090</v>
          </cell>
        </row>
        <row r="345">
          <cell r="A345" t="str">
            <v>65799100</v>
          </cell>
        </row>
        <row r="346">
          <cell r="A346" t="str">
            <v>65799150</v>
          </cell>
        </row>
        <row r="347">
          <cell r="A347" t="str">
            <v>65799250</v>
          </cell>
        </row>
        <row r="348">
          <cell r="A348" t="str">
            <v>65799300</v>
          </cell>
        </row>
        <row r="349">
          <cell r="A349" t="str">
            <v>65799310</v>
          </cell>
        </row>
        <row r="350">
          <cell r="A350" t="str">
            <v>65799370</v>
          </cell>
        </row>
        <row r="351">
          <cell r="A351" t="str">
            <v>65799390</v>
          </cell>
        </row>
        <row r="352">
          <cell r="A352" t="str">
            <v>65799990</v>
          </cell>
        </row>
        <row r="353">
          <cell r="A353" t="str">
            <v>65800100</v>
          </cell>
        </row>
        <row r="354">
          <cell r="A354" t="str">
            <v>65801100</v>
          </cell>
        </row>
        <row r="355">
          <cell r="A355" t="str">
            <v>65802100</v>
          </cell>
        </row>
        <row r="356">
          <cell r="A356" t="str">
            <v>65803100</v>
          </cell>
        </row>
        <row r="357">
          <cell r="A357" t="str">
            <v>65807100</v>
          </cell>
        </row>
        <row r="358">
          <cell r="A358" t="str">
            <v>65809100</v>
          </cell>
        </row>
        <row r="359">
          <cell r="A359" t="str">
            <v>65810100</v>
          </cell>
        </row>
        <row r="360">
          <cell r="A360" t="str">
            <v>65810500</v>
          </cell>
        </row>
        <row r="361">
          <cell r="A361" t="str">
            <v>65810600</v>
          </cell>
        </row>
        <row r="362">
          <cell r="A362" t="str">
            <v>65810700</v>
          </cell>
        </row>
        <row r="363">
          <cell r="A363" t="str">
            <v>65811100</v>
          </cell>
        </row>
        <row r="364">
          <cell r="A364" t="str">
            <v>65811300</v>
          </cell>
        </row>
        <row r="365">
          <cell r="A365" t="str">
            <v>65811900</v>
          </cell>
        </row>
        <row r="366">
          <cell r="A366" t="str">
            <v>65823100</v>
          </cell>
        </row>
        <row r="367">
          <cell r="A367" t="str">
            <v>65830100</v>
          </cell>
        </row>
        <row r="368">
          <cell r="A368" t="str">
            <v>65850100</v>
          </cell>
        </row>
        <row r="369">
          <cell r="A369" t="str">
            <v>65850300</v>
          </cell>
        </row>
        <row r="370">
          <cell r="A370" t="str">
            <v>65880100</v>
          </cell>
        </row>
        <row r="371">
          <cell r="A371" t="str">
            <v>65881100</v>
          </cell>
        </row>
        <row r="372">
          <cell r="A372" t="str">
            <v>65883100</v>
          </cell>
        </row>
        <row r="373">
          <cell r="A373" t="str">
            <v>65885100</v>
          </cell>
        </row>
        <row r="374">
          <cell r="A374" t="str">
            <v>65889100</v>
          </cell>
        </row>
        <row r="375">
          <cell r="A375" t="str">
            <v>65890100</v>
          </cell>
        </row>
        <row r="376">
          <cell r="A376" t="str">
            <v>65892100</v>
          </cell>
        </row>
        <row r="377">
          <cell r="A377" t="str">
            <v>65894100</v>
          </cell>
        </row>
        <row r="378">
          <cell r="A378" t="str">
            <v>65899150</v>
          </cell>
        </row>
        <row r="379">
          <cell r="A379" t="str">
            <v>65899350</v>
          </cell>
        </row>
        <row r="380">
          <cell r="A380" t="str">
            <v>65899450</v>
          </cell>
        </row>
        <row r="381">
          <cell r="A381" t="str">
            <v>65899550</v>
          </cell>
        </row>
        <row r="382">
          <cell r="A382" t="str">
            <v>65899600</v>
          </cell>
        </row>
        <row r="383">
          <cell r="A383" t="str">
            <v>65899700</v>
          </cell>
        </row>
        <row r="384">
          <cell r="A384" t="str">
            <v>65899950</v>
          </cell>
        </row>
        <row r="385">
          <cell r="A385" t="str">
            <v>665110100</v>
          </cell>
        </row>
        <row r="386">
          <cell r="A386" t="str">
            <v>665120100</v>
          </cell>
        </row>
        <row r="387">
          <cell r="A387" t="str">
            <v>665121100</v>
          </cell>
        </row>
        <row r="388">
          <cell r="A388" t="str">
            <v>665122100</v>
          </cell>
        </row>
        <row r="389">
          <cell r="A389" t="str">
            <v>665130100</v>
          </cell>
        </row>
        <row r="390">
          <cell r="A390" t="str">
            <v>665130200</v>
          </cell>
        </row>
        <row r="391">
          <cell r="A391" t="str">
            <v>665131100</v>
          </cell>
        </row>
        <row r="392">
          <cell r="A392" t="str">
            <v>665131300</v>
          </cell>
        </row>
        <row r="393">
          <cell r="A393" t="str">
            <v>665135500</v>
          </cell>
        </row>
        <row r="394">
          <cell r="A394" t="str">
            <v>665138100</v>
          </cell>
        </row>
        <row r="395">
          <cell r="A395" t="str">
            <v>665140100</v>
          </cell>
        </row>
        <row r="396">
          <cell r="A396" t="str">
            <v>665140200</v>
          </cell>
        </row>
        <row r="397">
          <cell r="A397" t="str">
            <v>665141100</v>
          </cell>
        </row>
        <row r="398">
          <cell r="A398" t="str">
            <v>665141200</v>
          </cell>
        </row>
        <row r="399">
          <cell r="A399" t="str">
            <v>665142300</v>
          </cell>
        </row>
        <row r="400">
          <cell r="A400" t="str">
            <v>665142320</v>
          </cell>
        </row>
        <row r="401">
          <cell r="A401" t="str">
            <v>665142500</v>
          </cell>
        </row>
        <row r="402">
          <cell r="A402" t="str">
            <v>665191100</v>
          </cell>
        </row>
        <row r="403">
          <cell r="A403" t="str">
            <v>665191200</v>
          </cell>
        </row>
        <row r="404">
          <cell r="A404" t="str">
            <v>665200100</v>
          </cell>
        </row>
        <row r="405">
          <cell r="A405" t="str">
            <v>665201100</v>
          </cell>
        </row>
        <row r="406">
          <cell r="A406" t="str">
            <v>665220100</v>
          </cell>
        </row>
        <row r="407">
          <cell r="A407" t="str">
            <v>665296100</v>
          </cell>
        </row>
        <row r="408">
          <cell r="A408" t="str">
            <v>665297100</v>
          </cell>
        </row>
        <row r="409">
          <cell r="A409" t="str">
            <v>665297200</v>
          </cell>
        </row>
        <row r="410">
          <cell r="A410" t="str">
            <v>665299100</v>
          </cell>
        </row>
        <row r="411">
          <cell r="A411" t="str">
            <v>665419100</v>
          </cell>
        </row>
        <row r="412">
          <cell r="A412" t="str">
            <v>665419900</v>
          </cell>
        </row>
        <row r="413">
          <cell r="A413" t="str">
            <v>665421100</v>
          </cell>
        </row>
        <row r="414">
          <cell r="A414" t="str">
            <v>665600100</v>
          </cell>
        </row>
        <row r="415">
          <cell r="A415" t="str">
            <v>665611100</v>
          </cell>
        </row>
        <row r="416">
          <cell r="A416" t="str">
            <v>665612900</v>
          </cell>
        </row>
        <row r="417">
          <cell r="A417" t="str">
            <v>665621100</v>
          </cell>
        </row>
        <row r="418">
          <cell r="A418" t="str">
            <v>665640200</v>
          </cell>
        </row>
        <row r="419">
          <cell r="A419" t="str">
            <v>665643100</v>
          </cell>
        </row>
        <row r="420">
          <cell r="A420" t="str">
            <v>665643300</v>
          </cell>
        </row>
        <row r="421">
          <cell r="A421" t="str">
            <v>665711100</v>
          </cell>
        </row>
        <row r="422">
          <cell r="A422" t="str">
            <v>665724600</v>
          </cell>
        </row>
        <row r="423">
          <cell r="A423" t="str">
            <v>665740050</v>
          </cell>
        </row>
        <row r="424">
          <cell r="A424" t="str">
            <v>665740900</v>
          </cell>
        </row>
        <row r="425">
          <cell r="A425" t="str">
            <v>665741100</v>
          </cell>
        </row>
        <row r="426">
          <cell r="A426" t="str">
            <v>665781100</v>
          </cell>
        </row>
        <row r="427">
          <cell r="A427" t="str">
            <v>665782100</v>
          </cell>
        </row>
        <row r="428">
          <cell r="A428" t="str">
            <v>665783100</v>
          </cell>
        </row>
        <row r="429">
          <cell r="A429" t="str">
            <v>665784200</v>
          </cell>
        </row>
        <row r="430">
          <cell r="A430" t="str">
            <v>665793100</v>
          </cell>
        </row>
        <row r="431">
          <cell r="A431" t="str">
            <v>665796400</v>
          </cell>
        </row>
        <row r="432">
          <cell r="A432" t="str">
            <v>665797100</v>
          </cell>
        </row>
        <row r="433">
          <cell r="A433" t="str">
            <v>665798100</v>
          </cell>
        </row>
        <row r="434">
          <cell r="A434" t="str">
            <v>665799090</v>
          </cell>
        </row>
        <row r="435">
          <cell r="A435" t="str">
            <v>665799100</v>
          </cell>
        </row>
        <row r="436">
          <cell r="A436" t="str">
            <v>665799990</v>
          </cell>
        </row>
        <row r="437">
          <cell r="A437" t="str">
            <v>665800100</v>
          </cell>
        </row>
        <row r="438">
          <cell r="A438" t="str">
            <v>665801100</v>
          </cell>
        </row>
        <row r="439">
          <cell r="A439" t="str">
            <v>665803100</v>
          </cell>
        </row>
        <row r="440">
          <cell r="A440" t="str">
            <v>665809100</v>
          </cell>
        </row>
        <row r="441">
          <cell r="A441" t="str">
            <v>665810100</v>
          </cell>
        </row>
        <row r="442">
          <cell r="A442" t="str">
            <v>665810700</v>
          </cell>
        </row>
        <row r="443">
          <cell r="A443" t="str">
            <v>665811300</v>
          </cell>
        </row>
        <row r="444">
          <cell r="A444" t="str">
            <v>665830100</v>
          </cell>
        </row>
        <row r="445">
          <cell r="A445" t="str">
            <v>665880100</v>
          </cell>
        </row>
        <row r="446">
          <cell r="A446" t="str">
            <v>665883100</v>
          </cell>
        </row>
        <row r="447">
          <cell r="A447" t="str">
            <v>665885100</v>
          </cell>
        </row>
        <row r="448">
          <cell r="A448" t="str">
            <v>665889100</v>
          </cell>
        </row>
        <row r="449">
          <cell r="A449" t="str">
            <v>665890100</v>
          </cell>
        </row>
        <row r="450">
          <cell r="A450" t="str">
            <v>665892100</v>
          </cell>
        </row>
        <row r="451">
          <cell r="A451" t="str">
            <v>665894100</v>
          </cell>
        </row>
        <row r="452">
          <cell r="A452" t="str">
            <v>665899700</v>
          </cell>
        </row>
        <row r="453">
          <cell r="A453" t="str">
            <v>665899950</v>
          </cell>
        </row>
        <row r="454">
          <cell r="A454" t="str">
            <v>675110100</v>
          </cell>
        </row>
        <row r="455">
          <cell r="A455" t="str">
            <v>675120100</v>
          </cell>
        </row>
        <row r="456">
          <cell r="A456" t="str">
            <v>675121100</v>
          </cell>
        </row>
        <row r="457">
          <cell r="A457" t="str">
            <v>675122100</v>
          </cell>
        </row>
        <row r="458">
          <cell r="A458" t="str">
            <v>675130100</v>
          </cell>
        </row>
        <row r="459">
          <cell r="A459" t="str">
            <v>675130200</v>
          </cell>
        </row>
        <row r="460">
          <cell r="A460" t="str">
            <v>675131100</v>
          </cell>
        </row>
        <row r="461">
          <cell r="A461" t="str">
            <v>675133100</v>
          </cell>
        </row>
        <row r="462">
          <cell r="A462" t="str">
            <v>675135500</v>
          </cell>
        </row>
        <row r="463">
          <cell r="A463" t="str">
            <v>675138100</v>
          </cell>
        </row>
        <row r="464">
          <cell r="A464" t="str">
            <v>675140100</v>
          </cell>
        </row>
        <row r="465">
          <cell r="A465" t="str">
            <v>675140200</v>
          </cell>
        </row>
        <row r="466">
          <cell r="A466" t="str">
            <v>675141100</v>
          </cell>
        </row>
        <row r="467">
          <cell r="A467" t="str">
            <v>675141200</v>
          </cell>
        </row>
        <row r="468">
          <cell r="A468" t="str">
            <v>675142300</v>
          </cell>
        </row>
        <row r="469">
          <cell r="A469" t="str">
            <v>675142320</v>
          </cell>
        </row>
        <row r="470">
          <cell r="A470" t="str">
            <v>675142500</v>
          </cell>
        </row>
        <row r="471">
          <cell r="A471" t="str">
            <v>675296100</v>
          </cell>
        </row>
        <row r="472">
          <cell r="A472" t="str">
            <v>675299100</v>
          </cell>
        </row>
        <row r="473">
          <cell r="A473" t="str">
            <v>675610100</v>
          </cell>
        </row>
        <row r="474">
          <cell r="A474" t="str">
            <v>675619900</v>
          </cell>
        </row>
        <row r="475">
          <cell r="A475" t="str">
            <v>675643100</v>
          </cell>
        </row>
        <row r="476">
          <cell r="A476" t="str">
            <v>675643300</v>
          </cell>
        </row>
        <row r="477">
          <cell r="A477" t="str">
            <v>675710100</v>
          </cell>
        </row>
        <row r="478">
          <cell r="A478" t="str">
            <v>675711100</v>
          </cell>
        </row>
        <row r="479">
          <cell r="A479" t="str">
            <v>675730900</v>
          </cell>
        </row>
        <row r="480">
          <cell r="A480" t="str">
            <v>675798100</v>
          </cell>
        </row>
        <row r="481">
          <cell r="A481" t="str">
            <v>675799100</v>
          </cell>
        </row>
        <row r="482">
          <cell r="A482" t="str">
            <v>675800100</v>
          </cell>
        </row>
        <row r="483">
          <cell r="A483" t="str">
            <v>675803100</v>
          </cell>
        </row>
        <row r="484">
          <cell r="A484" t="str">
            <v>675811300</v>
          </cell>
        </row>
        <row r="485">
          <cell r="A485" t="str">
            <v>675811900</v>
          </cell>
        </row>
        <row r="486">
          <cell r="A486" t="str">
            <v>675830100</v>
          </cell>
        </row>
        <row r="487">
          <cell r="A487" t="str">
            <v>675850300</v>
          </cell>
        </row>
        <row r="488">
          <cell r="A488" t="str">
            <v>675899450</v>
          </cell>
        </row>
        <row r="489">
          <cell r="A489" t="str">
            <v>675899600</v>
          </cell>
        </row>
        <row r="490">
          <cell r="A490" t="str">
            <v>675899700</v>
          </cell>
        </row>
        <row r="491">
          <cell r="A491" t="str">
            <v>675899950</v>
          </cell>
        </row>
        <row r="492">
          <cell r="A492" t="str">
            <v>685110100</v>
          </cell>
        </row>
        <row r="493">
          <cell r="A493" t="str">
            <v>685112100</v>
          </cell>
        </row>
        <row r="494">
          <cell r="A494" t="str">
            <v>685112300</v>
          </cell>
        </row>
        <row r="495">
          <cell r="A495" t="str">
            <v>685113200</v>
          </cell>
        </row>
        <row r="496">
          <cell r="A496" t="str">
            <v>685115100</v>
          </cell>
        </row>
        <row r="497">
          <cell r="A497" t="str">
            <v>685116100</v>
          </cell>
        </row>
        <row r="498">
          <cell r="A498" t="str">
            <v>685120100</v>
          </cell>
        </row>
        <row r="499">
          <cell r="A499" t="str">
            <v>685121100</v>
          </cell>
        </row>
        <row r="500">
          <cell r="A500" t="str">
            <v>685122100</v>
          </cell>
        </row>
        <row r="501">
          <cell r="A501" t="str">
            <v>685130100</v>
          </cell>
        </row>
        <row r="502">
          <cell r="A502" t="str">
            <v>685130200</v>
          </cell>
        </row>
        <row r="503">
          <cell r="A503" t="str">
            <v>685130300</v>
          </cell>
        </row>
        <row r="504">
          <cell r="A504" t="str">
            <v>685130400</v>
          </cell>
        </row>
        <row r="505">
          <cell r="A505" t="str">
            <v>685130900</v>
          </cell>
        </row>
        <row r="506">
          <cell r="A506" t="str">
            <v>685131100</v>
          </cell>
        </row>
        <row r="507">
          <cell r="A507" t="str">
            <v>685131200</v>
          </cell>
        </row>
        <row r="508">
          <cell r="A508" t="str">
            <v>685131300</v>
          </cell>
        </row>
        <row r="509">
          <cell r="A509" t="str">
            <v>685133100</v>
          </cell>
        </row>
        <row r="510">
          <cell r="A510" t="str">
            <v>685134300</v>
          </cell>
        </row>
        <row r="511">
          <cell r="A511" t="str">
            <v>685135100</v>
          </cell>
        </row>
        <row r="512">
          <cell r="A512" t="str">
            <v>685135300</v>
          </cell>
        </row>
        <row r="513">
          <cell r="A513" t="str">
            <v>685135500</v>
          </cell>
        </row>
        <row r="514">
          <cell r="A514" t="str">
            <v>685138100</v>
          </cell>
        </row>
        <row r="515">
          <cell r="A515" t="str">
            <v>685140100</v>
          </cell>
        </row>
        <row r="516">
          <cell r="A516" t="str">
            <v>685140200</v>
          </cell>
        </row>
        <row r="517">
          <cell r="A517" t="str">
            <v>685141100</v>
          </cell>
        </row>
        <row r="518">
          <cell r="A518" t="str">
            <v>685141200</v>
          </cell>
        </row>
        <row r="519">
          <cell r="A519" t="str">
            <v>685142300</v>
          </cell>
        </row>
        <row r="520">
          <cell r="A520" t="str">
            <v>685142320</v>
          </cell>
        </row>
        <row r="521">
          <cell r="A521" t="str">
            <v>685142500</v>
          </cell>
        </row>
        <row r="522">
          <cell r="A522" t="str">
            <v>685191100</v>
          </cell>
        </row>
        <row r="523">
          <cell r="A523" t="str">
            <v>685191300</v>
          </cell>
        </row>
        <row r="524">
          <cell r="A524" t="str">
            <v>685200100</v>
          </cell>
        </row>
        <row r="525">
          <cell r="A525" t="str">
            <v>685201100</v>
          </cell>
        </row>
        <row r="526">
          <cell r="A526" t="str">
            <v>685202100</v>
          </cell>
        </row>
        <row r="527">
          <cell r="A527" t="str">
            <v>685202900</v>
          </cell>
        </row>
        <row r="528">
          <cell r="A528" t="str">
            <v>685203900</v>
          </cell>
        </row>
        <row r="529">
          <cell r="A529" t="str">
            <v>685205200</v>
          </cell>
        </row>
        <row r="530">
          <cell r="A530" t="str">
            <v>685205300</v>
          </cell>
        </row>
        <row r="531">
          <cell r="A531" t="str">
            <v>685205400</v>
          </cell>
        </row>
        <row r="532">
          <cell r="A532" t="str">
            <v>685210100</v>
          </cell>
        </row>
        <row r="533">
          <cell r="A533" t="str">
            <v>685211100</v>
          </cell>
        </row>
        <row r="534">
          <cell r="A534" t="str">
            <v>685213100</v>
          </cell>
        </row>
        <row r="535">
          <cell r="A535" t="str">
            <v>685213200</v>
          </cell>
        </row>
        <row r="536">
          <cell r="A536" t="str">
            <v>685213300</v>
          </cell>
        </row>
        <row r="537">
          <cell r="A537" t="str">
            <v>685214100</v>
          </cell>
        </row>
        <row r="538">
          <cell r="A538" t="str">
            <v>685214200</v>
          </cell>
        </row>
        <row r="539">
          <cell r="A539" t="str">
            <v>685214300</v>
          </cell>
        </row>
        <row r="540">
          <cell r="A540" t="str">
            <v>685214400</v>
          </cell>
        </row>
        <row r="541">
          <cell r="A541" t="str">
            <v>685214900</v>
          </cell>
        </row>
        <row r="542">
          <cell r="A542" t="str">
            <v>685215100</v>
          </cell>
        </row>
        <row r="543">
          <cell r="A543" t="str">
            <v>685216100</v>
          </cell>
        </row>
        <row r="544">
          <cell r="A544" t="str">
            <v>685216200</v>
          </cell>
        </row>
        <row r="545">
          <cell r="A545" t="str">
            <v>685216300</v>
          </cell>
        </row>
        <row r="546">
          <cell r="A546" t="str">
            <v>685219100</v>
          </cell>
        </row>
        <row r="547">
          <cell r="A547" t="str">
            <v>685221100</v>
          </cell>
        </row>
        <row r="548">
          <cell r="A548" t="str">
            <v>685222900</v>
          </cell>
        </row>
        <row r="549">
          <cell r="A549" t="str">
            <v>685223100</v>
          </cell>
        </row>
        <row r="550">
          <cell r="A550" t="str">
            <v>685223200</v>
          </cell>
        </row>
        <row r="551">
          <cell r="A551" t="str">
            <v>685224900</v>
          </cell>
        </row>
        <row r="552">
          <cell r="A552" t="str">
            <v>685225100</v>
          </cell>
        </row>
        <row r="553">
          <cell r="A553" t="str">
            <v>685227100</v>
          </cell>
        </row>
        <row r="554">
          <cell r="A554" t="str">
            <v>685227900</v>
          </cell>
        </row>
        <row r="555">
          <cell r="A555" t="str">
            <v>685240100</v>
          </cell>
        </row>
        <row r="556">
          <cell r="A556" t="str">
            <v>685243300</v>
          </cell>
        </row>
        <row r="557">
          <cell r="A557" t="str">
            <v>685243900</v>
          </cell>
        </row>
        <row r="558">
          <cell r="A558" t="str">
            <v>685244100</v>
          </cell>
        </row>
        <row r="559">
          <cell r="A559" t="str">
            <v>685245100</v>
          </cell>
        </row>
        <row r="560">
          <cell r="A560" t="str">
            <v>685245900</v>
          </cell>
        </row>
        <row r="561">
          <cell r="A561" t="str">
            <v>685249100</v>
          </cell>
        </row>
        <row r="562">
          <cell r="A562" t="str">
            <v>685249200</v>
          </cell>
        </row>
        <row r="563">
          <cell r="A563" t="str">
            <v>685249400</v>
          </cell>
        </row>
        <row r="564">
          <cell r="A564" t="str">
            <v>685249900</v>
          </cell>
        </row>
        <row r="565">
          <cell r="A565" t="str">
            <v>685250100</v>
          </cell>
        </row>
        <row r="566">
          <cell r="A566" t="str">
            <v>685251100</v>
          </cell>
        </row>
        <row r="567">
          <cell r="A567" t="str">
            <v>685252100</v>
          </cell>
        </row>
        <row r="568">
          <cell r="A568" t="str">
            <v>685261100</v>
          </cell>
        </row>
        <row r="569">
          <cell r="A569" t="str">
            <v>685263100</v>
          </cell>
        </row>
        <row r="570">
          <cell r="A570" t="str">
            <v>685264100</v>
          </cell>
        </row>
        <row r="571">
          <cell r="A571" t="str">
            <v>685269100</v>
          </cell>
        </row>
        <row r="572">
          <cell r="A572" t="str">
            <v>685270200</v>
          </cell>
        </row>
        <row r="573">
          <cell r="A573" t="str">
            <v>685270400</v>
          </cell>
        </row>
        <row r="574">
          <cell r="A574" t="str">
            <v>685270900</v>
          </cell>
        </row>
        <row r="575">
          <cell r="A575" t="str">
            <v>685273200</v>
          </cell>
        </row>
        <row r="576">
          <cell r="A576" t="str">
            <v>685273500</v>
          </cell>
        </row>
        <row r="577">
          <cell r="A577" t="str">
            <v>685273900</v>
          </cell>
        </row>
        <row r="578">
          <cell r="A578" t="str">
            <v>685274100</v>
          </cell>
        </row>
        <row r="579">
          <cell r="A579" t="str">
            <v>685280100</v>
          </cell>
        </row>
        <row r="580">
          <cell r="A580" t="str">
            <v>685281100</v>
          </cell>
        </row>
        <row r="581">
          <cell r="A581" t="str">
            <v>685281900</v>
          </cell>
        </row>
        <row r="582">
          <cell r="A582" t="str">
            <v>685285100</v>
          </cell>
        </row>
        <row r="583">
          <cell r="A583" t="str">
            <v>685291100</v>
          </cell>
        </row>
        <row r="584">
          <cell r="A584" t="str">
            <v>685291200</v>
          </cell>
        </row>
        <row r="585">
          <cell r="A585" t="str">
            <v>685293200</v>
          </cell>
        </row>
        <row r="586">
          <cell r="A586" t="str">
            <v>685293900</v>
          </cell>
        </row>
        <row r="587">
          <cell r="A587" t="str">
            <v>685294100</v>
          </cell>
        </row>
        <row r="588">
          <cell r="A588" t="str">
            <v>685296100</v>
          </cell>
        </row>
        <row r="589">
          <cell r="A589" t="str">
            <v>685297100</v>
          </cell>
        </row>
        <row r="590">
          <cell r="A590" t="str">
            <v>685297200</v>
          </cell>
        </row>
        <row r="591">
          <cell r="A591" t="str">
            <v>685297300</v>
          </cell>
        </row>
        <row r="592">
          <cell r="A592" t="str">
            <v>685298100</v>
          </cell>
        </row>
        <row r="593">
          <cell r="A593" t="str">
            <v>685299100</v>
          </cell>
        </row>
        <row r="594">
          <cell r="A594" t="str">
            <v>685419100</v>
          </cell>
        </row>
        <row r="595">
          <cell r="A595" t="str">
            <v>685435900</v>
          </cell>
        </row>
        <row r="596">
          <cell r="A596" t="str">
            <v>685439100</v>
          </cell>
        </row>
        <row r="597">
          <cell r="A597" t="str">
            <v>685600100</v>
          </cell>
        </row>
        <row r="598">
          <cell r="A598" t="str">
            <v>685610100</v>
          </cell>
        </row>
        <row r="599">
          <cell r="A599" t="str">
            <v>685610200</v>
          </cell>
        </row>
        <row r="600">
          <cell r="A600" t="str">
            <v>685611100</v>
          </cell>
        </row>
        <row r="601">
          <cell r="A601" t="str">
            <v>685611900</v>
          </cell>
        </row>
        <row r="602">
          <cell r="A602" t="str">
            <v>685612900</v>
          </cell>
        </row>
        <row r="603">
          <cell r="A603" t="str">
            <v>685613100</v>
          </cell>
        </row>
        <row r="604">
          <cell r="A604" t="str">
            <v>685619100</v>
          </cell>
        </row>
        <row r="605">
          <cell r="A605" t="str">
            <v>685640100</v>
          </cell>
        </row>
        <row r="606">
          <cell r="A606" t="str">
            <v>685640200</v>
          </cell>
        </row>
        <row r="607">
          <cell r="A607" t="str">
            <v>685643100</v>
          </cell>
        </row>
        <row r="608">
          <cell r="A608" t="str">
            <v>685643300</v>
          </cell>
        </row>
        <row r="609">
          <cell r="A609" t="str">
            <v>685643400</v>
          </cell>
        </row>
        <row r="610">
          <cell r="A610" t="str">
            <v>685643900</v>
          </cell>
        </row>
        <row r="611">
          <cell r="A611" t="str">
            <v>685649100</v>
          </cell>
        </row>
        <row r="612">
          <cell r="A612" t="str">
            <v>685710100</v>
          </cell>
        </row>
        <row r="613">
          <cell r="A613" t="str">
            <v>685711100</v>
          </cell>
        </row>
        <row r="614">
          <cell r="A614" t="str">
            <v>685713100</v>
          </cell>
        </row>
        <row r="615">
          <cell r="A615" t="str">
            <v>685720150</v>
          </cell>
        </row>
        <row r="616">
          <cell r="A616" t="str">
            <v>685720250</v>
          </cell>
        </row>
        <row r="617">
          <cell r="A617" t="str">
            <v>685720350</v>
          </cell>
        </row>
        <row r="618">
          <cell r="A618" t="str">
            <v>685721100</v>
          </cell>
        </row>
        <row r="619">
          <cell r="A619" t="str">
            <v>685729900</v>
          </cell>
        </row>
        <row r="620">
          <cell r="A620" t="str">
            <v>685732990</v>
          </cell>
        </row>
        <row r="621">
          <cell r="A621" t="str">
            <v>685740050</v>
          </cell>
        </row>
        <row r="622">
          <cell r="A622" t="str">
            <v>685740300</v>
          </cell>
        </row>
        <row r="623">
          <cell r="A623" t="str">
            <v>685740650</v>
          </cell>
        </row>
        <row r="624">
          <cell r="A624" t="str">
            <v>685741100</v>
          </cell>
        </row>
        <row r="625">
          <cell r="A625" t="str">
            <v>685742650</v>
          </cell>
        </row>
        <row r="626">
          <cell r="A626" t="str">
            <v>685742900</v>
          </cell>
        </row>
        <row r="627">
          <cell r="A627" t="str">
            <v>685748100</v>
          </cell>
        </row>
        <row r="628">
          <cell r="A628" t="str">
            <v>685749600</v>
          </cell>
        </row>
        <row r="629">
          <cell r="A629" t="str">
            <v>685781100</v>
          </cell>
        </row>
        <row r="630">
          <cell r="A630" t="str">
            <v>685782100</v>
          </cell>
        </row>
        <row r="631">
          <cell r="A631" t="str">
            <v>685783100</v>
          </cell>
        </row>
        <row r="632">
          <cell r="A632" t="str">
            <v>685784100</v>
          </cell>
        </row>
        <row r="633">
          <cell r="A633" t="str">
            <v>685784200</v>
          </cell>
        </row>
        <row r="634">
          <cell r="A634" t="str">
            <v>685791300</v>
          </cell>
        </row>
        <row r="635">
          <cell r="A635" t="str">
            <v>685793100</v>
          </cell>
        </row>
        <row r="636">
          <cell r="A636" t="str">
            <v>685797100</v>
          </cell>
        </row>
        <row r="637">
          <cell r="A637" t="str">
            <v>685799010</v>
          </cell>
        </row>
        <row r="638">
          <cell r="A638" t="str">
            <v>685799020</v>
          </cell>
        </row>
        <row r="639">
          <cell r="A639" t="str">
            <v>685799050</v>
          </cell>
        </row>
        <row r="640">
          <cell r="A640" t="str">
            <v>685799070</v>
          </cell>
        </row>
        <row r="641">
          <cell r="A641" t="str">
            <v>685799090</v>
          </cell>
        </row>
        <row r="642">
          <cell r="A642" t="str">
            <v>685799100</v>
          </cell>
        </row>
        <row r="643">
          <cell r="A643" t="str">
            <v>685799150</v>
          </cell>
        </row>
        <row r="644">
          <cell r="A644" t="str">
            <v>685799250</v>
          </cell>
        </row>
        <row r="645">
          <cell r="A645" t="str">
            <v>685799310</v>
          </cell>
        </row>
        <row r="646">
          <cell r="A646" t="str">
            <v>685799990</v>
          </cell>
        </row>
        <row r="647">
          <cell r="A647" t="str">
            <v>685800100</v>
          </cell>
        </row>
        <row r="648">
          <cell r="A648" t="str">
            <v>685801100</v>
          </cell>
        </row>
        <row r="649">
          <cell r="A649" t="str">
            <v>685810100</v>
          </cell>
        </row>
        <row r="650">
          <cell r="A650" t="str">
            <v>685830100</v>
          </cell>
        </row>
        <row r="651">
          <cell r="A651" t="str">
            <v>685850100</v>
          </cell>
        </row>
        <row r="652">
          <cell r="A652" t="str">
            <v>685850300</v>
          </cell>
        </row>
        <row r="653">
          <cell r="A653" t="str">
            <v>685892100</v>
          </cell>
        </row>
        <row r="654">
          <cell r="A654" t="str">
            <v>685894100</v>
          </cell>
        </row>
        <row r="655">
          <cell r="A655" t="str">
            <v>685899150</v>
          </cell>
        </row>
        <row r="656">
          <cell r="A656" t="str">
            <v>685899600</v>
          </cell>
        </row>
        <row r="657">
          <cell r="A657" t="str">
            <v>685899700</v>
          </cell>
        </row>
        <row r="658">
          <cell r="A658" t="str">
            <v>685899950</v>
          </cell>
        </row>
        <row r="659">
          <cell r="A659" t="str">
            <v>75110100</v>
          </cell>
        </row>
        <row r="660">
          <cell r="A660" t="str">
            <v>75112100</v>
          </cell>
        </row>
        <row r="661">
          <cell r="A661" t="str">
            <v>75112200</v>
          </cell>
        </row>
        <row r="662">
          <cell r="A662" t="str">
            <v>75112300</v>
          </cell>
        </row>
        <row r="663">
          <cell r="A663" t="str">
            <v>75113100</v>
          </cell>
        </row>
        <row r="664">
          <cell r="A664" t="str">
            <v>75113200</v>
          </cell>
        </row>
        <row r="665">
          <cell r="A665" t="str">
            <v>75113300</v>
          </cell>
        </row>
        <row r="666">
          <cell r="A666" t="str">
            <v>75115100</v>
          </cell>
        </row>
        <row r="667">
          <cell r="A667" t="str">
            <v>75115900</v>
          </cell>
        </row>
        <row r="668">
          <cell r="A668" t="str">
            <v>75120100</v>
          </cell>
        </row>
        <row r="669">
          <cell r="A669" t="str">
            <v>75121100</v>
          </cell>
        </row>
        <row r="670">
          <cell r="A670" t="str">
            <v>75122100</v>
          </cell>
        </row>
        <row r="671">
          <cell r="A671" t="str">
            <v>75129100</v>
          </cell>
        </row>
        <row r="672">
          <cell r="A672" t="str">
            <v>75130100</v>
          </cell>
        </row>
        <row r="673">
          <cell r="A673" t="str">
            <v>75130200</v>
          </cell>
        </row>
        <row r="674">
          <cell r="A674" t="str">
            <v>75130900</v>
          </cell>
        </row>
        <row r="675">
          <cell r="A675" t="str">
            <v>75131100</v>
          </cell>
        </row>
        <row r="676">
          <cell r="A676" t="str">
            <v>75131200</v>
          </cell>
        </row>
        <row r="677">
          <cell r="A677" t="str">
            <v>75131300</v>
          </cell>
        </row>
        <row r="678">
          <cell r="A678" t="str">
            <v>75132100</v>
          </cell>
        </row>
        <row r="679">
          <cell r="A679" t="str">
            <v>75134100</v>
          </cell>
        </row>
        <row r="680">
          <cell r="A680" t="str">
            <v>75135100</v>
          </cell>
        </row>
        <row r="681">
          <cell r="A681" t="str">
            <v>75135300</v>
          </cell>
        </row>
        <row r="682">
          <cell r="A682" t="str">
            <v>75135500</v>
          </cell>
        </row>
        <row r="683">
          <cell r="A683" t="str">
            <v>75135900</v>
          </cell>
        </row>
        <row r="684">
          <cell r="A684" t="str">
            <v>75136100</v>
          </cell>
        </row>
        <row r="685">
          <cell r="A685" t="str">
            <v>75138100</v>
          </cell>
        </row>
        <row r="686">
          <cell r="A686" t="str">
            <v>75140100</v>
          </cell>
        </row>
        <row r="687">
          <cell r="A687" t="str">
            <v>75140200</v>
          </cell>
        </row>
        <row r="688">
          <cell r="A688" t="str">
            <v>75140300</v>
          </cell>
        </row>
        <row r="689">
          <cell r="A689" t="str">
            <v>75141100</v>
          </cell>
        </row>
        <row r="690">
          <cell r="A690" t="str">
            <v>75141200</v>
          </cell>
        </row>
        <row r="691">
          <cell r="A691" t="str">
            <v>75141300</v>
          </cell>
        </row>
        <row r="692">
          <cell r="A692" t="str">
            <v>75141400</v>
          </cell>
        </row>
        <row r="693">
          <cell r="A693" t="str">
            <v>75142100</v>
          </cell>
        </row>
        <row r="694">
          <cell r="A694" t="str">
            <v>75142300</v>
          </cell>
        </row>
        <row r="695">
          <cell r="A695" t="str">
            <v>75142320</v>
          </cell>
        </row>
        <row r="696">
          <cell r="A696" t="str">
            <v>75142500</v>
          </cell>
        </row>
        <row r="697">
          <cell r="A697" t="str">
            <v>75144100</v>
          </cell>
        </row>
        <row r="698">
          <cell r="A698" t="str">
            <v>75144300</v>
          </cell>
        </row>
        <row r="699">
          <cell r="A699" t="str">
            <v>75191100</v>
          </cell>
        </row>
        <row r="700">
          <cell r="A700" t="str">
            <v>75191200</v>
          </cell>
        </row>
        <row r="701">
          <cell r="A701" t="str">
            <v>75192100</v>
          </cell>
        </row>
        <row r="702">
          <cell r="A702" t="str">
            <v>75192900</v>
          </cell>
        </row>
        <row r="703">
          <cell r="A703" t="str">
            <v>75200100</v>
          </cell>
        </row>
        <row r="704">
          <cell r="A704" t="str">
            <v>75201100</v>
          </cell>
        </row>
        <row r="705">
          <cell r="A705" t="str">
            <v>75202100</v>
          </cell>
        </row>
        <row r="706">
          <cell r="A706" t="str">
            <v>75202200</v>
          </cell>
        </row>
        <row r="707">
          <cell r="A707" t="str">
            <v>75202900</v>
          </cell>
        </row>
        <row r="708">
          <cell r="A708" t="str">
            <v>75203100</v>
          </cell>
        </row>
        <row r="709">
          <cell r="A709" t="str">
            <v>75203900</v>
          </cell>
        </row>
        <row r="710">
          <cell r="A710" t="str">
            <v>75205200</v>
          </cell>
        </row>
        <row r="711">
          <cell r="A711" t="str">
            <v>75205300</v>
          </cell>
        </row>
        <row r="712">
          <cell r="A712" t="str">
            <v>75205400</v>
          </cell>
        </row>
        <row r="713">
          <cell r="A713" t="str">
            <v>75205500</v>
          </cell>
        </row>
        <row r="714">
          <cell r="A714" t="str">
            <v>75205900</v>
          </cell>
        </row>
        <row r="715">
          <cell r="A715" t="str">
            <v>75209100</v>
          </cell>
        </row>
        <row r="716">
          <cell r="A716" t="str">
            <v>75210100</v>
          </cell>
        </row>
        <row r="717">
          <cell r="A717" t="str">
            <v>75211100</v>
          </cell>
        </row>
        <row r="718">
          <cell r="A718" t="str">
            <v>75212100</v>
          </cell>
        </row>
        <row r="719">
          <cell r="A719" t="str">
            <v>75213100</v>
          </cell>
        </row>
        <row r="720">
          <cell r="A720" t="str">
            <v>75213200</v>
          </cell>
        </row>
        <row r="721">
          <cell r="A721" t="str">
            <v>75213300</v>
          </cell>
        </row>
        <row r="722">
          <cell r="A722" t="str">
            <v>75214100</v>
          </cell>
        </row>
        <row r="723">
          <cell r="A723" t="str">
            <v>75214200</v>
          </cell>
        </row>
        <row r="724">
          <cell r="A724" t="str">
            <v>75214500</v>
          </cell>
        </row>
        <row r="725">
          <cell r="A725" t="str">
            <v>75214600</v>
          </cell>
        </row>
        <row r="726">
          <cell r="A726" t="str">
            <v>75214900</v>
          </cell>
        </row>
        <row r="727">
          <cell r="A727" t="str">
            <v>75215100</v>
          </cell>
        </row>
        <row r="728">
          <cell r="A728" t="str">
            <v>75216100</v>
          </cell>
        </row>
        <row r="729">
          <cell r="A729" t="str">
            <v>75216200</v>
          </cell>
        </row>
        <row r="730">
          <cell r="A730" t="str">
            <v>75216300</v>
          </cell>
        </row>
        <row r="731">
          <cell r="A731" t="str">
            <v>75219100</v>
          </cell>
        </row>
        <row r="732">
          <cell r="A732" t="str">
            <v>75221100</v>
          </cell>
        </row>
        <row r="733">
          <cell r="A733" t="str">
            <v>75222900</v>
          </cell>
        </row>
        <row r="734">
          <cell r="A734" t="str">
            <v>75224900</v>
          </cell>
        </row>
        <row r="735">
          <cell r="A735" t="str">
            <v>75226200</v>
          </cell>
        </row>
        <row r="736">
          <cell r="A736" t="str">
            <v>75227100</v>
          </cell>
        </row>
        <row r="737">
          <cell r="A737" t="str">
            <v>75227200</v>
          </cell>
        </row>
        <row r="738">
          <cell r="A738" t="str">
            <v>75227300</v>
          </cell>
        </row>
        <row r="739">
          <cell r="A739" t="str">
            <v>75227400</v>
          </cell>
        </row>
        <row r="740">
          <cell r="A740" t="str">
            <v>75227900</v>
          </cell>
        </row>
        <row r="741">
          <cell r="A741" t="str">
            <v>75228100</v>
          </cell>
        </row>
        <row r="742">
          <cell r="A742" t="str">
            <v>75229100</v>
          </cell>
        </row>
        <row r="743">
          <cell r="A743" t="str">
            <v>75229200</v>
          </cell>
        </row>
        <row r="744">
          <cell r="A744" t="str">
            <v>75230100</v>
          </cell>
        </row>
        <row r="745">
          <cell r="A745" t="str">
            <v>75240100</v>
          </cell>
        </row>
        <row r="746">
          <cell r="A746" t="str">
            <v>75243300</v>
          </cell>
        </row>
        <row r="747">
          <cell r="A747" t="str">
            <v>75243310</v>
          </cell>
        </row>
        <row r="748">
          <cell r="A748" t="str">
            <v>75243320</v>
          </cell>
        </row>
        <row r="749">
          <cell r="A749" t="str">
            <v>75243400</v>
          </cell>
        </row>
        <row r="750">
          <cell r="A750" t="str">
            <v>75243800</v>
          </cell>
        </row>
        <row r="751">
          <cell r="A751" t="str">
            <v>75243900</v>
          </cell>
        </row>
        <row r="752">
          <cell r="A752" t="str">
            <v>75245100</v>
          </cell>
        </row>
        <row r="753">
          <cell r="A753" t="str">
            <v>75245200</v>
          </cell>
        </row>
        <row r="754">
          <cell r="A754" t="str">
            <v>75245300</v>
          </cell>
        </row>
        <row r="755">
          <cell r="A755" t="str">
            <v>75245600</v>
          </cell>
        </row>
        <row r="756">
          <cell r="A756" t="str">
            <v>75245900</v>
          </cell>
        </row>
        <row r="757">
          <cell r="A757" t="str">
            <v>75245910</v>
          </cell>
        </row>
        <row r="758">
          <cell r="A758" t="str">
            <v>75245920</v>
          </cell>
        </row>
        <row r="759">
          <cell r="A759" t="str">
            <v>75246100</v>
          </cell>
        </row>
        <row r="760">
          <cell r="A760" t="str">
            <v>75247700</v>
          </cell>
        </row>
        <row r="761">
          <cell r="A761" t="str">
            <v>75249100</v>
          </cell>
        </row>
        <row r="762">
          <cell r="A762" t="str">
            <v>75249200</v>
          </cell>
        </row>
        <row r="763">
          <cell r="A763" t="str">
            <v>75249300</v>
          </cell>
        </row>
        <row r="764">
          <cell r="A764" t="str">
            <v>75249400</v>
          </cell>
        </row>
        <row r="765">
          <cell r="A765" t="str">
            <v>75249900</v>
          </cell>
        </row>
        <row r="766">
          <cell r="A766" t="str">
            <v>75250100</v>
          </cell>
        </row>
        <row r="767">
          <cell r="A767" t="str">
            <v>75251100</v>
          </cell>
        </row>
        <row r="768">
          <cell r="A768" t="str">
            <v>75252100</v>
          </cell>
        </row>
        <row r="769">
          <cell r="A769" t="str">
            <v>75253100</v>
          </cell>
        </row>
        <row r="770">
          <cell r="A770" t="str">
            <v>75259900</v>
          </cell>
        </row>
        <row r="771">
          <cell r="A771" t="str">
            <v>75260100</v>
          </cell>
        </row>
        <row r="772">
          <cell r="A772" t="str">
            <v>75261100</v>
          </cell>
        </row>
        <row r="773">
          <cell r="A773" t="str">
            <v>75263100</v>
          </cell>
        </row>
        <row r="774">
          <cell r="A774" t="str">
            <v>75264100</v>
          </cell>
        </row>
        <row r="775">
          <cell r="A775" t="str">
            <v>75265100</v>
          </cell>
        </row>
        <row r="776">
          <cell r="A776" t="str">
            <v>75269100</v>
          </cell>
        </row>
        <row r="777">
          <cell r="A777" t="str">
            <v>75270100</v>
          </cell>
        </row>
        <row r="778">
          <cell r="A778" t="str">
            <v>75270200</v>
          </cell>
        </row>
        <row r="779">
          <cell r="A779" t="str">
            <v>75270300</v>
          </cell>
        </row>
        <row r="780">
          <cell r="A780" t="str">
            <v>75270500</v>
          </cell>
        </row>
        <row r="781">
          <cell r="A781" t="str">
            <v>75270600</v>
          </cell>
        </row>
        <row r="782">
          <cell r="A782" t="str">
            <v>75270700</v>
          </cell>
        </row>
        <row r="783">
          <cell r="A783" t="str">
            <v>75270800</v>
          </cell>
        </row>
        <row r="784">
          <cell r="A784" t="str">
            <v>75270900</v>
          </cell>
        </row>
        <row r="785">
          <cell r="A785" t="str">
            <v>75271100</v>
          </cell>
        </row>
        <row r="786">
          <cell r="A786" t="str">
            <v>75273200</v>
          </cell>
        </row>
        <row r="787">
          <cell r="A787" t="str">
            <v>75273500</v>
          </cell>
        </row>
        <row r="788">
          <cell r="A788" t="str">
            <v>75273600</v>
          </cell>
        </row>
        <row r="789">
          <cell r="A789" t="str">
            <v>75273800</v>
          </cell>
        </row>
        <row r="790">
          <cell r="A790" t="str">
            <v>75273900</v>
          </cell>
        </row>
        <row r="791">
          <cell r="A791" t="str">
            <v>75274100</v>
          </cell>
        </row>
        <row r="792">
          <cell r="A792" t="str">
            <v>75280100</v>
          </cell>
        </row>
        <row r="793">
          <cell r="A793" t="str">
            <v>75281100</v>
          </cell>
        </row>
        <row r="794">
          <cell r="A794" t="str">
            <v>75281900</v>
          </cell>
        </row>
        <row r="795">
          <cell r="A795" t="str">
            <v>75285100</v>
          </cell>
        </row>
        <row r="796">
          <cell r="A796" t="str">
            <v>75289100</v>
          </cell>
        </row>
        <row r="797">
          <cell r="A797" t="str">
            <v>75291100</v>
          </cell>
        </row>
        <row r="798">
          <cell r="A798" t="str">
            <v>75291200</v>
          </cell>
        </row>
        <row r="799">
          <cell r="A799" t="str">
            <v>75292100</v>
          </cell>
        </row>
        <row r="800">
          <cell r="A800" t="str">
            <v>75293100</v>
          </cell>
        </row>
        <row r="801">
          <cell r="A801" t="str">
            <v>75293900</v>
          </cell>
        </row>
        <row r="802">
          <cell r="A802" t="str">
            <v>75294100</v>
          </cell>
        </row>
        <row r="803">
          <cell r="A803" t="str">
            <v>75296100</v>
          </cell>
        </row>
        <row r="804">
          <cell r="A804" t="str">
            <v>75297100</v>
          </cell>
        </row>
        <row r="805">
          <cell r="A805" t="str">
            <v>75297200</v>
          </cell>
        </row>
        <row r="806">
          <cell r="A806" t="str">
            <v>75297300</v>
          </cell>
        </row>
        <row r="807">
          <cell r="A807" t="str">
            <v>75297900</v>
          </cell>
        </row>
        <row r="808">
          <cell r="A808" t="str">
            <v>75299100</v>
          </cell>
        </row>
        <row r="809">
          <cell r="A809" t="str">
            <v>75419100</v>
          </cell>
        </row>
        <row r="810">
          <cell r="A810" t="str">
            <v>75429100</v>
          </cell>
        </row>
        <row r="811">
          <cell r="A811" t="str">
            <v>75435400</v>
          </cell>
        </row>
        <row r="812">
          <cell r="A812" t="str">
            <v>75439100</v>
          </cell>
        </row>
        <row r="813">
          <cell r="A813" t="str">
            <v>75610100</v>
          </cell>
        </row>
        <row r="814">
          <cell r="A814" t="str">
            <v>75611100</v>
          </cell>
        </row>
        <row r="815">
          <cell r="A815" t="str">
            <v>75611200</v>
          </cell>
        </row>
        <row r="816">
          <cell r="A816" t="str">
            <v>75612100</v>
          </cell>
        </row>
        <row r="817">
          <cell r="A817" t="str">
            <v>75612200</v>
          </cell>
        </row>
        <row r="818">
          <cell r="A818" t="str">
            <v>75612900</v>
          </cell>
        </row>
        <row r="819">
          <cell r="A819" t="str">
            <v>75619100</v>
          </cell>
        </row>
        <row r="820">
          <cell r="A820" t="str">
            <v>75620100</v>
          </cell>
        </row>
        <row r="821">
          <cell r="A821" t="str">
            <v>75640100</v>
          </cell>
        </row>
        <row r="822">
          <cell r="A822" t="str">
            <v>75640200</v>
          </cell>
        </row>
        <row r="823">
          <cell r="A823" t="str">
            <v>75640210</v>
          </cell>
        </row>
        <row r="824">
          <cell r="A824" t="str">
            <v>75641100</v>
          </cell>
        </row>
        <row r="825">
          <cell r="A825" t="str">
            <v>75643100</v>
          </cell>
        </row>
        <row r="826">
          <cell r="A826" t="str">
            <v>75643300</v>
          </cell>
        </row>
        <row r="827">
          <cell r="A827" t="str">
            <v>75649100</v>
          </cell>
        </row>
        <row r="828">
          <cell r="A828" t="str">
            <v>75710100</v>
          </cell>
        </row>
        <row r="829">
          <cell r="A829" t="str">
            <v>75711400</v>
          </cell>
        </row>
        <row r="830">
          <cell r="A830" t="str">
            <v>75729900</v>
          </cell>
        </row>
        <row r="831">
          <cell r="A831" t="str">
            <v>75740050</v>
          </cell>
        </row>
        <row r="832">
          <cell r="A832" t="str">
            <v>75740100</v>
          </cell>
        </row>
        <row r="833">
          <cell r="A833" t="str">
            <v>75740350</v>
          </cell>
        </row>
        <row r="834">
          <cell r="A834" t="str">
            <v>75740600</v>
          </cell>
        </row>
        <row r="835">
          <cell r="A835" t="str">
            <v>75740650</v>
          </cell>
        </row>
        <row r="836">
          <cell r="A836" t="str">
            <v>75740750</v>
          </cell>
        </row>
        <row r="837">
          <cell r="A837" t="str">
            <v>75740900</v>
          </cell>
        </row>
        <row r="838">
          <cell r="A838" t="str">
            <v>75741100</v>
          </cell>
        </row>
        <row r="839">
          <cell r="A839" t="str">
            <v>75742050</v>
          </cell>
        </row>
        <row r="840">
          <cell r="A840" t="str">
            <v>75742300</v>
          </cell>
        </row>
        <row r="841">
          <cell r="A841" t="str">
            <v>75742350</v>
          </cell>
        </row>
        <row r="842">
          <cell r="A842" t="str">
            <v>75742450</v>
          </cell>
        </row>
        <row r="843">
          <cell r="A843" t="str">
            <v>75742900</v>
          </cell>
        </row>
        <row r="844">
          <cell r="A844" t="str">
            <v>75748100</v>
          </cell>
        </row>
        <row r="845">
          <cell r="A845" t="str">
            <v>75748200</v>
          </cell>
        </row>
        <row r="846">
          <cell r="A846" t="str">
            <v>75748250</v>
          </cell>
        </row>
        <row r="847">
          <cell r="A847" t="str">
            <v>75748300</v>
          </cell>
        </row>
        <row r="848">
          <cell r="A848" t="str">
            <v>75749100</v>
          </cell>
        </row>
        <row r="849">
          <cell r="A849" t="str">
            <v>75749200</v>
          </cell>
        </row>
        <row r="850">
          <cell r="A850" t="str">
            <v>75749500</v>
          </cell>
        </row>
        <row r="851">
          <cell r="A851" t="str">
            <v>75749600</v>
          </cell>
        </row>
        <row r="852">
          <cell r="A852" t="str">
            <v>75749900</v>
          </cell>
        </row>
        <row r="853">
          <cell r="A853" t="str">
            <v>75781100</v>
          </cell>
        </row>
        <row r="854">
          <cell r="A854" t="str">
            <v>75782100</v>
          </cell>
        </row>
        <row r="855">
          <cell r="A855" t="str">
            <v>75783100</v>
          </cell>
        </row>
        <row r="856">
          <cell r="A856" t="str">
            <v>75784100</v>
          </cell>
        </row>
        <row r="857">
          <cell r="A857" t="str">
            <v>75784200</v>
          </cell>
        </row>
        <row r="858">
          <cell r="A858" t="str">
            <v>75784900</v>
          </cell>
        </row>
        <row r="859">
          <cell r="A859" t="str">
            <v>75793100</v>
          </cell>
        </row>
        <row r="860">
          <cell r="A860" t="str">
            <v>75798100</v>
          </cell>
        </row>
        <row r="861">
          <cell r="A861" t="str">
            <v>75799010</v>
          </cell>
        </row>
        <row r="862">
          <cell r="A862" t="str">
            <v>75799030</v>
          </cell>
        </row>
        <row r="863">
          <cell r="A863" t="str">
            <v>75799070</v>
          </cell>
        </row>
        <row r="864">
          <cell r="A864" t="str">
            <v>75799090</v>
          </cell>
        </row>
        <row r="865">
          <cell r="A865" t="str">
            <v>75799100</v>
          </cell>
        </row>
        <row r="866">
          <cell r="A866" t="str">
            <v>75799140</v>
          </cell>
        </row>
        <row r="867">
          <cell r="A867" t="str">
            <v>75799160</v>
          </cell>
        </row>
        <row r="868">
          <cell r="A868" t="str">
            <v>75799200</v>
          </cell>
        </row>
        <row r="869">
          <cell r="A869" t="str">
            <v>75799240</v>
          </cell>
        </row>
        <row r="870">
          <cell r="A870" t="str">
            <v>75799310</v>
          </cell>
        </row>
        <row r="871">
          <cell r="A871" t="str">
            <v>75799370</v>
          </cell>
        </row>
        <row r="872">
          <cell r="A872" t="str">
            <v>75799990</v>
          </cell>
        </row>
        <row r="873">
          <cell r="A873" t="str">
            <v>75800100</v>
          </cell>
        </row>
        <row r="874">
          <cell r="A874" t="str">
            <v>75801100</v>
          </cell>
        </row>
        <row r="875">
          <cell r="A875" t="str">
            <v>75811200</v>
          </cell>
        </row>
        <row r="876">
          <cell r="A876" t="str">
            <v>75830100</v>
          </cell>
        </row>
        <row r="877">
          <cell r="A877" t="str">
            <v>75850100</v>
          </cell>
        </row>
        <row r="878">
          <cell r="A878" t="str">
            <v>75885100</v>
          </cell>
        </row>
        <row r="879">
          <cell r="A879" t="str">
            <v>75892100</v>
          </cell>
        </row>
        <row r="880">
          <cell r="A880" t="str">
            <v>75894100</v>
          </cell>
        </row>
        <row r="881">
          <cell r="A881" t="str">
            <v>75899700</v>
          </cell>
        </row>
        <row r="882">
          <cell r="A882" t="str">
            <v>75899950</v>
          </cell>
        </row>
        <row r="883">
          <cell r="A883" t="str">
            <v>85110100</v>
          </cell>
        </row>
        <row r="884">
          <cell r="A884" t="str">
            <v>85112100</v>
          </cell>
        </row>
        <row r="885">
          <cell r="A885" t="str">
            <v>85112200</v>
          </cell>
        </row>
        <row r="886">
          <cell r="A886" t="str">
            <v>85112300</v>
          </cell>
        </row>
        <row r="887">
          <cell r="A887" t="str">
            <v>85113100</v>
          </cell>
        </row>
        <row r="888">
          <cell r="A888" t="str">
            <v>85113200</v>
          </cell>
        </row>
        <row r="889">
          <cell r="A889" t="str">
            <v>85113300</v>
          </cell>
        </row>
        <row r="890">
          <cell r="A890" t="str">
            <v>85115100</v>
          </cell>
        </row>
        <row r="891">
          <cell r="A891" t="str">
            <v>85115900</v>
          </cell>
        </row>
        <row r="892">
          <cell r="A892" t="str">
            <v>85116100</v>
          </cell>
        </row>
        <row r="893">
          <cell r="A893" t="str">
            <v>85120100</v>
          </cell>
        </row>
        <row r="894">
          <cell r="A894" t="str">
            <v>85121100</v>
          </cell>
        </row>
        <row r="895">
          <cell r="A895" t="str">
            <v>85129100</v>
          </cell>
        </row>
        <row r="896">
          <cell r="A896" t="str">
            <v>85130100</v>
          </cell>
        </row>
        <row r="897">
          <cell r="A897" t="str">
            <v>85130200</v>
          </cell>
        </row>
        <row r="898">
          <cell r="A898" t="str">
            <v>85130400</v>
          </cell>
        </row>
        <row r="899">
          <cell r="A899" t="str">
            <v>85130900</v>
          </cell>
        </row>
        <row r="900">
          <cell r="A900" t="str">
            <v>85131100</v>
          </cell>
        </row>
        <row r="901">
          <cell r="A901" t="str">
            <v>85131300</v>
          </cell>
        </row>
        <row r="902">
          <cell r="A902" t="str">
            <v>85134300</v>
          </cell>
        </row>
        <row r="903">
          <cell r="A903" t="str">
            <v>85134400</v>
          </cell>
        </row>
        <row r="904">
          <cell r="A904" t="str">
            <v>85135100</v>
          </cell>
        </row>
        <row r="905">
          <cell r="A905" t="str">
            <v>85135300</v>
          </cell>
        </row>
        <row r="906">
          <cell r="A906" t="str">
            <v>85135500</v>
          </cell>
        </row>
        <row r="907">
          <cell r="A907" t="str">
            <v>85135900</v>
          </cell>
        </row>
        <row r="908">
          <cell r="A908" t="str">
            <v>85138100</v>
          </cell>
        </row>
        <row r="909">
          <cell r="A909" t="str">
            <v>85140100</v>
          </cell>
        </row>
        <row r="910">
          <cell r="A910" t="str">
            <v>85140200</v>
          </cell>
        </row>
        <row r="911">
          <cell r="A911" t="str">
            <v>85140300</v>
          </cell>
        </row>
        <row r="912">
          <cell r="A912" t="str">
            <v>85141100</v>
          </cell>
        </row>
        <row r="913">
          <cell r="A913" t="str">
            <v>85141200</v>
          </cell>
        </row>
        <row r="914">
          <cell r="A914" t="str">
            <v>85141300</v>
          </cell>
        </row>
        <row r="915">
          <cell r="A915" t="str">
            <v>85141400</v>
          </cell>
        </row>
        <row r="916">
          <cell r="A916" t="str">
            <v>85142100</v>
          </cell>
        </row>
        <row r="917">
          <cell r="A917" t="str">
            <v>85142200</v>
          </cell>
        </row>
        <row r="918">
          <cell r="A918" t="str">
            <v>85142300</v>
          </cell>
        </row>
        <row r="919">
          <cell r="A919" t="str">
            <v>85142320</v>
          </cell>
        </row>
        <row r="920">
          <cell r="A920" t="str">
            <v>85142500</v>
          </cell>
        </row>
        <row r="921">
          <cell r="A921" t="str">
            <v>85143100</v>
          </cell>
        </row>
        <row r="922">
          <cell r="A922" t="str">
            <v>85190100</v>
          </cell>
        </row>
        <row r="923">
          <cell r="A923" t="str">
            <v>85190200</v>
          </cell>
        </row>
        <row r="924">
          <cell r="A924" t="str">
            <v>85191100</v>
          </cell>
        </row>
        <row r="925">
          <cell r="A925" t="str">
            <v>85191200</v>
          </cell>
        </row>
        <row r="926">
          <cell r="A926" t="str">
            <v>85200100</v>
          </cell>
        </row>
        <row r="927">
          <cell r="A927" t="str">
            <v>85200900</v>
          </cell>
        </row>
        <row r="928">
          <cell r="A928" t="str">
            <v>85201100</v>
          </cell>
        </row>
        <row r="929">
          <cell r="A929" t="str">
            <v>85202100</v>
          </cell>
        </row>
        <row r="930">
          <cell r="A930" t="str">
            <v>85202200</v>
          </cell>
        </row>
        <row r="931">
          <cell r="A931" t="str">
            <v>85202900</v>
          </cell>
        </row>
        <row r="932">
          <cell r="A932" t="str">
            <v>85203100</v>
          </cell>
        </row>
        <row r="933">
          <cell r="A933" t="str">
            <v>85203200</v>
          </cell>
        </row>
        <row r="934">
          <cell r="A934" t="str">
            <v>85203300</v>
          </cell>
        </row>
        <row r="935">
          <cell r="A935" t="str">
            <v>85203900</v>
          </cell>
        </row>
        <row r="936">
          <cell r="A936" t="str">
            <v>85204100</v>
          </cell>
        </row>
        <row r="937">
          <cell r="A937" t="str">
            <v>85205100</v>
          </cell>
        </row>
        <row r="938">
          <cell r="A938" t="str">
            <v>85205200</v>
          </cell>
        </row>
        <row r="939">
          <cell r="A939" t="str">
            <v>85205300</v>
          </cell>
        </row>
        <row r="940">
          <cell r="A940" t="str">
            <v>85205400</v>
          </cell>
        </row>
        <row r="941">
          <cell r="A941" t="str">
            <v>85205500</v>
          </cell>
        </row>
        <row r="942">
          <cell r="A942" t="str">
            <v>85205900</v>
          </cell>
        </row>
        <row r="943">
          <cell r="A943" t="str">
            <v>85206100</v>
          </cell>
        </row>
        <row r="944">
          <cell r="A944" t="str">
            <v>85206900</v>
          </cell>
        </row>
        <row r="945">
          <cell r="A945" t="str">
            <v>85207100</v>
          </cell>
        </row>
        <row r="946">
          <cell r="A946" t="str">
            <v>85209100</v>
          </cell>
        </row>
        <row r="947">
          <cell r="A947" t="str">
            <v>85210100</v>
          </cell>
        </row>
        <row r="948">
          <cell r="A948" t="str">
            <v>85211100</v>
          </cell>
        </row>
        <row r="949">
          <cell r="A949" t="str">
            <v>85212100</v>
          </cell>
        </row>
        <row r="950">
          <cell r="A950" t="str">
            <v>85213100</v>
          </cell>
        </row>
        <row r="951">
          <cell r="A951" t="str">
            <v>85213200</v>
          </cell>
        </row>
        <row r="952">
          <cell r="A952" t="str">
            <v>85213300</v>
          </cell>
        </row>
        <row r="953">
          <cell r="A953" t="str">
            <v>85214100</v>
          </cell>
        </row>
        <row r="954">
          <cell r="A954" t="str">
            <v>85214200</v>
          </cell>
        </row>
        <row r="955">
          <cell r="A955" t="str">
            <v>85214300</v>
          </cell>
        </row>
        <row r="956">
          <cell r="A956" t="str">
            <v>85214500</v>
          </cell>
        </row>
        <row r="957">
          <cell r="A957" t="str">
            <v>85214600</v>
          </cell>
        </row>
        <row r="958">
          <cell r="A958" t="str">
            <v>85214900</v>
          </cell>
        </row>
        <row r="959">
          <cell r="A959" t="str">
            <v>85215100</v>
          </cell>
        </row>
        <row r="960">
          <cell r="A960" t="str">
            <v>85216100</v>
          </cell>
        </row>
        <row r="961">
          <cell r="A961" t="str">
            <v>85216200</v>
          </cell>
        </row>
        <row r="962">
          <cell r="A962" t="str">
            <v>85216300</v>
          </cell>
        </row>
        <row r="963">
          <cell r="A963" t="str">
            <v>85219100</v>
          </cell>
        </row>
        <row r="964">
          <cell r="A964" t="str">
            <v>85222100</v>
          </cell>
        </row>
        <row r="965">
          <cell r="A965" t="str">
            <v>85222900</v>
          </cell>
        </row>
        <row r="966">
          <cell r="A966" t="str">
            <v>85223100</v>
          </cell>
        </row>
        <row r="967">
          <cell r="A967" t="str">
            <v>85223300</v>
          </cell>
        </row>
        <row r="968">
          <cell r="A968" t="str">
            <v>85223500</v>
          </cell>
        </row>
        <row r="969">
          <cell r="A969" t="str">
            <v>85223600</v>
          </cell>
        </row>
        <row r="970">
          <cell r="A970" t="str">
            <v>85223700</v>
          </cell>
        </row>
        <row r="971">
          <cell r="A971" t="str">
            <v>85223900</v>
          </cell>
        </row>
        <row r="972">
          <cell r="A972" t="str">
            <v>85224100</v>
          </cell>
        </row>
        <row r="973">
          <cell r="A973" t="str">
            <v>85224200</v>
          </cell>
        </row>
        <row r="974">
          <cell r="A974" t="str">
            <v>85224900</v>
          </cell>
        </row>
        <row r="975">
          <cell r="A975" t="str">
            <v>85225100</v>
          </cell>
        </row>
        <row r="976">
          <cell r="A976" t="str">
            <v>85226100</v>
          </cell>
        </row>
        <row r="977">
          <cell r="A977" t="str">
            <v>85226200</v>
          </cell>
        </row>
        <row r="978">
          <cell r="A978" t="str">
            <v>85227100</v>
          </cell>
        </row>
        <row r="979">
          <cell r="A979" t="str">
            <v>85227300</v>
          </cell>
        </row>
        <row r="980">
          <cell r="A980" t="str">
            <v>85227900</v>
          </cell>
        </row>
        <row r="981">
          <cell r="A981" t="str">
            <v>85228100</v>
          </cell>
        </row>
        <row r="982">
          <cell r="A982" t="str">
            <v>85229100</v>
          </cell>
        </row>
        <row r="983">
          <cell r="A983" t="str">
            <v>85229110</v>
          </cell>
        </row>
        <row r="984">
          <cell r="A984" t="str">
            <v>85230100</v>
          </cell>
        </row>
        <row r="985">
          <cell r="A985" t="str">
            <v>85240100</v>
          </cell>
        </row>
        <row r="986">
          <cell r="A986" t="str">
            <v>85243100</v>
          </cell>
        </row>
        <row r="987">
          <cell r="A987" t="str">
            <v>85243200</v>
          </cell>
        </row>
        <row r="988">
          <cell r="A988" t="str">
            <v>85243300</v>
          </cell>
        </row>
        <row r="989">
          <cell r="A989" t="str">
            <v>85243310</v>
          </cell>
        </row>
        <row r="990">
          <cell r="A990" t="str">
            <v>85243320</v>
          </cell>
        </row>
        <row r="991">
          <cell r="A991" t="str">
            <v>85243400</v>
          </cell>
        </row>
        <row r="992">
          <cell r="A992" t="str">
            <v>85243600</v>
          </cell>
        </row>
        <row r="993">
          <cell r="A993" t="str">
            <v>85243800</v>
          </cell>
        </row>
        <row r="994">
          <cell r="A994" t="str">
            <v>85243900</v>
          </cell>
        </row>
        <row r="995">
          <cell r="A995" t="str">
            <v>85245100</v>
          </cell>
        </row>
        <row r="996">
          <cell r="A996" t="str">
            <v>85245200</v>
          </cell>
        </row>
        <row r="997">
          <cell r="A997" t="str">
            <v>85245300</v>
          </cell>
        </row>
        <row r="998">
          <cell r="A998" t="str">
            <v>85245500</v>
          </cell>
        </row>
        <row r="999">
          <cell r="A999" t="str">
            <v>85245600</v>
          </cell>
        </row>
        <row r="1000">
          <cell r="A1000" t="str">
            <v>85245900</v>
          </cell>
        </row>
        <row r="1001">
          <cell r="A1001" t="str">
            <v>85245910</v>
          </cell>
        </row>
        <row r="1002">
          <cell r="A1002" t="str">
            <v>85246500</v>
          </cell>
        </row>
        <row r="1003">
          <cell r="A1003" t="str">
            <v>85246700</v>
          </cell>
        </row>
        <row r="1004">
          <cell r="A1004" t="str">
            <v>85246800</v>
          </cell>
        </row>
        <row r="1005">
          <cell r="A1005" t="str">
            <v>85247300</v>
          </cell>
        </row>
        <row r="1006">
          <cell r="A1006" t="str">
            <v>85249100</v>
          </cell>
        </row>
        <row r="1007">
          <cell r="A1007" t="str">
            <v>85249200</v>
          </cell>
        </row>
        <row r="1008">
          <cell r="A1008" t="str">
            <v>85249300</v>
          </cell>
        </row>
        <row r="1009">
          <cell r="A1009" t="str">
            <v>85249400</v>
          </cell>
        </row>
        <row r="1010">
          <cell r="A1010" t="str">
            <v>85249900</v>
          </cell>
        </row>
        <row r="1011">
          <cell r="A1011" t="str">
            <v>85250100</v>
          </cell>
        </row>
        <row r="1012">
          <cell r="A1012" t="str">
            <v>85251100</v>
          </cell>
        </row>
        <row r="1013">
          <cell r="A1013" t="str">
            <v>85252100</v>
          </cell>
        </row>
        <row r="1014">
          <cell r="A1014" t="str">
            <v>85259100</v>
          </cell>
        </row>
        <row r="1015">
          <cell r="A1015" t="str">
            <v>85259900</v>
          </cell>
        </row>
        <row r="1016">
          <cell r="A1016" t="str">
            <v>85260100</v>
          </cell>
        </row>
        <row r="1017">
          <cell r="A1017" t="str">
            <v>85261100</v>
          </cell>
        </row>
        <row r="1018">
          <cell r="A1018" t="str">
            <v>85263100</v>
          </cell>
        </row>
        <row r="1019">
          <cell r="A1019" t="str">
            <v>85264100</v>
          </cell>
        </row>
        <row r="1020">
          <cell r="A1020" t="str">
            <v>85265100</v>
          </cell>
        </row>
        <row r="1021">
          <cell r="A1021" t="str">
            <v>85269100</v>
          </cell>
        </row>
        <row r="1022">
          <cell r="A1022" t="str">
            <v>85270100</v>
          </cell>
        </row>
        <row r="1023">
          <cell r="A1023" t="str">
            <v>85270200</v>
          </cell>
        </row>
        <row r="1024">
          <cell r="A1024" t="str">
            <v>85270300</v>
          </cell>
        </row>
        <row r="1025">
          <cell r="A1025" t="str">
            <v>85270400</v>
          </cell>
        </row>
        <row r="1026">
          <cell r="A1026" t="str">
            <v>85270600</v>
          </cell>
        </row>
        <row r="1027">
          <cell r="A1027" t="str">
            <v>85270700</v>
          </cell>
        </row>
        <row r="1028">
          <cell r="A1028" t="str">
            <v>85270800</v>
          </cell>
        </row>
        <row r="1029">
          <cell r="A1029" t="str">
            <v>85270900</v>
          </cell>
        </row>
        <row r="1030">
          <cell r="A1030" t="str">
            <v>85273200</v>
          </cell>
        </row>
        <row r="1031">
          <cell r="A1031" t="str">
            <v>85273500</v>
          </cell>
        </row>
        <row r="1032">
          <cell r="A1032" t="str">
            <v>85273900</v>
          </cell>
        </row>
        <row r="1033">
          <cell r="A1033" t="str">
            <v>85274100</v>
          </cell>
        </row>
        <row r="1034">
          <cell r="A1034" t="str">
            <v>85277100</v>
          </cell>
        </row>
        <row r="1035">
          <cell r="A1035" t="str">
            <v>85277200</v>
          </cell>
        </row>
        <row r="1036">
          <cell r="A1036" t="str">
            <v>85280100</v>
          </cell>
        </row>
        <row r="1037">
          <cell r="A1037" t="str">
            <v>85281100</v>
          </cell>
        </row>
        <row r="1038">
          <cell r="A1038" t="str">
            <v>85281900</v>
          </cell>
        </row>
        <row r="1039">
          <cell r="A1039" t="str">
            <v>85285100</v>
          </cell>
        </row>
        <row r="1040">
          <cell r="A1040" t="str">
            <v>85289100</v>
          </cell>
        </row>
        <row r="1041">
          <cell r="A1041" t="str">
            <v>85291100</v>
          </cell>
        </row>
        <row r="1042">
          <cell r="A1042" t="str">
            <v>85291200</v>
          </cell>
        </row>
        <row r="1043">
          <cell r="A1043" t="str">
            <v>85292100</v>
          </cell>
        </row>
        <row r="1044">
          <cell r="A1044" t="str">
            <v>85293100</v>
          </cell>
        </row>
        <row r="1045">
          <cell r="A1045" t="str">
            <v>85293400</v>
          </cell>
        </row>
        <row r="1046">
          <cell r="A1046" t="str">
            <v>85293450</v>
          </cell>
        </row>
        <row r="1047">
          <cell r="A1047" t="str">
            <v>85293900</v>
          </cell>
        </row>
        <row r="1048">
          <cell r="A1048" t="str">
            <v>85294100</v>
          </cell>
        </row>
        <row r="1049">
          <cell r="A1049" t="str">
            <v>85295100</v>
          </cell>
        </row>
        <row r="1050">
          <cell r="A1050" t="str">
            <v>85296100</v>
          </cell>
        </row>
        <row r="1051">
          <cell r="A1051" t="str">
            <v>85297100</v>
          </cell>
        </row>
        <row r="1052">
          <cell r="A1052" t="str">
            <v>85297200</v>
          </cell>
        </row>
        <row r="1053">
          <cell r="A1053" t="str">
            <v>85297300</v>
          </cell>
        </row>
        <row r="1054">
          <cell r="A1054" t="str">
            <v>85297900</v>
          </cell>
        </row>
        <row r="1055">
          <cell r="A1055" t="str">
            <v>85298100</v>
          </cell>
        </row>
        <row r="1056">
          <cell r="A1056" t="str">
            <v>85299100</v>
          </cell>
        </row>
        <row r="1057">
          <cell r="A1057" t="str">
            <v>85301100</v>
          </cell>
        </row>
        <row r="1058">
          <cell r="A1058" t="str">
            <v>85301300</v>
          </cell>
        </row>
        <row r="1059">
          <cell r="A1059" t="str">
            <v>85301400</v>
          </cell>
        </row>
        <row r="1060">
          <cell r="A1060" t="str">
            <v>85309100</v>
          </cell>
        </row>
        <row r="1061">
          <cell r="A1061" t="str">
            <v>85409100</v>
          </cell>
        </row>
        <row r="1062">
          <cell r="A1062" t="str">
            <v>85419100</v>
          </cell>
        </row>
        <row r="1063">
          <cell r="A1063" t="str">
            <v>85419900</v>
          </cell>
        </row>
        <row r="1064">
          <cell r="A1064" t="str">
            <v>85421100</v>
          </cell>
        </row>
        <row r="1065">
          <cell r="A1065" t="str">
            <v>85439100</v>
          </cell>
        </row>
        <row r="1066">
          <cell r="A1066" t="str">
            <v>85600100</v>
          </cell>
        </row>
        <row r="1067">
          <cell r="A1067" t="str">
            <v>85610100</v>
          </cell>
        </row>
        <row r="1068">
          <cell r="A1068" t="str">
            <v>85610200</v>
          </cell>
        </row>
        <row r="1069">
          <cell r="A1069" t="str">
            <v>85610900</v>
          </cell>
        </row>
        <row r="1070">
          <cell r="A1070" t="str">
            <v>85611100</v>
          </cell>
        </row>
        <row r="1071">
          <cell r="A1071" t="str">
            <v>85611200</v>
          </cell>
        </row>
        <row r="1072">
          <cell r="A1072" t="str">
            <v>85611900</v>
          </cell>
        </row>
        <row r="1073">
          <cell r="A1073" t="str">
            <v>85612100</v>
          </cell>
        </row>
        <row r="1074">
          <cell r="A1074" t="str">
            <v>85612200</v>
          </cell>
        </row>
        <row r="1075">
          <cell r="A1075" t="str">
            <v>85612900</v>
          </cell>
        </row>
        <row r="1076">
          <cell r="A1076" t="str">
            <v>85613100</v>
          </cell>
        </row>
        <row r="1077">
          <cell r="A1077" t="str">
            <v>85614100</v>
          </cell>
        </row>
        <row r="1078">
          <cell r="A1078" t="str">
            <v>85619200</v>
          </cell>
        </row>
        <row r="1079">
          <cell r="A1079" t="str">
            <v>85619900</v>
          </cell>
        </row>
        <row r="1080">
          <cell r="A1080" t="str">
            <v>85640100</v>
          </cell>
        </row>
        <row r="1081">
          <cell r="A1081" t="str">
            <v>85640200</v>
          </cell>
        </row>
        <row r="1082">
          <cell r="A1082" t="str">
            <v>85640210</v>
          </cell>
        </row>
        <row r="1083">
          <cell r="A1083" t="str">
            <v>85640400</v>
          </cell>
        </row>
        <row r="1084">
          <cell r="A1084" t="str">
            <v>85640410</v>
          </cell>
        </row>
        <row r="1085">
          <cell r="A1085" t="str">
            <v>85641100</v>
          </cell>
        </row>
        <row r="1086">
          <cell r="A1086" t="str">
            <v>85643100</v>
          </cell>
        </row>
        <row r="1087">
          <cell r="A1087" t="str">
            <v>85643300</v>
          </cell>
        </row>
        <row r="1088">
          <cell r="A1088" t="str">
            <v>85643500</v>
          </cell>
        </row>
        <row r="1089">
          <cell r="A1089" t="str">
            <v>85643900</v>
          </cell>
        </row>
        <row r="1090">
          <cell r="A1090" t="str">
            <v>85700100</v>
          </cell>
        </row>
        <row r="1091">
          <cell r="A1091" t="str">
            <v>85701100</v>
          </cell>
        </row>
        <row r="1092">
          <cell r="A1092" t="str">
            <v>85702100</v>
          </cell>
        </row>
        <row r="1093">
          <cell r="A1093" t="str">
            <v>85710100</v>
          </cell>
        </row>
        <row r="1094">
          <cell r="A1094" t="str">
            <v>85711100</v>
          </cell>
        </row>
        <row r="1095">
          <cell r="A1095" t="str">
            <v>85711400</v>
          </cell>
        </row>
        <row r="1096">
          <cell r="A1096" t="str">
            <v>85714000</v>
          </cell>
        </row>
        <row r="1097">
          <cell r="A1097" t="str">
            <v>85714100</v>
          </cell>
        </row>
        <row r="1098">
          <cell r="A1098" t="str">
            <v>85719100</v>
          </cell>
        </row>
        <row r="1099">
          <cell r="A1099" t="str">
            <v>85720150</v>
          </cell>
        </row>
        <row r="1100">
          <cell r="A1100" t="str">
            <v>85721100</v>
          </cell>
        </row>
        <row r="1101">
          <cell r="A1101" t="str">
            <v>85721900</v>
          </cell>
        </row>
        <row r="1102">
          <cell r="A1102" t="str">
            <v>85729120</v>
          </cell>
        </row>
        <row r="1103">
          <cell r="A1103" t="str">
            <v>85729300</v>
          </cell>
        </row>
        <row r="1104">
          <cell r="A1104" t="str">
            <v>85729700</v>
          </cell>
        </row>
        <row r="1105">
          <cell r="A1105" t="str">
            <v>85729900</v>
          </cell>
        </row>
        <row r="1106">
          <cell r="A1106" t="str">
            <v>85739100</v>
          </cell>
        </row>
        <row r="1107">
          <cell r="A1107" t="str">
            <v>85740050</v>
          </cell>
        </row>
        <row r="1108">
          <cell r="A1108" t="str">
            <v>85740100</v>
          </cell>
        </row>
        <row r="1109">
          <cell r="A1109" t="str">
            <v>85740150</v>
          </cell>
        </row>
        <row r="1110">
          <cell r="A1110" t="str">
            <v>85740200</v>
          </cell>
        </row>
        <row r="1111">
          <cell r="A1111" t="str">
            <v>85740450</v>
          </cell>
        </row>
        <row r="1112">
          <cell r="A1112" t="str">
            <v>85740500</v>
          </cell>
        </row>
        <row r="1113">
          <cell r="A1113" t="str">
            <v>85740650</v>
          </cell>
        </row>
        <row r="1114">
          <cell r="A1114" t="str">
            <v>85740700</v>
          </cell>
        </row>
        <row r="1115">
          <cell r="A1115" t="str">
            <v>85740750</v>
          </cell>
        </row>
        <row r="1116">
          <cell r="A1116" t="str">
            <v>85740850</v>
          </cell>
        </row>
        <row r="1117">
          <cell r="A1117" t="str">
            <v>85740900</v>
          </cell>
        </row>
        <row r="1118">
          <cell r="A1118" t="str">
            <v>85741100</v>
          </cell>
        </row>
        <row r="1119">
          <cell r="A1119" t="str">
            <v>85742050</v>
          </cell>
        </row>
        <row r="1120">
          <cell r="A1120" t="str">
            <v>85742300</v>
          </cell>
        </row>
        <row r="1121">
          <cell r="A1121" t="str">
            <v>85742350</v>
          </cell>
        </row>
        <row r="1122">
          <cell r="A1122" t="str">
            <v>85742450</v>
          </cell>
        </row>
        <row r="1123">
          <cell r="A1123" t="str">
            <v>85742500</v>
          </cell>
        </row>
        <row r="1124">
          <cell r="A1124" t="str">
            <v>85742550</v>
          </cell>
        </row>
        <row r="1125">
          <cell r="A1125" t="str">
            <v>85742650</v>
          </cell>
        </row>
        <row r="1126">
          <cell r="A1126" t="str">
            <v>85742750</v>
          </cell>
        </row>
        <row r="1127">
          <cell r="A1127" t="str">
            <v>85742900</v>
          </cell>
        </row>
        <row r="1128">
          <cell r="A1128" t="str">
            <v>85748100</v>
          </cell>
        </row>
        <row r="1129">
          <cell r="A1129" t="str">
            <v>85748150</v>
          </cell>
        </row>
        <row r="1130">
          <cell r="A1130" t="str">
            <v>85748200</v>
          </cell>
        </row>
        <row r="1131">
          <cell r="A1131" t="str">
            <v>85748250</v>
          </cell>
        </row>
        <row r="1132">
          <cell r="A1132" t="str">
            <v>85748300</v>
          </cell>
        </row>
        <row r="1133">
          <cell r="A1133" t="str">
            <v>85748400</v>
          </cell>
        </row>
        <row r="1134">
          <cell r="A1134" t="str">
            <v>85748900</v>
          </cell>
        </row>
        <row r="1135">
          <cell r="A1135" t="str">
            <v>85749100</v>
          </cell>
        </row>
        <row r="1136">
          <cell r="A1136" t="str">
            <v>85749200</v>
          </cell>
        </row>
        <row r="1137">
          <cell r="A1137" t="str">
            <v>85749300</v>
          </cell>
        </row>
        <row r="1138">
          <cell r="A1138" t="str">
            <v>85749500</v>
          </cell>
        </row>
        <row r="1139">
          <cell r="A1139" t="str">
            <v>85749600</v>
          </cell>
        </row>
        <row r="1140">
          <cell r="A1140" t="str">
            <v>85749700</v>
          </cell>
        </row>
        <row r="1141">
          <cell r="A1141" t="str">
            <v>85749800</v>
          </cell>
        </row>
        <row r="1142">
          <cell r="A1142" t="str">
            <v>85749900</v>
          </cell>
        </row>
        <row r="1143">
          <cell r="A1143" t="str">
            <v>85761100</v>
          </cell>
        </row>
        <row r="1144">
          <cell r="A1144" t="str">
            <v>85771100</v>
          </cell>
        </row>
        <row r="1145">
          <cell r="A1145" t="str">
            <v>85781100</v>
          </cell>
        </row>
        <row r="1146">
          <cell r="A1146" t="str">
            <v>85782100</v>
          </cell>
        </row>
        <row r="1147">
          <cell r="A1147" t="str">
            <v>85782200</v>
          </cell>
        </row>
        <row r="1148">
          <cell r="A1148" t="str">
            <v>85783100</v>
          </cell>
        </row>
        <row r="1149">
          <cell r="A1149" t="str">
            <v>85784100</v>
          </cell>
        </row>
        <row r="1150">
          <cell r="A1150" t="str">
            <v>85784200</v>
          </cell>
        </row>
        <row r="1151">
          <cell r="A1151" t="str">
            <v>85784900</v>
          </cell>
        </row>
        <row r="1152">
          <cell r="A1152" t="str">
            <v>85793100</v>
          </cell>
        </row>
        <row r="1153">
          <cell r="A1153" t="str">
            <v>85796300</v>
          </cell>
        </row>
        <row r="1154">
          <cell r="A1154" t="str">
            <v>85796400</v>
          </cell>
        </row>
        <row r="1155">
          <cell r="A1155" t="str">
            <v>85796900</v>
          </cell>
        </row>
        <row r="1156">
          <cell r="A1156" t="str">
            <v>85797100</v>
          </cell>
        </row>
        <row r="1157">
          <cell r="A1157" t="str">
            <v>85798100</v>
          </cell>
        </row>
        <row r="1158">
          <cell r="A1158" t="str">
            <v>85799010</v>
          </cell>
        </row>
        <row r="1159">
          <cell r="A1159" t="str">
            <v>85799020</v>
          </cell>
        </row>
        <row r="1160">
          <cell r="A1160" t="str">
            <v>85799030</v>
          </cell>
        </row>
        <row r="1161">
          <cell r="A1161" t="str">
            <v>85799040</v>
          </cell>
        </row>
        <row r="1162">
          <cell r="A1162" t="str">
            <v>85799050</v>
          </cell>
        </row>
        <row r="1163">
          <cell r="A1163" t="str">
            <v>85799070</v>
          </cell>
        </row>
        <row r="1164">
          <cell r="A1164" t="str">
            <v>85799080</v>
          </cell>
        </row>
        <row r="1165">
          <cell r="A1165" t="str">
            <v>85799090</v>
          </cell>
        </row>
        <row r="1166">
          <cell r="A1166" t="str">
            <v>85799100</v>
          </cell>
        </row>
        <row r="1167">
          <cell r="A1167" t="str">
            <v>85799140</v>
          </cell>
        </row>
        <row r="1168">
          <cell r="A1168" t="str">
            <v>85799150</v>
          </cell>
        </row>
        <row r="1169">
          <cell r="A1169" t="str">
            <v>85799190</v>
          </cell>
        </row>
        <row r="1170">
          <cell r="A1170" t="str">
            <v>85799210</v>
          </cell>
        </row>
        <row r="1171">
          <cell r="A1171" t="str">
            <v>85799220</v>
          </cell>
        </row>
        <row r="1172">
          <cell r="A1172" t="str">
            <v>85799240</v>
          </cell>
        </row>
        <row r="1173">
          <cell r="A1173" t="str">
            <v>85799260</v>
          </cell>
        </row>
        <row r="1174">
          <cell r="A1174" t="str">
            <v>85799280</v>
          </cell>
        </row>
        <row r="1175">
          <cell r="A1175" t="str">
            <v>85799290</v>
          </cell>
        </row>
        <row r="1176">
          <cell r="A1176" t="str">
            <v>85799310</v>
          </cell>
        </row>
        <row r="1177">
          <cell r="A1177" t="str">
            <v>85799360</v>
          </cell>
        </row>
        <row r="1178">
          <cell r="A1178" t="str">
            <v>85799370</v>
          </cell>
        </row>
        <row r="1179">
          <cell r="A1179" t="str">
            <v>85799380</v>
          </cell>
        </row>
        <row r="1180">
          <cell r="A1180" t="str">
            <v>85799990</v>
          </cell>
        </row>
        <row r="1181">
          <cell r="A1181" t="str">
            <v>85800100</v>
          </cell>
        </row>
        <row r="1182">
          <cell r="A1182" t="str">
            <v>85801100</v>
          </cell>
        </row>
        <row r="1183">
          <cell r="A1183" t="str">
            <v>85802100</v>
          </cell>
        </row>
        <row r="1184">
          <cell r="A1184" t="str">
            <v>85803100</v>
          </cell>
        </row>
        <row r="1185">
          <cell r="A1185" t="str">
            <v>85804100</v>
          </cell>
        </row>
        <row r="1186">
          <cell r="A1186" t="str">
            <v>85810100</v>
          </cell>
        </row>
        <row r="1187">
          <cell r="A1187" t="str">
            <v>85810200</v>
          </cell>
        </row>
        <row r="1188">
          <cell r="A1188" t="str">
            <v>85810300</v>
          </cell>
        </row>
        <row r="1189">
          <cell r="A1189" t="str">
            <v>85810500</v>
          </cell>
        </row>
        <row r="1190">
          <cell r="A1190" t="str">
            <v>85810600</v>
          </cell>
        </row>
        <row r="1191">
          <cell r="A1191" t="str">
            <v>85810700</v>
          </cell>
        </row>
        <row r="1192">
          <cell r="A1192" t="str">
            <v>85810800</v>
          </cell>
        </row>
        <row r="1193">
          <cell r="A1193" t="str">
            <v>85810900</v>
          </cell>
        </row>
        <row r="1194">
          <cell r="A1194" t="str">
            <v>85811100</v>
          </cell>
        </row>
        <row r="1195">
          <cell r="A1195" t="str">
            <v>85811300</v>
          </cell>
        </row>
        <row r="1196">
          <cell r="A1196" t="str">
            <v>85811900</v>
          </cell>
        </row>
        <row r="1197">
          <cell r="A1197" t="str">
            <v>85822100</v>
          </cell>
        </row>
        <row r="1198">
          <cell r="A1198" t="str">
            <v>85823100</v>
          </cell>
        </row>
        <row r="1199">
          <cell r="A1199" t="str">
            <v>85830100</v>
          </cell>
        </row>
        <row r="1200">
          <cell r="A1200" t="str">
            <v>85850100</v>
          </cell>
        </row>
        <row r="1201">
          <cell r="A1201" t="str">
            <v>85850300</v>
          </cell>
        </row>
        <row r="1202">
          <cell r="A1202" t="str">
            <v>85880100</v>
          </cell>
        </row>
        <row r="1203">
          <cell r="A1203" t="str">
            <v>85884100</v>
          </cell>
        </row>
        <row r="1204">
          <cell r="A1204" t="str">
            <v>85890100</v>
          </cell>
        </row>
        <row r="1205">
          <cell r="A1205" t="str">
            <v>85892100</v>
          </cell>
        </row>
        <row r="1206">
          <cell r="A1206" t="str">
            <v>85894100</v>
          </cell>
        </row>
        <row r="1207">
          <cell r="A1207" t="str">
            <v>85899300</v>
          </cell>
        </row>
        <row r="1208">
          <cell r="A1208" t="str">
            <v>85899350</v>
          </cell>
        </row>
        <row r="1209">
          <cell r="A1209" t="str">
            <v>85899400</v>
          </cell>
        </row>
        <row r="1210">
          <cell r="A1210" t="str">
            <v>85899450</v>
          </cell>
        </row>
        <row r="1211">
          <cell r="A1211" t="str">
            <v>85899550</v>
          </cell>
        </row>
        <row r="1212">
          <cell r="A1212" t="str">
            <v>85899600</v>
          </cell>
        </row>
        <row r="1213">
          <cell r="A1213" t="str">
            <v>85899650</v>
          </cell>
        </row>
        <row r="1214">
          <cell r="A1214" t="str">
            <v>85899700</v>
          </cell>
        </row>
        <row r="1215">
          <cell r="A1215" t="str">
            <v>85899900</v>
          </cell>
        </row>
        <row r="1216">
          <cell r="A1216" t="str">
            <v>85899950</v>
          </cell>
        </row>
        <row r="1217">
          <cell r="A1217" t="str">
            <v>8F5110100</v>
          </cell>
        </row>
        <row r="1218">
          <cell r="A1218" t="str">
            <v>8F5112100</v>
          </cell>
        </row>
        <row r="1219">
          <cell r="A1219" t="str">
            <v>8F5112200</v>
          </cell>
        </row>
        <row r="1220">
          <cell r="A1220" t="str">
            <v>8F5112300</v>
          </cell>
        </row>
        <row r="1221">
          <cell r="A1221" t="str">
            <v>8F5113100</v>
          </cell>
        </row>
        <row r="1222">
          <cell r="A1222" t="str">
            <v>8F5113200</v>
          </cell>
        </row>
        <row r="1223">
          <cell r="A1223" t="str">
            <v>8F5113300</v>
          </cell>
        </row>
        <row r="1224">
          <cell r="A1224" t="str">
            <v>8F5115900</v>
          </cell>
        </row>
        <row r="1225">
          <cell r="A1225" t="str">
            <v>8F5120100</v>
          </cell>
        </row>
        <row r="1226">
          <cell r="A1226" t="str">
            <v>8F5121100</v>
          </cell>
        </row>
        <row r="1227">
          <cell r="A1227" t="str">
            <v>8F5129100</v>
          </cell>
        </row>
        <row r="1228">
          <cell r="A1228" t="str">
            <v>8F5130100</v>
          </cell>
        </row>
        <row r="1229">
          <cell r="A1229" t="str">
            <v>8F5130200</v>
          </cell>
        </row>
        <row r="1230">
          <cell r="A1230" t="str">
            <v>8F5130400</v>
          </cell>
        </row>
        <row r="1231">
          <cell r="A1231" t="str">
            <v>8F5130900</v>
          </cell>
        </row>
        <row r="1232">
          <cell r="A1232" t="str">
            <v>8F5131100</v>
          </cell>
        </row>
        <row r="1233">
          <cell r="A1233" t="str">
            <v>8F5131300</v>
          </cell>
        </row>
        <row r="1234">
          <cell r="A1234" t="str">
            <v>8F5135100</v>
          </cell>
        </row>
        <row r="1235">
          <cell r="A1235" t="str">
            <v>8F5135500</v>
          </cell>
        </row>
        <row r="1236">
          <cell r="A1236" t="str">
            <v>8F5138100</v>
          </cell>
        </row>
        <row r="1237">
          <cell r="A1237" t="str">
            <v>8F5140100</v>
          </cell>
        </row>
        <row r="1238">
          <cell r="A1238" t="str">
            <v>8F5140200</v>
          </cell>
        </row>
        <row r="1239">
          <cell r="A1239" t="str">
            <v>8F5140300</v>
          </cell>
        </row>
        <row r="1240">
          <cell r="A1240" t="str">
            <v>8F5141100</v>
          </cell>
        </row>
        <row r="1241">
          <cell r="A1241" t="str">
            <v>8F5141200</v>
          </cell>
        </row>
        <row r="1242">
          <cell r="A1242" t="str">
            <v>8F5142100</v>
          </cell>
        </row>
        <row r="1243">
          <cell r="A1243" t="str">
            <v>8F5142300</v>
          </cell>
        </row>
        <row r="1244">
          <cell r="A1244" t="str">
            <v>8F5142320</v>
          </cell>
        </row>
        <row r="1245">
          <cell r="A1245" t="str">
            <v>8F5142500</v>
          </cell>
        </row>
        <row r="1246">
          <cell r="A1246" t="str">
            <v>8F5143100</v>
          </cell>
        </row>
        <row r="1247">
          <cell r="A1247" t="str">
            <v>8F5190100</v>
          </cell>
        </row>
        <row r="1248">
          <cell r="A1248" t="str">
            <v>8F5190200</v>
          </cell>
        </row>
        <row r="1249">
          <cell r="A1249" t="str">
            <v>8F5191100</v>
          </cell>
        </row>
        <row r="1250">
          <cell r="A1250" t="str">
            <v>8F5191200</v>
          </cell>
        </row>
        <row r="1251">
          <cell r="A1251" t="str">
            <v>8F5200100</v>
          </cell>
        </row>
        <row r="1252">
          <cell r="A1252" t="str">
            <v>8F5200900</v>
          </cell>
        </row>
        <row r="1253">
          <cell r="A1253" t="str">
            <v>8F5201100</v>
          </cell>
        </row>
        <row r="1254">
          <cell r="A1254" t="str">
            <v>8F5202100</v>
          </cell>
        </row>
        <row r="1255">
          <cell r="A1255" t="str">
            <v>8F5202200</v>
          </cell>
        </row>
        <row r="1256">
          <cell r="A1256" t="str">
            <v>8F5202900</v>
          </cell>
        </row>
        <row r="1257">
          <cell r="A1257" t="str">
            <v>8F5203100</v>
          </cell>
        </row>
        <row r="1258">
          <cell r="A1258" t="str">
            <v>8F5203200</v>
          </cell>
        </row>
        <row r="1259">
          <cell r="A1259" t="str">
            <v>8F5203300</v>
          </cell>
        </row>
        <row r="1260">
          <cell r="A1260" t="str">
            <v>8F5203900</v>
          </cell>
        </row>
        <row r="1261">
          <cell r="A1261" t="str">
            <v>8F5205200</v>
          </cell>
        </row>
        <row r="1262">
          <cell r="A1262" t="str">
            <v>8F5205300</v>
          </cell>
        </row>
        <row r="1263">
          <cell r="A1263" t="str">
            <v>8F5205400</v>
          </cell>
        </row>
        <row r="1264">
          <cell r="A1264" t="str">
            <v>8F5205500</v>
          </cell>
        </row>
        <row r="1265">
          <cell r="A1265" t="str">
            <v>8F5205900</v>
          </cell>
        </row>
        <row r="1266">
          <cell r="A1266" t="str">
            <v>8F5206900</v>
          </cell>
        </row>
        <row r="1267">
          <cell r="A1267" t="str">
            <v>8F5213100</v>
          </cell>
        </row>
        <row r="1268">
          <cell r="A1268" t="str">
            <v>8F5213200</v>
          </cell>
        </row>
        <row r="1269">
          <cell r="A1269" t="str">
            <v>8F5213300</v>
          </cell>
        </row>
        <row r="1270">
          <cell r="A1270" t="str">
            <v>8F5214100</v>
          </cell>
        </row>
        <row r="1271">
          <cell r="A1271" t="str">
            <v>8F5214200</v>
          </cell>
        </row>
        <row r="1272">
          <cell r="A1272" t="str">
            <v>8F5214300</v>
          </cell>
        </row>
        <row r="1273">
          <cell r="A1273" t="str">
            <v>8F5214500</v>
          </cell>
        </row>
        <row r="1274">
          <cell r="A1274" t="str">
            <v>8F5214600</v>
          </cell>
        </row>
        <row r="1275">
          <cell r="A1275" t="str">
            <v>8F5214900</v>
          </cell>
        </row>
        <row r="1276">
          <cell r="A1276" t="str">
            <v>8F5215100</v>
          </cell>
        </row>
        <row r="1277">
          <cell r="A1277" t="str">
            <v>8F5216200</v>
          </cell>
        </row>
        <row r="1278">
          <cell r="A1278" t="str">
            <v>8F5216300</v>
          </cell>
        </row>
        <row r="1279">
          <cell r="A1279" t="str">
            <v>8F5219100</v>
          </cell>
        </row>
        <row r="1280">
          <cell r="A1280" t="str">
            <v>8F5222100</v>
          </cell>
        </row>
        <row r="1281">
          <cell r="A1281" t="str">
            <v>8F5223300</v>
          </cell>
        </row>
        <row r="1282">
          <cell r="A1282" t="str">
            <v>8F5223600</v>
          </cell>
        </row>
        <row r="1283">
          <cell r="A1283" t="str">
            <v>8F5224100</v>
          </cell>
        </row>
        <row r="1284">
          <cell r="A1284" t="str">
            <v>8F5224200</v>
          </cell>
        </row>
        <row r="1285">
          <cell r="A1285" t="str">
            <v>8F5224900</v>
          </cell>
        </row>
        <row r="1286">
          <cell r="A1286" t="str">
            <v>8F5225100</v>
          </cell>
        </row>
        <row r="1287">
          <cell r="A1287" t="str">
            <v>8F5226100</v>
          </cell>
        </row>
        <row r="1288">
          <cell r="A1288" t="str">
            <v>8F5226200</v>
          </cell>
        </row>
        <row r="1289">
          <cell r="A1289" t="str">
            <v>8F5227100</v>
          </cell>
        </row>
        <row r="1290">
          <cell r="A1290" t="str">
            <v>8F5227300</v>
          </cell>
        </row>
        <row r="1291">
          <cell r="A1291" t="str">
            <v>8F5229100</v>
          </cell>
        </row>
        <row r="1292">
          <cell r="A1292" t="str">
            <v>8F5229110</v>
          </cell>
        </row>
        <row r="1293">
          <cell r="A1293" t="str">
            <v>8F5240100</v>
          </cell>
        </row>
        <row r="1294">
          <cell r="A1294" t="str">
            <v>8F5243100</v>
          </cell>
        </row>
        <row r="1295">
          <cell r="A1295" t="str">
            <v>8F5243200</v>
          </cell>
        </row>
        <row r="1296">
          <cell r="A1296" t="str">
            <v>8F5243300</v>
          </cell>
        </row>
        <row r="1297">
          <cell r="A1297" t="str">
            <v>8F5243310</v>
          </cell>
        </row>
        <row r="1298">
          <cell r="A1298" t="str">
            <v>8F5243320</v>
          </cell>
        </row>
        <row r="1299">
          <cell r="A1299" t="str">
            <v>8F5243400</v>
          </cell>
        </row>
        <row r="1300">
          <cell r="A1300" t="str">
            <v>8F5243600</v>
          </cell>
        </row>
        <row r="1301">
          <cell r="A1301" t="str">
            <v>8F5243800</v>
          </cell>
        </row>
        <row r="1302">
          <cell r="A1302" t="str">
            <v>8F5243900</v>
          </cell>
        </row>
        <row r="1303">
          <cell r="A1303" t="str">
            <v>8F5245910</v>
          </cell>
        </row>
        <row r="1304">
          <cell r="A1304" t="str">
            <v>8F5246500</v>
          </cell>
        </row>
        <row r="1305">
          <cell r="A1305" t="str">
            <v>8F5247300</v>
          </cell>
        </row>
        <row r="1306">
          <cell r="A1306" t="str">
            <v>8F5249100</v>
          </cell>
        </row>
        <row r="1307">
          <cell r="A1307" t="str">
            <v>8F5249200</v>
          </cell>
        </row>
        <row r="1308">
          <cell r="A1308" t="str">
            <v>8F5249300</v>
          </cell>
        </row>
        <row r="1309">
          <cell r="A1309" t="str">
            <v>8F5249400</v>
          </cell>
        </row>
        <row r="1310">
          <cell r="A1310" t="str">
            <v>8F5249900</v>
          </cell>
        </row>
        <row r="1311">
          <cell r="A1311" t="str">
            <v>8F5250100</v>
          </cell>
        </row>
        <row r="1312">
          <cell r="A1312" t="str">
            <v>8F5251100</v>
          </cell>
        </row>
        <row r="1313">
          <cell r="A1313" t="str">
            <v>8F5252100</v>
          </cell>
        </row>
        <row r="1314">
          <cell r="A1314" t="str">
            <v>8F5259100</v>
          </cell>
        </row>
        <row r="1315">
          <cell r="A1315" t="str">
            <v>8F5259900</v>
          </cell>
        </row>
        <row r="1316">
          <cell r="A1316" t="str">
            <v>8F5260100</v>
          </cell>
        </row>
        <row r="1317">
          <cell r="A1317" t="str">
            <v>8F5261100</v>
          </cell>
        </row>
        <row r="1318">
          <cell r="A1318" t="str">
            <v>8F5263100</v>
          </cell>
        </row>
        <row r="1319">
          <cell r="A1319" t="str">
            <v>8F5264100</v>
          </cell>
        </row>
        <row r="1320">
          <cell r="A1320" t="str">
            <v>8F5265100</v>
          </cell>
        </row>
        <row r="1321">
          <cell r="A1321" t="str">
            <v>8F5269100</v>
          </cell>
        </row>
        <row r="1322">
          <cell r="A1322" t="str">
            <v>8F5270200</v>
          </cell>
        </row>
        <row r="1323">
          <cell r="A1323" t="str">
            <v>8F5270600</v>
          </cell>
        </row>
        <row r="1324">
          <cell r="A1324" t="str">
            <v>8F5270800</v>
          </cell>
        </row>
        <row r="1325">
          <cell r="A1325" t="str">
            <v>8F5270900</v>
          </cell>
        </row>
        <row r="1326">
          <cell r="A1326" t="str">
            <v>8F5273200</v>
          </cell>
        </row>
        <row r="1327">
          <cell r="A1327" t="str">
            <v>8F5274100</v>
          </cell>
        </row>
        <row r="1328">
          <cell r="A1328" t="str">
            <v>8F5280100</v>
          </cell>
        </row>
        <row r="1329">
          <cell r="A1329" t="str">
            <v>8F5281100</v>
          </cell>
        </row>
        <row r="1330">
          <cell r="A1330" t="str">
            <v>8F5281900</v>
          </cell>
        </row>
        <row r="1331">
          <cell r="A1331" t="str">
            <v>8F5285100</v>
          </cell>
        </row>
        <row r="1332">
          <cell r="A1332" t="str">
            <v>8F5291100</v>
          </cell>
        </row>
        <row r="1333">
          <cell r="A1333" t="str">
            <v>8F5292100</v>
          </cell>
        </row>
        <row r="1334">
          <cell r="A1334" t="str">
            <v>8F5293100</v>
          </cell>
        </row>
        <row r="1335">
          <cell r="A1335" t="str">
            <v>8F5293400</v>
          </cell>
        </row>
        <row r="1336">
          <cell r="A1336" t="str">
            <v>8F5293900</v>
          </cell>
        </row>
        <row r="1337">
          <cell r="A1337" t="str">
            <v>8F5296100</v>
          </cell>
        </row>
        <row r="1338">
          <cell r="A1338" t="str">
            <v>8F5297100</v>
          </cell>
        </row>
        <row r="1339">
          <cell r="A1339" t="str">
            <v>8F5297300</v>
          </cell>
        </row>
        <row r="1340">
          <cell r="A1340" t="str">
            <v>8F5297900</v>
          </cell>
        </row>
        <row r="1341">
          <cell r="A1341" t="str">
            <v>8F5299100</v>
          </cell>
        </row>
        <row r="1342">
          <cell r="A1342" t="str">
            <v>8F5419100</v>
          </cell>
        </row>
        <row r="1343">
          <cell r="A1343" t="str">
            <v>8F5419900</v>
          </cell>
        </row>
        <row r="1344">
          <cell r="A1344" t="str">
            <v>8F5610100</v>
          </cell>
        </row>
        <row r="1345">
          <cell r="A1345" t="str">
            <v>8F5610900</v>
          </cell>
        </row>
        <row r="1346">
          <cell r="A1346" t="str">
            <v>8F5611100</v>
          </cell>
        </row>
        <row r="1347">
          <cell r="A1347" t="str">
            <v>8F5611900</v>
          </cell>
        </row>
        <row r="1348">
          <cell r="A1348" t="str">
            <v>8F5612200</v>
          </cell>
        </row>
        <row r="1349">
          <cell r="A1349" t="str">
            <v>8F5619900</v>
          </cell>
        </row>
        <row r="1350">
          <cell r="A1350" t="str">
            <v>8F5640100</v>
          </cell>
        </row>
        <row r="1351">
          <cell r="A1351" t="str">
            <v>8F5640200</v>
          </cell>
        </row>
        <row r="1352">
          <cell r="A1352" t="str">
            <v>8F5640210</v>
          </cell>
        </row>
        <row r="1353">
          <cell r="A1353" t="str">
            <v>8F5643100</v>
          </cell>
        </row>
        <row r="1354">
          <cell r="A1354" t="str">
            <v>8F5643300</v>
          </cell>
        </row>
        <row r="1355">
          <cell r="A1355" t="str">
            <v>8F5643500</v>
          </cell>
        </row>
        <row r="1356">
          <cell r="A1356" t="str">
            <v>8F5643900</v>
          </cell>
        </row>
        <row r="1357">
          <cell r="A1357" t="str">
            <v>8F5702100</v>
          </cell>
        </row>
        <row r="1358">
          <cell r="A1358" t="str">
            <v>8F5710100</v>
          </cell>
        </row>
        <row r="1359">
          <cell r="A1359" t="str">
            <v>8F5711100</v>
          </cell>
        </row>
        <row r="1360">
          <cell r="A1360" t="str">
            <v>8F5714000</v>
          </cell>
        </row>
        <row r="1361">
          <cell r="A1361" t="str">
            <v>8F5720150</v>
          </cell>
        </row>
        <row r="1362">
          <cell r="A1362" t="str">
            <v>8F5729120</v>
          </cell>
        </row>
        <row r="1363">
          <cell r="A1363" t="str">
            <v>8F5740050</v>
          </cell>
        </row>
        <row r="1364">
          <cell r="A1364" t="str">
            <v>8F5740150</v>
          </cell>
        </row>
        <row r="1365">
          <cell r="A1365" t="str">
            <v>8F5740200</v>
          </cell>
        </row>
        <row r="1366">
          <cell r="A1366" t="str">
            <v>8F5740450</v>
          </cell>
        </row>
        <row r="1367">
          <cell r="A1367" t="str">
            <v>8F5740500</v>
          </cell>
        </row>
        <row r="1368">
          <cell r="A1368" t="str">
            <v>8F5740650</v>
          </cell>
        </row>
        <row r="1369">
          <cell r="A1369" t="str">
            <v>8F5740750</v>
          </cell>
        </row>
        <row r="1370">
          <cell r="A1370" t="str">
            <v>8F5740850</v>
          </cell>
        </row>
        <row r="1371">
          <cell r="A1371" t="str">
            <v>8F5740900</v>
          </cell>
        </row>
        <row r="1372">
          <cell r="A1372" t="str">
            <v>8F5741100</v>
          </cell>
        </row>
        <row r="1373">
          <cell r="A1373" t="str">
            <v>8F5742050</v>
          </cell>
        </row>
        <row r="1374">
          <cell r="A1374" t="str">
            <v>8F5742300</v>
          </cell>
        </row>
        <row r="1375">
          <cell r="A1375" t="str">
            <v>8F5742350</v>
          </cell>
        </row>
        <row r="1376">
          <cell r="A1376" t="str">
            <v>8F5742450</v>
          </cell>
        </row>
        <row r="1377">
          <cell r="A1377" t="str">
            <v>8F5742550</v>
          </cell>
        </row>
        <row r="1378">
          <cell r="A1378" t="str">
            <v>8F5742650</v>
          </cell>
        </row>
        <row r="1379">
          <cell r="A1379" t="str">
            <v>8F5742900</v>
          </cell>
        </row>
        <row r="1380">
          <cell r="A1380" t="str">
            <v>8F5748100</v>
          </cell>
        </row>
        <row r="1381">
          <cell r="A1381" t="str">
            <v>8F5748150</v>
          </cell>
        </row>
        <row r="1382">
          <cell r="A1382" t="str">
            <v>8F5748200</v>
          </cell>
        </row>
        <row r="1383">
          <cell r="A1383" t="str">
            <v>8F5748400</v>
          </cell>
        </row>
        <row r="1384">
          <cell r="A1384" t="str">
            <v>8F5748900</v>
          </cell>
        </row>
        <row r="1385">
          <cell r="A1385" t="str">
            <v>8F5749200</v>
          </cell>
        </row>
        <row r="1386">
          <cell r="A1386" t="str">
            <v>8F5749600</v>
          </cell>
        </row>
        <row r="1387">
          <cell r="A1387" t="str">
            <v>8F5749900</v>
          </cell>
        </row>
        <row r="1388">
          <cell r="A1388" t="str">
            <v>8F5771100</v>
          </cell>
        </row>
        <row r="1389">
          <cell r="A1389" t="str">
            <v>8F5781100</v>
          </cell>
        </row>
        <row r="1390">
          <cell r="A1390" t="str">
            <v>8F5782100</v>
          </cell>
        </row>
        <row r="1391">
          <cell r="A1391" t="str">
            <v>8F5783100</v>
          </cell>
        </row>
        <row r="1392">
          <cell r="A1392" t="str">
            <v>8F5784100</v>
          </cell>
        </row>
        <row r="1393">
          <cell r="A1393" t="str">
            <v>8F5793100</v>
          </cell>
        </row>
        <row r="1394">
          <cell r="A1394" t="str">
            <v>8F5796900</v>
          </cell>
        </row>
        <row r="1395">
          <cell r="A1395" t="str">
            <v>8F5799010</v>
          </cell>
        </row>
        <row r="1396">
          <cell r="A1396" t="str">
            <v>8F5799020</v>
          </cell>
        </row>
        <row r="1397">
          <cell r="A1397" t="str">
            <v>8F5799030</v>
          </cell>
        </row>
        <row r="1398">
          <cell r="A1398" t="str">
            <v>8F5799050</v>
          </cell>
        </row>
        <row r="1399">
          <cell r="A1399" t="str">
            <v>8F5799070</v>
          </cell>
        </row>
        <row r="1400">
          <cell r="A1400" t="str">
            <v>8F5799080</v>
          </cell>
        </row>
        <row r="1401">
          <cell r="A1401" t="str">
            <v>8F5799090</v>
          </cell>
        </row>
        <row r="1402">
          <cell r="A1402" t="str">
            <v>8F5799100</v>
          </cell>
        </row>
        <row r="1403">
          <cell r="A1403" t="str">
            <v>8F5799210</v>
          </cell>
        </row>
        <row r="1404">
          <cell r="A1404" t="str">
            <v>8F5799220</v>
          </cell>
        </row>
        <row r="1405">
          <cell r="A1405" t="str">
            <v>8F5799240</v>
          </cell>
        </row>
        <row r="1406">
          <cell r="A1406" t="str">
            <v>8F5799290</v>
          </cell>
        </row>
        <row r="1407">
          <cell r="A1407" t="str">
            <v>8F5799310</v>
          </cell>
        </row>
        <row r="1408">
          <cell r="A1408" t="str">
            <v>8F5799360</v>
          </cell>
        </row>
        <row r="1409">
          <cell r="A1409" t="str">
            <v>8F5799370</v>
          </cell>
        </row>
        <row r="1410">
          <cell r="A1410" t="str">
            <v>8F5799380</v>
          </cell>
        </row>
        <row r="1411">
          <cell r="A1411" t="str">
            <v>8F5799990</v>
          </cell>
        </row>
        <row r="1412">
          <cell r="A1412" t="str">
            <v>8F5800100</v>
          </cell>
        </row>
        <row r="1413">
          <cell r="A1413" t="str">
            <v>8F5801100</v>
          </cell>
        </row>
        <row r="1414">
          <cell r="A1414" t="str">
            <v>8F5802100</v>
          </cell>
        </row>
        <row r="1415">
          <cell r="A1415" t="str">
            <v>8F5803100</v>
          </cell>
        </row>
        <row r="1416">
          <cell r="A1416" t="str">
            <v>8F5804100</v>
          </cell>
        </row>
        <row r="1417">
          <cell r="A1417" t="str">
            <v>8F5810100</v>
          </cell>
        </row>
        <row r="1418">
          <cell r="A1418" t="str">
            <v>8F5810200</v>
          </cell>
        </row>
        <row r="1419">
          <cell r="A1419" t="str">
            <v>8F5810300</v>
          </cell>
        </row>
        <row r="1420">
          <cell r="A1420" t="str">
            <v>8F5810900</v>
          </cell>
        </row>
        <row r="1421">
          <cell r="A1421" t="str">
            <v>8F5811300</v>
          </cell>
        </row>
        <row r="1422">
          <cell r="A1422" t="str">
            <v>8F5822100</v>
          </cell>
        </row>
        <row r="1423">
          <cell r="A1423" t="str">
            <v>8F5850100</v>
          </cell>
        </row>
        <row r="1424">
          <cell r="A1424" t="str">
            <v>8F5850300</v>
          </cell>
        </row>
        <row r="1425">
          <cell r="A1425" t="str">
            <v>8F5884100</v>
          </cell>
        </row>
        <row r="1426">
          <cell r="A1426" t="str">
            <v>8F5890100</v>
          </cell>
        </row>
        <row r="1427">
          <cell r="A1427" t="str">
            <v>8F5892100</v>
          </cell>
        </row>
        <row r="1428">
          <cell r="A1428" t="str">
            <v>8F5899450</v>
          </cell>
        </row>
        <row r="1429">
          <cell r="A1429" t="str">
            <v>8F5899700</v>
          </cell>
        </row>
        <row r="1430">
          <cell r="A1430" t="str">
            <v>8F5899900</v>
          </cell>
        </row>
        <row r="1431">
          <cell r="A1431" t="str">
            <v>8F5899950</v>
          </cell>
        </row>
        <row r="1432">
          <cell r="A1432" t="str">
            <v>8N5110100</v>
          </cell>
        </row>
        <row r="1433">
          <cell r="A1433" t="str">
            <v>8N5112100</v>
          </cell>
        </row>
        <row r="1434">
          <cell r="A1434" t="str">
            <v>8N5112300</v>
          </cell>
        </row>
        <row r="1435">
          <cell r="A1435" t="str">
            <v>8N5113100</v>
          </cell>
        </row>
        <row r="1436">
          <cell r="A1436" t="str">
            <v>8N5113200</v>
          </cell>
        </row>
        <row r="1437">
          <cell r="A1437" t="str">
            <v>8N5113300</v>
          </cell>
        </row>
        <row r="1438">
          <cell r="A1438" t="str">
            <v>8N5115900</v>
          </cell>
        </row>
        <row r="1439">
          <cell r="A1439" t="str">
            <v>8N5116100</v>
          </cell>
        </row>
        <row r="1440">
          <cell r="A1440" t="str">
            <v>8N5120100</v>
          </cell>
        </row>
        <row r="1441">
          <cell r="A1441" t="str">
            <v>8N5121100</v>
          </cell>
        </row>
        <row r="1442">
          <cell r="A1442" t="str">
            <v>8N5129100</v>
          </cell>
        </row>
        <row r="1443">
          <cell r="A1443" t="str">
            <v>8N5130100</v>
          </cell>
        </row>
        <row r="1444">
          <cell r="A1444" t="str">
            <v>8N5130200</v>
          </cell>
        </row>
        <row r="1445">
          <cell r="A1445" t="str">
            <v>8N5131100</v>
          </cell>
        </row>
        <row r="1446">
          <cell r="A1446" t="str">
            <v>8N5131300</v>
          </cell>
        </row>
        <row r="1447">
          <cell r="A1447" t="str">
            <v>8N5134300</v>
          </cell>
        </row>
        <row r="1448">
          <cell r="A1448" t="str">
            <v>8N5134400</v>
          </cell>
        </row>
        <row r="1449">
          <cell r="A1449" t="str">
            <v>8N5135100</v>
          </cell>
        </row>
        <row r="1450">
          <cell r="A1450" t="str">
            <v>8N5135500</v>
          </cell>
        </row>
        <row r="1451">
          <cell r="A1451" t="str">
            <v>8N5138100</v>
          </cell>
        </row>
        <row r="1452">
          <cell r="A1452" t="str">
            <v>8N5140100</v>
          </cell>
        </row>
        <row r="1453">
          <cell r="A1453" t="str">
            <v>8N5140200</v>
          </cell>
        </row>
        <row r="1454">
          <cell r="A1454" t="str">
            <v>8N5140300</v>
          </cell>
        </row>
        <row r="1455">
          <cell r="A1455" t="str">
            <v>8N5141100</v>
          </cell>
        </row>
        <row r="1456">
          <cell r="A1456" t="str">
            <v>8N5141200</v>
          </cell>
        </row>
        <row r="1457">
          <cell r="A1457" t="str">
            <v>8N5141400</v>
          </cell>
        </row>
        <row r="1458">
          <cell r="A1458" t="str">
            <v>8N5142100</v>
          </cell>
        </row>
        <row r="1459">
          <cell r="A1459" t="str">
            <v>8N5142200</v>
          </cell>
        </row>
        <row r="1460">
          <cell r="A1460" t="str">
            <v>8N5142300</v>
          </cell>
        </row>
        <row r="1461">
          <cell r="A1461" t="str">
            <v>8N5142320</v>
          </cell>
        </row>
        <row r="1462">
          <cell r="A1462" t="str">
            <v>8N5142500</v>
          </cell>
        </row>
        <row r="1463">
          <cell r="A1463" t="str">
            <v>8N5191100</v>
          </cell>
        </row>
        <row r="1464">
          <cell r="A1464" t="str">
            <v>8N5200100</v>
          </cell>
        </row>
        <row r="1465">
          <cell r="A1465" t="str">
            <v>8N5200900</v>
          </cell>
        </row>
        <row r="1466">
          <cell r="A1466" t="str">
            <v>8N5201100</v>
          </cell>
        </row>
        <row r="1467">
          <cell r="A1467" t="str">
            <v>8N5202100</v>
          </cell>
        </row>
        <row r="1468">
          <cell r="A1468" t="str">
            <v>8N5202200</v>
          </cell>
        </row>
        <row r="1469">
          <cell r="A1469" t="str">
            <v>8N5202900</v>
          </cell>
        </row>
        <row r="1470">
          <cell r="A1470" t="str">
            <v>8N5203100</v>
          </cell>
        </row>
        <row r="1471">
          <cell r="A1471" t="str">
            <v>8N5203200</v>
          </cell>
        </row>
        <row r="1472">
          <cell r="A1472" t="str">
            <v>8N5203900</v>
          </cell>
        </row>
        <row r="1473">
          <cell r="A1473" t="str">
            <v>8N5205200</v>
          </cell>
        </row>
        <row r="1474">
          <cell r="A1474" t="str">
            <v>8N5205300</v>
          </cell>
        </row>
        <row r="1475">
          <cell r="A1475" t="str">
            <v>8N5205900</v>
          </cell>
        </row>
        <row r="1476">
          <cell r="A1476" t="str">
            <v>8N5206100</v>
          </cell>
        </row>
        <row r="1477">
          <cell r="A1477" t="str">
            <v>8N5209100</v>
          </cell>
        </row>
        <row r="1478">
          <cell r="A1478" t="str">
            <v>8N5210100</v>
          </cell>
        </row>
        <row r="1479">
          <cell r="A1479" t="str">
            <v>8N5213100</v>
          </cell>
        </row>
        <row r="1480">
          <cell r="A1480" t="str">
            <v>8N5213200</v>
          </cell>
        </row>
        <row r="1481">
          <cell r="A1481" t="str">
            <v>8N5213300</v>
          </cell>
        </row>
        <row r="1482">
          <cell r="A1482" t="str">
            <v>8N5214100</v>
          </cell>
        </row>
        <row r="1483">
          <cell r="A1483" t="str">
            <v>8N5214200</v>
          </cell>
        </row>
        <row r="1484">
          <cell r="A1484" t="str">
            <v>8N5214500</v>
          </cell>
        </row>
        <row r="1485">
          <cell r="A1485" t="str">
            <v>8N5214600</v>
          </cell>
        </row>
        <row r="1486">
          <cell r="A1486" t="str">
            <v>8N5215100</v>
          </cell>
        </row>
        <row r="1487">
          <cell r="A1487" t="str">
            <v>8N5216100</v>
          </cell>
        </row>
        <row r="1488">
          <cell r="A1488" t="str">
            <v>8N5216200</v>
          </cell>
        </row>
        <row r="1489">
          <cell r="A1489" t="str">
            <v>8N5216300</v>
          </cell>
        </row>
        <row r="1490">
          <cell r="A1490" t="str">
            <v>8N5219100</v>
          </cell>
        </row>
        <row r="1491">
          <cell r="A1491" t="str">
            <v>8N5222900</v>
          </cell>
        </row>
        <row r="1492">
          <cell r="A1492" t="str">
            <v>8N5223300</v>
          </cell>
        </row>
        <row r="1493">
          <cell r="A1493" t="str">
            <v>8N5223500</v>
          </cell>
        </row>
        <row r="1494">
          <cell r="A1494" t="str">
            <v>8N5223600</v>
          </cell>
        </row>
        <row r="1495">
          <cell r="A1495" t="str">
            <v>8N5223700</v>
          </cell>
        </row>
        <row r="1496">
          <cell r="A1496" t="str">
            <v>8N5224200</v>
          </cell>
        </row>
        <row r="1497">
          <cell r="A1497" t="str">
            <v>8N5226100</v>
          </cell>
        </row>
        <row r="1498">
          <cell r="A1498" t="str">
            <v>8N5226200</v>
          </cell>
        </row>
        <row r="1499">
          <cell r="A1499" t="str">
            <v>8N5227300</v>
          </cell>
        </row>
        <row r="1500">
          <cell r="A1500" t="str">
            <v>8N5230100</v>
          </cell>
        </row>
        <row r="1501">
          <cell r="A1501" t="str">
            <v>8N5243100</v>
          </cell>
        </row>
        <row r="1502">
          <cell r="A1502" t="str">
            <v>8N5243200</v>
          </cell>
        </row>
        <row r="1503">
          <cell r="A1503" t="str">
            <v>8N5243300</v>
          </cell>
        </row>
        <row r="1504">
          <cell r="A1504" t="str">
            <v>8N5243400</v>
          </cell>
        </row>
        <row r="1505">
          <cell r="A1505" t="str">
            <v>8N5243900</v>
          </cell>
        </row>
        <row r="1506">
          <cell r="A1506" t="str">
            <v>8N5245900</v>
          </cell>
        </row>
        <row r="1507">
          <cell r="A1507" t="str">
            <v>8N5249200</v>
          </cell>
        </row>
        <row r="1508">
          <cell r="A1508" t="str">
            <v>8N5250100</v>
          </cell>
        </row>
        <row r="1509">
          <cell r="A1509" t="str">
            <v>8N5251100</v>
          </cell>
        </row>
        <row r="1510">
          <cell r="A1510" t="str">
            <v>8N5259900</v>
          </cell>
        </row>
        <row r="1511">
          <cell r="A1511" t="str">
            <v>8N5263100</v>
          </cell>
        </row>
        <row r="1512">
          <cell r="A1512" t="str">
            <v>8N5264100</v>
          </cell>
        </row>
        <row r="1513">
          <cell r="A1513" t="str">
            <v>8N5265100</v>
          </cell>
        </row>
        <row r="1514">
          <cell r="A1514" t="str">
            <v>8N5269100</v>
          </cell>
        </row>
        <row r="1515">
          <cell r="A1515" t="str">
            <v>8N5270400</v>
          </cell>
        </row>
        <row r="1516">
          <cell r="A1516" t="str">
            <v>8N5270800</v>
          </cell>
        </row>
        <row r="1517">
          <cell r="A1517" t="str">
            <v>8N5270900</v>
          </cell>
        </row>
        <row r="1518">
          <cell r="A1518" t="str">
            <v>8N5273900</v>
          </cell>
        </row>
        <row r="1519">
          <cell r="A1519" t="str">
            <v>8N5274100</v>
          </cell>
        </row>
        <row r="1520">
          <cell r="A1520" t="str">
            <v>8N5280100</v>
          </cell>
        </row>
        <row r="1521">
          <cell r="A1521" t="str">
            <v>8N5281100</v>
          </cell>
        </row>
        <row r="1522">
          <cell r="A1522" t="str">
            <v>8N5281900</v>
          </cell>
        </row>
        <row r="1523">
          <cell r="A1523" t="str">
            <v>8N5285100</v>
          </cell>
        </row>
        <row r="1524">
          <cell r="A1524" t="str">
            <v>8N5291100</v>
          </cell>
        </row>
        <row r="1525">
          <cell r="A1525" t="str">
            <v>8N5293900</v>
          </cell>
        </row>
        <row r="1526">
          <cell r="A1526" t="str">
            <v>8N5296100</v>
          </cell>
        </row>
        <row r="1527">
          <cell r="A1527" t="str">
            <v>8N5297100</v>
          </cell>
        </row>
        <row r="1528">
          <cell r="A1528" t="str">
            <v>8N5297200</v>
          </cell>
        </row>
        <row r="1529">
          <cell r="A1529" t="str">
            <v>8N5297900</v>
          </cell>
        </row>
        <row r="1530">
          <cell r="A1530" t="str">
            <v>8N5299100</v>
          </cell>
        </row>
        <row r="1531">
          <cell r="A1531" t="str">
            <v>8N5419100</v>
          </cell>
        </row>
        <row r="1532">
          <cell r="A1532" t="str">
            <v>8N5419900</v>
          </cell>
        </row>
        <row r="1533">
          <cell r="A1533" t="str">
            <v>8N5421100</v>
          </cell>
        </row>
        <row r="1534">
          <cell r="A1534" t="str">
            <v>8N5610100</v>
          </cell>
        </row>
        <row r="1535">
          <cell r="A1535" t="str">
            <v>8N5611100</v>
          </cell>
        </row>
        <row r="1536">
          <cell r="A1536" t="str">
            <v>8N5611200</v>
          </cell>
        </row>
        <row r="1537">
          <cell r="A1537" t="str">
            <v>8N5640200</v>
          </cell>
        </row>
        <row r="1538">
          <cell r="A1538" t="str">
            <v>8N5640210</v>
          </cell>
        </row>
        <row r="1539">
          <cell r="A1539" t="str">
            <v>8N5643100</v>
          </cell>
        </row>
        <row r="1540">
          <cell r="A1540" t="str">
            <v>8N5643300</v>
          </cell>
        </row>
        <row r="1541">
          <cell r="A1541" t="str">
            <v>8N5710100</v>
          </cell>
        </row>
        <row r="1542">
          <cell r="A1542" t="str">
            <v>8N5711100</v>
          </cell>
        </row>
        <row r="1543">
          <cell r="A1543" t="str">
            <v>8N5720150</v>
          </cell>
        </row>
        <row r="1544">
          <cell r="A1544" t="str">
            <v>8N5721100</v>
          </cell>
        </row>
        <row r="1545">
          <cell r="A1545" t="str">
            <v>8N5721900</v>
          </cell>
        </row>
        <row r="1546">
          <cell r="A1546" t="str">
            <v>8N5729300</v>
          </cell>
        </row>
        <row r="1547">
          <cell r="A1547" t="str">
            <v>8N5729900</v>
          </cell>
        </row>
        <row r="1548">
          <cell r="A1548" t="str">
            <v>8N5739100</v>
          </cell>
        </row>
        <row r="1549">
          <cell r="A1549" t="str">
            <v>8N5740050</v>
          </cell>
        </row>
        <row r="1550">
          <cell r="A1550" t="str">
            <v>8N5740100</v>
          </cell>
        </row>
        <row r="1551">
          <cell r="A1551" t="str">
            <v>8N5740150</v>
          </cell>
        </row>
        <row r="1552">
          <cell r="A1552" t="str">
            <v>8N5740450</v>
          </cell>
        </row>
        <row r="1553">
          <cell r="A1553" t="str">
            <v>8N5740650</v>
          </cell>
        </row>
        <row r="1554">
          <cell r="A1554" t="str">
            <v>8N5740700</v>
          </cell>
        </row>
        <row r="1555">
          <cell r="A1555" t="str">
            <v>8N5740750</v>
          </cell>
        </row>
        <row r="1556">
          <cell r="A1556" t="str">
            <v>8N5741100</v>
          </cell>
        </row>
        <row r="1557">
          <cell r="A1557" t="str">
            <v>8N5742750</v>
          </cell>
        </row>
        <row r="1558">
          <cell r="A1558" t="str">
            <v>8N5742900</v>
          </cell>
        </row>
        <row r="1559">
          <cell r="A1559" t="str">
            <v>8N5748100</v>
          </cell>
        </row>
        <row r="1560">
          <cell r="A1560" t="str">
            <v>8N5748200</v>
          </cell>
        </row>
        <row r="1561">
          <cell r="A1561" t="str">
            <v>8N5748400</v>
          </cell>
        </row>
        <row r="1562">
          <cell r="A1562" t="str">
            <v>8N5748900</v>
          </cell>
        </row>
        <row r="1563">
          <cell r="A1563" t="str">
            <v>8N5749200</v>
          </cell>
        </row>
        <row r="1564">
          <cell r="A1564" t="str">
            <v>8N5749500</v>
          </cell>
        </row>
        <row r="1565">
          <cell r="A1565" t="str">
            <v>8N5749700</v>
          </cell>
        </row>
        <row r="1566">
          <cell r="A1566" t="str">
            <v>8N5749900</v>
          </cell>
        </row>
        <row r="1567">
          <cell r="A1567" t="str">
            <v>8N5781100</v>
          </cell>
        </row>
        <row r="1568">
          <cell r="A1568" t="str">
            <v>8N5782100</v>
          </cell>
        </row>
        <row r="1569">
          <cell r="A1569" t="str">
            <v>8N5783100</v>
          </cell>
        </row>
        <row r="1570">
          <cell r="A1570" t="str">
            <v>8N5784100</v>
          </cell>
        </row>
        <row r="1571">
          <cell r="A1571" t="str">
            <v>8N5784200</v>
          </cell>
        </row>
        <row r="1572">
          <cell r="A1572" t="str">
            <v>8N5793100</v>
          </cell>
        </row>
        <row r="1573">
          <cell r="A1573" t="str">
            <v>8N5799030</v>
          </cell>
        </row>
        <row r="1574">
          <cell r="A1574" t="str">
            <v>8N5799150</v>
          </cell>
        </row>
        <row r="1575">
          <cell r="A1575" t="str">
            <v>8N5799210</v>
          </cell>
        </row>
        <row r="1576">
          <cell r="A1576" t="str">
            <v>8N5799260</v>
          </cell>
        </row>
        <row r="1577">
          <cell r="A1577" t="str">
            <v>8N5799310</v>
          </cell>
        </row>
        <row r="1578">
          <cell r="A1578" t="str">
            <v>8N5799990</v>
          </cell>
        </row>
        <row r="1579">
          <cell r="A1579" t="str">
            <v>8N5800100</v>
          </cell>
        </row>
        <row r="1580">
          <cell r="A1580" t="str">
            <v>8N5802100</v>
          </cell>
        </row>
        <row r="1581">
          <cell r="A1581" t="str">
            <v>8N5803100</v>
          </cell>
        </row>
        <row r="1582">
          <cell r="A1582" t="str">
            <v>8N5804100</v>
          </cell>
        </row>
        <row r="1583">
          <cell r="A1583" t="str">
            <v>8N5830100</v>
          </cell>
        </row>
        <row r="1584">
          <cell r="A1584" t="str">
            <v>8N5880100</v>
          </cell>
        </row>
        <row r="1585">
          <cell r="A1585" t="str">
            <v>8N5894100</v>
          </cell>
        </row>
        <row r="1586">
          <cell r="A1586" t="str">
            <v>8N5899600</v>
          </cell>
        </row>
        <row r="1587">
          <cell r="A1587" t="str">
            <v>8N5899650</v>
          </cell>
        </row>
        <row r="1588">
          <cell r="A1588" t="str">
            <v>8N5899950</v>
          </cell>
        </row>
        <row r="1589">
          <cell r="A1589" t="str">
            <v>A001005100100</v>
          </cell>
        </row>
        <row r="1590">
          <cell r="A1590" t="str">
            <v>A001005110100</v>
          </cell>
        </row>
        <row r="1591">
          <cell r="A1591" t="str">
            <v>A001005120100</v>
          </cell>
        </row>
        <row r="1592">
          <cell r="A1592" t="str">
            <v>A001005121100</v>
          </cell>
        </row>
        <row r="1593">
          <cell r="A1593" t="str">
            <v>A001005122100</v>
          </cell>
        </row>
        <row r="1594">
          <cell r="A1594" t="str">
            <v>A001005130100</v>
          </cell>
        </row>
        <row r="1595">
          <cell r="A1595" t="str">
            <v>A001005130200</v>
          </cell>
        </row>
        <row r="1596">
          <cell r="A1596" t="str">
            <v>A001005131100</v>
          </cell>
        </row>
        <row r="1597">
          <cell r="A1597" t="str">
            <v>A001005131300</v>
          </cell>
        </row>
        <row r="1598">
          <cell r="A1598" t="str">
            <v>A001005133100</v>
          </cell>
        </row>
        <row r="1599">
          <cell r="A1599" t="str">
            <v>A001005135500</v>
          </cell>
        </row>
        <row r="1600">
          <cell r="A1600" t="str">
            <v>A001005138100</v>
          </cell>
        </row>
        <row r="1601">
          <cell r="A1601" t="str">
            <v>A001005140100</v>
          </cell>
        </row>
        <row r="1602">
          <cell r="A1602" t="str">
            <v>A001005140200</v>
          </cell>
        </row>
        <row r="1603">
          <cell r="A1603" t="str">
            <v>A001005141100</v>
          </cell>
        </row>
        <row r="1604">
          <cell r="A1604" t="str">
            <v>A001005141200</v>
          </cell>
        </row>
        <row r="1605">
          <cell r="A1605" t="str">
            <v>A001005142300</v>
          </cell>
        </row>
        <row r="1606">
          <cell r="A1606" t="str">
            <v>A001005142320</v>
          </cell>
        </row>
        <row r="1607">
          <cell r="A1607" t="str">
            <v>A001005142500</v>
          </cell>
        </row>
        <row r="1608">
          <cell r="A1608" t="str">
            <v>A001005296100</v>
          </cell>
        </row>
        <row r="1609">
          <cell r="A1609" t="str">
            <v>A001005297100</v>
          </cell>
        </row>
        <row r="1610">
          <cell r="A1610" t="str">
            <v>A001005299100</v>
          </cell>
        </row>
        <row r="1611">
          <cell r="A1611" t="str">
            <v>A001005611100</v>
          </cell>
        </row>
        <row r="1612">
          <cell r="A1612" t="str">
            <v>A001005643300</v>
          </cell>
        </row>
        <row r="1613">
          <cell r="A1613" t="str">
            <v>A001005643900</v>
          </cell>
        </row>
        <row r="1614">
          <cell r="A1614" t="str">
            <v>A001005649100</v>
          </cell>
        </row>
        <row r="1615">
          <cell r="A1615" t="str">
            <v>A001005711100</v>
          </cell>
        </row>
        <row r="1616">
          <cell r="A1616" t="str">
            <v>A001005784200</v>
          </cell>
        </row>
        <row r="1617">
          <cell r="A1617" t="str">
            <v>A001005799010</v>
          </cell>
        </row>
        <row r="1618">
          <cell r="A1618" t="str">
            <v>A001005799060</v>
          </cell>
        </row>
        <row r="1619">
          <cell r="A1619" t="str">
            <v>A001005799100</v>
          </cell>
        </row>
        <row r="1620">
          <cell r="A1620" t="str">
            <v>A001005799990</v>
          </cell>
        </row>
        <row r="1621">
          <cell r="A1621" t="str">
            <v>A001005800100</v>
          </cell>
        </row>
        <row r="1622">
          <cell r="A1622" t="str">
            <v>A001005801100</v>
          </cell>
        </row>
        <row r="1623">
          <cell r="A1623" t="str">
            <v>A001005811100</v>
          </cell>
        </row>
        <row r="1624">
          <cell r="A1624" t="str">
            <v>A001005811300</v>
          </cell>
        </row>
        <row r="1625">
          <cell r="A1625" t="str">
            <v>A001005820100</v>
          </cell>
        </row>
        <row r="1626">
          <cell r="A1626" t="str">
            <v>A001005890100</v>
          </cell>
        </row>
        <row r="1627">
          <cell r="A1627" t="str">
            <v>A001005892100</v>
          </cell>
        </row>
        <row r="1628">
          <cell r="A1628" t="str">
            <v>A001005899950</v>
          </cell>
        </row>
        <row r="1629">
          <cell r="A1629" t="str">
            <v>A002005103100</v>
          </cell>
        </row>
        <row r="1630">
          <cell r="A1630" t="str">
            <v>A002005110100</v>
          </cell>
        </row>
        <row r="1631">
          <cell r="A1631" t="str">
            <v>A002005120100</v>
          </cell>
        </row>
        <row r="1632">
          <cell r="A1632" t="str">
            <v>A002005121100</v>
          </cell>
        </row>
        <row r="1633">
          <cell r="A1633" t="str">
            <v>A002005122100</v>
          </cell>
        </row>
        <row r="1634">
          <cell r="A1634" t="str">
            <v>A002005133100</v>
          </cell>
        </row>
        <row r="1635">
          <cell r="A1635" t="str">
            <v>A002005135500</v>
          </cell>
        </row>
        <row r="1636">
          <cell r="A1636" t="str">
            <v>A002005140100</v>
          </cell>
        </row>
        <row r="1637">
          <cell r="A1637" t="str">
            <v>A002005140200</v>
          </cell>
        </row>
        <row r="1638">
          <cell r="A1638" t="str">
            <v>A002005141100</v>
          </cell>
        </row>
        <row r="1639">
          <cell r="A1639" t="str">
            <v>A002005141200</v>
          </cell>
        </row>
        <row r="1640">
          <cell r="A1640" t="str">
            <v>A002005142300</v>
          </cell>
        </row>
        <row r="1641">
          <cell r="A1641" t="str">
            <v>A002005142320</v>
          </cell>
        </row>
        <row r="1642">
          <cell r="A1642" t="str">
            <v>A002005142500</v>
          </cell>
        </row>
        <row r="1643">
          <cell r="A1643" t="str">
            <v>A002005191100</v>
          </cell>
        </row>
        <row r="1644">
          <cell r="A1644" t="str">
            <v>A002005296100</v>
          </cell>
        </row>
        <row r="1645">
          <cell r="A1645" t="str">
            <v>A002005299100</v>
          </cell>
        </row>
        <row r="1646">
          <cell r="A1646" t="str">
            <v>A002005601100</v>
          </cell>
        </row>
        <row r="1647">
          <cell r="A1647" t="str">
            <v>A002005611100</v>
          </cell>
        </row>
        <row r="1648">
          <cell r="A1648" t="str">
            <v>A002005643100</v>
          </cell>
        </row>
        <row r="1649">
          <cell r="A1649" t="str">
            <v>A002005643300</v>
          </cell>
        </row>
        <row r="1650">
          <cell r="A1650" t="str">
            <v>A002005799990</v>
          </cell>
        </row>
        <row r="1651">
          <cell r="A1651" t="str">
            <v>A002005800100</v>
          </cell>
        </row>
        <row r="1652">
          <cell r="A1652" t="str">
            <v>A002005802100</v>
          </cell>
        </row>
        <row r="1653">
          <cell r="A1653" t="str">
            <v>A002005899950</v>
          </cell>
        </row>
        <row r="1654">
          <cell r="A1654" t="str">
            <v>A004005110100</v>
          </cell>
        </row>
        <row r="1655">
          <cell r="A1655" t="str">
            <v>A004005120100</v>
          </cell>
        </row>
        <row r="1656">
          <cell r="A1656" t="str">
            <v>A004005121100</v>
          </cell>
        </row>
        <row r="1657">
          <cell r="A1657" t="str">
            <v>A004005129100</v>
          </cell>
        </row>
        <row r="1658">
          <cell r="A1658" t="str">
            <v>A004005130100</v>
          </cell>
        </row>
        <row r="1659">
          <cell r="A1659" t="str">
            <v>A004005130200</v>
          </cell>
        </row>
        <row r="1660">
          <cell r="A1660" t="str">
            <v>A004005131100</v>
          </cell>
        </row>
        <row r="1661">
          <cell r="A1661" t="str">
            <v>A004005131300</v>
          </cell>
        </row>
        <row r="1662">
          <cell r="A1662" t="str">
            <v>A004005132100</v>
          </cell>
        </row>
        <row r="1663">
          <cell r="A1663" t="str">
            <v>A004005133100</v>
          </cell>
        </row>
        <row r="1664">
          <cell r="A1664" t="str">
            <v>A004005135100</v>
          </cell>
        </row>
        <row r="1665">
          <cell r="A1665" t="str">
            <v>A004005135500</v>
          </cell>
        </row>
        <row r="1666">
          <cell r="A1666" t="str">
            <v>A004005135900</v>
          </cell>
        </row>
        <row r="1667">
          <cell r="A1667" t="str">
            <v>A004005140100</v>
          </cell>
        </row>
        <row r="1668">
          <cell r="A1668" t="str">
            <v>A004005140200</v>
          </cell>
        </row>
        <row r="1669">
          <cell r="A1669" t="str">
            <v>A004005140300</v>
          </cell>
        </row>
        <row r="1670">
          <cell r="A1670" t="str">
            <v>A004005141100</v>
          </cell>
        </row>
        <row r="1671">
          <cell r="A1671" t="str">
            <v>A004005141200</v>
          </cell>
        </row>
        <row r="1672">
          <cell r="A1672" t="str">
            <v>A004005141400</v>
          </cell>
        </row>
        <row r="1673">
          <cell r="A1673" t="str">
            <v>A004005142300</v>
          </cell>
        </row>
        <row r="1674">
          <cell r="A1674" t="str">
            <v>A004005142320</v>
          </cell>
        </row>
        <row r="1675">
          <cell r="A1675" t="str">
            <v>A004005142500</v>
          </cell>
        </row>
        <row r="1676">
          <cell r="A1676" t="str">
            <v>A004005191200</v>
          </cell>
        </row>
        <row r="1677">
          <cell r="A1677" t="str">
            <v>A004005296100</v>
          </cell>
        </row>
        <row r="1678">
          <cell r="A1678" t="str">
            <v>A004005299100</v>
          </cell>
        </row>
        <row r="1679">
          <cell r="A1679" t="str">
            <v>A004005601100</v>
          </cell>
        </row>
        <row r="1680">
          <cell r="A1680" t="str">
            <v>A004005610100</v>
          </cell>
        </row>
        <row r="1681">
          <cell r="A1681" t="str">
            <v>A004005643100</v>
          </cell>
        </row>
        <row r="1682">
          <cell r="A1682" t="str">
            <v>A004005643300</v>
          </cell>
        </row>
        <row r="1683">
          <cell r="A1683" t="str">
            <v>A004005711100</v>
          </cell>
        </row>
        <row r="1684">
          <cell r="A1684" t="str">
            <v>A004005784100</v>
          </cell>
        </row>
        <row r="1685">
          <cell r="A1685" t="str">
            <v>A004005784200</v>
          </cell>
        </row>
        <row r="1686">
          <cell r="A1686" t="str">
            <v>A004005799010</v>
          </cell>
        </row>
        <row r="1687">
          <cell r="A1687" t="str">
            <v>A004005799060</v>
          </cell>
        </row>
        <row r="1688">
          <cell r="A1688" t="str">
            <v>A004005799310</v>
          </cell>
        </row>
        <row r="1689">
          <cell r="A1689" t="str">
            <v>A004005799990</v>
          </cell>
        </row>
        <row r="1690">
          <cell r="A1690" t="str">
            <v>A004005800100</v>
          </cell>
        </row>
        <row r="1691">
          <cell r="A1691" t="str">
            <v>A004005801100</v>
          </cell>
        </row>
        <row r="1692">
          <cell r="A1692" t="str">
            <v>A004005809100</v>
          </cell>
        </row>
        <row r="1693">
          <cell r="A1693" t="str">
            <v>A004005892100</v>
          </cell>
        </row>
        <row r="1694">
          <cell r="A1694" t="str">
            <v>A004005899700</v>
          </cell>
        </row>
        <row r="1695">
          <cell r="A1695" t="str">
            <v>A005005101100</v>
          </cell>
        </row>
        <row r="1696">
          <cell r="A1696" t="str">
            <v>A005005643900</v>
          </cell>
        </row>
        <row r="1697">
          <cell r="A1697" t="str">
            <v>A005005800100</v>
          </cell>
        </row>
        <row r="1698">
          <cell r="A1698" t="str">
            <v>A005005802100</v>
          </cell>
        </row>
        <row r="1699">
          <cell r="A1699" t="str">
            <v>A005005899950</v>
          </cell>
        </row>
        <row r="1700">
          <cell r="A1700" t="str">
            <v>A011005102100</v>
          </cell>
        </row>
        <row r="1701">
          <cell r="A1701" t="str">
            <v>A011005110100</v>
          </cell>
        </row>
        <row r="1702">
          <cell r="A1702" t="str">
            <v>A011005120100</v>
          </cell>
        </row>
        <row r="1703">
          <cell r="A1703" t="str">
            <v>A011005121100</v>
          </cell>
        </row>
        <row r="1704">
          <cell r="A1704" t="str">
            <v>A011005140100</v>
          </cell>
        </row>
        <row r="1705">
          <cell r="A1705" t="str">
            <v>A011005141100</v>
          </cell>
        </row>
        <row r="1706">
          <cell r="A1706" t="str">
            <v>A011005142100</v>
          </cell>
        </row>
        <row r="1707">
          <cell r="A1707" t="str">
            <v>A020005110100</v>
          </cell>
        </row>
        <row r="1708">
          <cell r="A1708" t="str">
            <v>A020005113100</v>
          </cell>
        </row>
        <row r="1709">
          <cell r="A1709" t="str">
            <v>A020005120100</v>
          </cell>
        </row>
        <row r="1710">
          <cell r="A1710" t="str">
            <v>A020005121100</v>
          </cell>
        </row>
        <row r="1711">
          <cell r="A1711" t="str">
            <v>A020005122100</v>
          </cell>
        </row>
        <row r="1712">
          <cell r="A1712" t="str">
            <v>A020005130100</v>
          </cell>
        </row>
        <row r="1713">
          <cell r="A1713" t="str">
            <v>A020005130200</v>
          </cell>
        </row>
        <row r="1714">
          <cell r="A1714" t="str">
            <v>A020005131100</v>
          </cell>
        </row>
        <row r="1715">
          <cell r="A1715" t="str">
            <v>A020005131300</v>
          </cell>
        </row>
        <row r="1716">
          <cell r="A1716" t="str">
            <v>A020005133100</v>
          </cell>
        </row>
        <row r="1717">
          <cell r="A1717" t="str">
            <v>A020005135100</v>
          </cell>
        </row>
        <row r="1718">
          <cell r="A1718" t="str">
            <v>A020005135500</v>
          </cell>
        </row>
        <row r="1719">
          <cell r="A1719" t="str">
            <v>A020005138100</v>
          </cell>
        </row>
        <row r="1720">
          <cell r="A1720" t="str">
            <v>A020005140100</v>
          </cell>
        </row>
        <row r="1721">
          <cell r="A1721" t="str">
            <v>A020005140200</v>
          </cell>
        </row>
        <row r="1722">
          <cell r="A1722" t="str">
            <v>A020005141100</v>
          </cell>
        </row>
        <row r="1723">
          <cell r="A1723" t="str">
            <v>A020005141200</v>
          </cell>
        </row>
        <row r="1724">
          <cell r="A1724" t="str">
            <v>A020005142300</v>
          </cell>
        </row>
        <row r="1725">
          <cell r="A1725" t="str">
            <v>A020005142320</v>
          </cell>
        </row>
        <row r="1726">
          <cell r="A1726" t="str">
            <v>A020005142500</v>
          </cell>
        </row>
        <row r="1727">
          <cell r="A1727" t="str">
            <v>A020005191200</v>
          </cell>
        </row>
        <row r="1728">
          <cell r="A1728" t="str">
            <v>A020005296100</v>
          </cell>
        </row>
        <row r="1729">
          <cell r="A1729" t="str">
            <v>A020005297100</v>
          </cell>
        </row>
        <row r="1730">
          <cell r="A1730" t="str">
            <v>A020005299100</v>
          </cell>
        </row>
        <row r="1731">
          <cell r="A1731" t="str">
            <v>A020005611100</v>
          </cell>
        </row>
        <row r="1732">
          <cell r="A1732" t="str">
            <v>A020005613100</v>
          </cell>
        </row>
        <row r="1733">
          <cell r="A1733" t="str">
            <v>A020005643300</v>
          </cell>
        </row>
        <row r="1734">
          <cell r="A1734" t="str">
            <v>A020005643900</v>
          </cell>
        </row>
        <row r="1735">
          <cell r="A1735" t="str">
            <v>A020005649100</v>
          </cell>
        </row>
        <row r="1736">
          <cell r="A1736" t="str">
            <v>A020005711100</v>
          </cell>
        </row>
        <row r="1737">
          <cell r="A1737" t="str">
            <v>A020005784100</v>
          </cell>
        </row>
        <row r="1738">
          <cell r="A1738" t="str">
            <v>A020005784200</v>
          </cell>
        </row>
        <row r="1739">
          <cell r="A1739" t="str">
            <v>A020005799010</v>
          </cell>
        </row>
        <row r="1740">
          <cell r="A1740" t="str">
            <v>A020005799060</v>
          </cell>
        </row>
        <row r="1741">
          <cell r="A1741" t="str">
            <v>A020005799100</v>
          </cell>
        </row>
        <row r="1742">
          <cell r="A1742" t="str">
            <v>A020005799990</v>
          </cell>
        </row>
        <row r="1743">
          <cell r="A1743" t="str">
            <v>A020005800100</v>
          </cell>
        </row>
        <row r="1744">
          <cell r="A1744" t="str">
            <v>A020005801100</v>
          </cell>
        </row>
        <row r="1745">
          <cell r="A1745" t="str">
            <v>A020005802100</v>
          </cell>
        </row>
        <row r="1746">
          <cell r="A1746" t="str">
            <v>A020005810900</v>
          </cell>
        </row>
        <row r="1747">
          <cell r="A1747" t="str">
            <v>A020005811100</v>
          </cell>
        </row>
        <row r="1748">
          <cell r="A1748" t="str">
            <v>A020005811200</v>
          </cell>
        </row>
        <row r="1749">
          <cell r="A1749" t="str">
            <v>A020005811300</v>
          </cell>
        </row>
        <row r="1750">
          <cell r="A1750" t="str">
            <v>A020005811900</v>
          </cell>
        </row>
        <row r="1751">
          <cell r="A1751" t="str">
            <v>A020005823100</v>
          </cell>
        </row>
        <row r="1752">
          <cell r="A1752" t="str">
            <v>A020005830100</v>
          </cell>
        </row>
        <row r="1753">
          <cell r="A1753" t="str">
            <v>A020005850100</v>
          </cell>
        </row>
        <row r="1754">
          <cell r="A1754" t="str">
            <v>A020005892100</v>
          </cell>
        </row>
        <row r="1755">
          <cell r="A1755" t="str">
            <v>A020005899950</v>
          </cell>
        </row>
        <row r="1756">
          <cell r="A1756" t="str">
            <v>A021005110100</v>
          </cell>
        </row>
        <row r="1757">
          <cell r="A1757" t="str">
            <v>A021005113100</v>
          </cell>
        </row>
        <row r="1758">
          <cell r="A1758" t="str">
            <v>A021005120100</v>
          </cell>
        </row>
        <row r="1759">
          <cell r="A1759" t="str">
            <v>A021005121100</v>
          </cell>
        </row>
        <row r="1760">
          <cell r="A1760" t="str">
            <v>A021005122100</v>
          </cell>
        </row>
        <row r="1761">
          <cell r="A1761" t="str">
            <v>A021005130100</v>
          </cell>
        </row>
        <row r="1762">
          <cell r="A1762" t="str">
            <v>A021005130200</v>
          </cell>
        </row>
        <row r="1763">
          <cell r="A1763" t="str">
            <v>A021005131100</v>
          </cell>
        </row>
        <row r="1764">
          <cell r="A1764" t="str">
            <v>A021005131300</v>
          </cell>
        </row>
        <row r="1765">
          <cell r="A1765" t="str">
            <v>A021005133100</v>
          </cell>
        </row>
        <row r="1766">
          <cell r="A1766" t="str">
            <v>A021005135500</v>
          </cell>
        </row>
        <row r="1767">
          <cell r="A1767" t="str">
            <v>A021005138100</v>
          </cell>
        </row>
        <row r="1768">
          <cell r="A1768" t="str">
            <v>A021005140100</v>
          </cell>
        </row>
        <row r="1769">
          <cell r="A1769" t="str">
            <v>A021005140200</v>
          </cell>
        </row>
        <row r="1770">
          <cell r="A1770" t="str">
            <v>A021005141100</v>
          </cell>
        </row>
        <row r="1771">
          <cell r="A1771" t="str">
            <v>A021005141200</v>
          </cell>
        </row>
        <row r="1772">
          <cell r="A1772" t="str">
            <v>A021005142300</v>
          </cell>
        </row>
        <row r="1773">
          <cell r="A1773" t="str">
            <v>A021005142320</v>
          </cell>
        </row>
        <row r="1774">
          <cell r="A1774" t="str">
            <v>A021005142500</v>
          </cell>
        </row>
        <row r="1775">
          <cell r="A1775" t="str">
            <v>A021005191200</v>
          </cell>
        </row>
        <row r="1776">
          <cell r="A1776" t="str">
            <v>A021005201100</v>
          </cell>
        </row>
        <row r="1777">
          <cell r="A1777" t="str">
            <v>A021005296100</v>
          </cell>
        </row>
        <row r="1778">
          <cell r="A1778" t="str">
            <v>A021005297300</v>
          </cell>
        </row>
        <row r="1779">
          <cell r="A1779" t="str">
            <v>A021005299100</v>
          </cell>
        </row>
        <row r="1780">
          <cell r="A1780" t="str">
            <v>A021005421100</v>
          </cell>
        </row>
        <row r="1781">
          <cell r="A1781" t="str">
            <v>A021005600100</v>
          </cell>
        </row>
        <row r="1782">
          <cell r="A1782" t="str">
            <v>A021005601100</v>
          </cell>
        </row>
        <row r="1783">
          <cell r="A1783" t="str">
            <v>A021005610100</v>
          </cell>
        </row>
        <row r="1784">
          <cell r="A1784" t="str">
            <v>A021005611100</v>
          </cell>
        </row>
        <row r="1785">
          <cell r="A1785" t="str">
            <v>A021005612900</v>
          </cell>
        </row>
        <row r="1786">
          <cell r="A1786" t="str">
            <v>A021005640200</v>
          </cell>
        </row>
        <row r="1787">
          <cell r="A1787" t="str">
            <v>A021005643100</v>
          </cell>
        </row>
        <row r="1788">
          <cell r="A1788" t="str">
            <v>A021005643300</v>
          </cell>
        </row>
        <row r="1789">
          <cell r="A1789" t="str">
            <v>A021005643900</v>
          </cell>
        </row>
        <row r="1790">
          <cell r="A1790" t="str">
            <v>A021005711100</v>
          </cell>
        </row>
        <row r="1791">
          <cell r="A1791" t="str">
            <v>A021005740900</v>
          </cell>
        </row>
        <row r="1792">
          <cell r="A1792" t="str">
            <v>A021005784200</v>
          </cell>
        </row>
        <row r="1793">
          <cell r="A1793" t="str">
            <v>A021005797100</v>
          </cell>
        </row>
        <row r="1794">
          <cell r="A1794" t="str">
            <v>A021005799010</v>
          </cell>
        </row>
        <row r="1795">
          <cell r="A1795" t="str">
            <v>A021005799050</v>
          </cell>
        </row>
        <row r="1796">
          <cell r="A1796" t="str">
            <v>A021005799990</v>
          </cell>
        </row>
        <row r="1797">
          <cell r="A1797" t="str">
            <v>A021005800100</v>
          </cell>
        </row>
        <row r="1798">
          <cell r="A1798" t="str">
            <v>A021005801100</v>
          </cell>
        </row>
        <row r="1799">
          <cell r="A1799" t="str">
            <v>A021005810700</v>
          </cell>
        </row>
        <row r="1800">
          <cell r="A1800" t="str">
            <v>A021005811300</v>
          </cell>
        </row>
        <row r="1801">
          <cell r="A1801" t="str">
            <v>A021005811900</v>
          </cell>
        </row>
        <row r="1802">
          <cell r="A1802" t="str">
            <v>A021005823100</v>
          </cell>
        </row>
        <row r="1803">
          <cell r="A1803" t="str">
            <v>A021005892100</v>
          </cell>
        </row>
        <row r="1804">
          <cell r="A1804" t="str">
            <v>A021005899450</v>
          </cell>
        </row>
        <row r="1805">
          <cell r="A1805" t="str">
            <v>A021005899700</v>
          </cell>
        </row>
        <row r="1806">
          <cell r="A1806" t="str">
            <v>A021005899950</v>
          </cell>
        </row>
        <row r="1807">
          <cell r="A1807" t="str">
            <v>A031005110100</v>
          </cell>
        </row>
        <row r="1808">
          <cell r="A1808" t="str">
            <v>A031005115100</v>
          </cell>
        </row>
        <row r="1809">
          <cell r="A1809" t="str">
            <v>A031005120100</v>
          </cell>
        </row>
        <row r="1810">
          <cell r="A1810" t="str">
            <v>A031005121100</v>
          </cell>
        </row>
        <row r="1811">
          <cell r="A1811" t="str">
            <v>A031005135500</v>
          </cell>
        </row>
        <row r="1812">
          <cell r="A1812" t="str">
            <v>A031005140100</v>
          </cell>
        </row>
        <row r="1813">
          <cell r="A1813" t="str">
            <v>A031005140200</v>
          </cell>
        </row>
        <row r="1814">
          <cell r="A1814" t="str">
            <v>A031005141100</v>
          </cell>
        </row>
        <row r="1815">
          <cell r="A1815" t="str">
            <v>A031005141200</v>
          </cell>
        </row>
        <row r="1816">
          <cell r="A1816" t="str">
            <v>A031005142300</v>
          </cell>
        </row>
        <row r="1817">
          <cell r="A1817" t="str">
            <v>A031005142320</v>
          </cell>
        </row>
        <row r="1818">
          <cell r="A1818" t="str">
            <v>A031005142500</v>
          </cell>
        </row>
        <row r="1819">
          <cell r="A1819" t="str">
            <v>A031005180100</v>
          </cell>
        </row>
        <row r="1820">
          <cell r="A1820" t="str">
            <v>A033005110100</v>
          </cell>
        </row>
        <row r="1821">
          <cell r="A1821" t="str">
            <v>A033005120100</v>
          </cell>
        </row>
        <row r="1822">
          <cell r="A1822" t="str">
            <v>A033005121100</v>
          </cell>
        </row>
        <row r="1823">
          <cell r="A1823" t="str">
            <v>A033005135500</v>
          </cell>
        </row>
        <row r="1824">
          <cell r="A1824" t="str">
            <v>A033005140100</v>
          </cell>
        </row>
        <row r="1825">
          <cell r="A1825" t="str">
            <v>A033005140200</v>
          </cell>
        </row>
        <row r="1826">
          <cell r="A1826" t="str">
            <v>A033005141100</v>
          </cell>
        </row>
        <row r="1827">
          <cell r="A1827" t="str">
            <v>A033005141200</v>
          </cell>
        </row>
        <row r="1828">
          <cell r="A1828" t="str">
            <v>A033005142300</v>
          </cell>
        </row>
        <row r="1829">
          <cell r="A1829" t="str">
            <v>A033005142320</v>
          </cell>
        </row>
        <row r="1830">
          <cell r="A1830" t="str">
            <v>A033005142500</v>
          </cell>
        </row>
        <row r="1831">
          <cell r="A1831" t="str">
            <v>A033005180100</v>
          </cell>
        </row>
        <row r="1832">
          <cell r="A1832" t="str">
            <v>A034005110100</v>
          </cell>
        </row>
        <row r="1833">
          <cell r="A1833" t="str">
            <v>A034005120100</v>
          </cell>
        </row>
        <row r="1834">
          <cell r="A1834" t="str">
            <v>A034005121100</v>
          </cell>
        </row>
        <row r="1835">
          <cell r="A1835" t="str">
            <v>A034005135500</v>
          </cell>
        </row>
        <row r="1836">
          <cell r="A1836" t="str">
            <v>A034005140100</v>
          </cell>
        </row>
        <row r="1837">
          <cell r="A1837" t="str">
            <v>A034005140200</v>
          </cell>
        </row>
        <row r="1838">
          <cell r="A1838" t="str">
            <v>A034005141100</v>
          </cell>
        </row>
        <row r="1839">
          <cell r="A1839" t="str">
            <v>A034005141200</v>
          </cell>
        </row>
        <row r="1840">
          <cell r="A1840" t="str">
            <v>A034005142300</v>
          </cell>
        </row>
        <row r="1841">
          <cell r="A1841" t="str">
            <v>A034005142320</v>
          </cell>
        </row>
        <row r="1842">
          <cell r="A1842" t="str">
            <v>A034005142500</v>
          </cell>
        </row>
        <row r="1843">
          <cell r="A1843" t="str">
            <v>A034005180100</v>
          </cell>
        </row>
        <row r="1844">
          <cell r="A1844" t="str">
            <v>A036005110100</v>
          </cell>
        </row>
        <row r="1845">
          <cell r="A1845" t="str">
            <v>A036005120100</v>
          </cell>
        </row>
        <row r="1846">
          <cell r="A1846" t="str">
            <v>A036005121100</v>
          </cell>
        </row>
        <row r="1847">
          <cell r="A1847" t="str">
            <v>A036005135500</v>
          </cell>
        </row>
        <row r="1848">
          <cell r="A1848" t="str">
            <v>A036005140100</v>
          </cell>
        </row>
        <row r="1849">
          <cell r="A1849" t="str">
            <v>A036005140200</v>
          </cell>
        </row>
        <row r="1850">
          <cell r="A1850" t="str">
            <v>A036005141100</v>
          </cell>
        </row>
        <row r="1851">
          <cell r="A1851" t="str">
            <v>A036005141200</v>
          </cell>
        </row>
        <row r="1852">
          <cell r="A1852" t="str">
            <v>A036005142300</v>
          </cell>
        </row>
        <row r="1853">
          <cell r="A1853" t="str">
            <v>A036005142320</v>
          </cell>
        </row>
        <row r="1854">
          <cell r="A1854" t="str">
            <v>A036005142500</v>
          </cell>
        </row>
        <row r="1855">
          <cell r="A1855" t="str">
            <v>A036005180100</v>
          </cell>
        </row>
        <row r="1856">
          <cell r="A1856" t="str">
            <v>A038005143100</v>
          </cell>
        </row>
        <row r="1857">
          <cell r="A1857" t="str">
            <v>A040005110100</v>
          </cell>
        </row>
        <row r="1858">
          <cell r="A1858" t="str">
            <v>A040005113900</v>
          </cell>
        </row>
        <row r="1859">
          <cell r="A1859" t="str">
            <v>A040005120100</v>
          </cell>
        </row>
        <row r="1860">
          <cell r="A1860" t="str">
            <v>A040005121100</v>
          </cell>
        </row>
        <row r="1861">
          <cell r="A1861" t="str">
            <v>A040005122100</v>
          </cell>
        </row>
        <row r="1862">
          <cell r="A1862" t="str">
            <v>A040005130900</v>
          </cell>
        </row>
        <row r="1863">
          <cell r="A1863" t="str">
            <v>A040005131900</v>
          </cell>
        </row>
        <row r="1864">
          <cell r="A1864" t="str">
            <v>A040005133100</v>
          </cell>
        </row>
        <row r="1865">
          <cell r="A1865" t="str">
            <v>A040005134900</v>
          </cell>
        </row>
        <row r="1866">
          <cell r="A1866" t="str">
            <v>A040005135500</v>
          </cell>
        </row>
        <row r="1867">
          <cell r="A1867" t="str">
            <v>A040005138100</v>
          </cell>
        </row>
        <row r="1868">
          <cell r="A1868" t="str">
            <v>A040005140100</v>
          </cell>
        </row>
        <row r="1869">
          <cell r="A1869" t="str">
            <v>A040005140200</v>
          </cell>
        </row>
        <row r="1870">
          <cell r="A1870" t="str">
            <v>A040005141100</v>
          </cell>
        </row>
        <row r="1871">
          <cell r="A1871" t="str">
            <v>A040005141200</v>
          </cell>
        </row>
        <row r="1872">
          <cell r="A1872" t="str">
            <v>A040005142300</v>
          </cell>
        </row>
        <row r="1873">
          <cell r="A1873" t="str">
            <v>A040005142320</v>
          </cell>
        </row>
        <row r="1874">
          <cell r="A1874" t="str">
            <v>A040005142500</v>
          </cell>
        </row>
        <row r="1875">
          <cell r="A1875" t="str">
            <v>A040005191200</v>
          </cell>
        </row>
        <row r="1876">
          <cell r="A1876" t="str">
            <v>A040005219100</v>
          </cell>
        </row>
        <row r="1877">
          <cell r="A1877" t="str">
            <v>A040005296100</v>
          </cell>
        </row>
        <row r="1878">
          <cell r="A1878" t="str">
            <v>A040005297100</v>
          </cell>
        </row>
        <row r="1879">
          <cell r="A1879" t="str">
            <v>A040005297200</v>
          </cell>
        </row>
        <row r="1880">
          <cell r="A1880" t="str">
            <v>A040005299100</v>
          </cell>
        </row>
        <row r="1881">
          <cell r="A1881" t="str">
            <v>A040005419900</v>
          </cell>
        </row>
        <row r="1882">
          <cell r="A1882" t="str">
            <v>A040005600100</v>
          </cell>
        </row>
        <row r="1883">
          <cell r="A1883" t="str">
            <v>A040005601100</v>
          </cell>
        </row>
        <row r="1884">
          <cell r="A1884" t="str">
            <v>A040005610900</v>
          </cell>
        </row>
        <row r="1885">
          <cell r="A1885" t="str">
            <v>A040005611900</v>
          </cell>
        </row>
        <row r="1886">
          <cell r="A1886" t="str">
            <v>A040005619900</v>
          </cell>
        </row>
        <row r="1887">
          <cell r="A1887" t="str">
            <v>A040005640100</v>
          </cell>
        </row>
        <row r="1888">
          <cell r="A1888" t="str">
            <v>A040005643100</v>
          </cell>
        </row>
        <row r="1889">
          <cell r="A1889" t="str">
            <v>A040005643300</v>
          </cell>
        </row>
        <row r="1890">
          <cell r="A1890" t="str">
            <v>A040005643900</v>
          </cell>
        </row>
        <row r="1891">
          <cell r="A1891" t="str">
            <v>A040005649100</v>
          </cell>
        </row>
        <row r="1892">
          <cell r="A1892" t="str">
            <v>A040005700100</v>
          </cell>
        </row>
        <row r="1893">
          <cell r="A1893" t="str">
            <v>A040005711100</v>
          </cell>
        </row>
        <row r="1894">
          <cell r="A1894" t="str">
            <v>A040005719100</v>
          </cell>
        </row>
        <row r="1895">
          <cell r="A1895" t="str">
            <v>A040005740900</v>
          </cell>
        </row>
        <row r="1896">
          <cell r="A1896" t="str">
            <v>A040005742900</v>
          </cell>
        </row>
        <row r="1897">
          <cell r="A1897" t="str">
            <v>A040005749900</v>
          </cell>
        </row>
        <row r="1898">
          <cell r="A1898" t="str">
            <v>A040005784900</v>
          </cell>
        </row>
        <row r="1899">
          <cell r="A1899" t="str">
            <v>A040005797100</v>
          </cell>
        </row>
        <row r="1900">
          <cell r="A1900" t="str">
            <v>A040005799060</v>
          </cell>
        </row>
        <row r="1901">
          <cell r="A1901" t="str">
            <v>A040005799100</v>
          </cell>
        </row>
        <row r="1902">
          <cell r="A1902" t="str">
            <v>A040005799990</v>
          </cell>
        </row>
        <row r="1903">
          <cell r="A1903" t="str">
            <v>A040005800100</v>
          </cell>
        </row>
        <row r="1904">
          <cell r="A1904" t="str">
            <v>A040005801100</v>
          </cell>
        </row>
        <row r="1905">
          <cell r="A1905" t="str">
            <v>A040005810700</v>
          </cell>
        </row>
        <row r="1906">
          <cell r="A1906" t="str">
            <v>A040005811100</v>
          </cell>
        </row>
        <row r="1907">
          <cell r="A1907" t="str">
            <v>A040005811300</v>
          </cell>
        </row>
        <row r="1908">
          <cell r="A1908" t="str">
            <v>A040005811900</v>
          </cell>
        </row>
        <row r="1909">
          <cell r="A1909" t="str">
            <v>A040005850100</v>
          </cell>
        </row>
        <row r="1910">
          <cell r="A1910" t="str">
            <v>A040005880100</v>
          </cell>
        </row>
        <row r="1911">
          <cell r="A1911" t="str">
            <v>A040005881100</v>
          </cell>
        </row>
        <row r="1912">
          <cell r="A1912" t="str">
            <v>A040005889100</v>
          </cell>
        </row>
        <row r="1913">
          <cell r="A1913" t="str">
            <v>A040005890100</v>
          </cell>
        </row>
        <row r="1914">
          <cell r="A1914" t="str">
            <v>A040005892100</v>
          </cell>
        </row>
        <row r="1915">
          <cell r="A1915" t="str">
            <v>A040005899700</v>
          </cell>
        </row>
        <row r="1916">
          <cell r="A1916" t="str">
            <v>A040005899750</v>
          </cell>
        </row>
        <row r="1917">
          <cell r="A1917" t="str">
            <v>A040005899900</v>
          </cell>
        </row>
        <row r="1918">
          <cell r="A1918" t="str">
            <v>A040005899950</v>
          </cell>
        </row>
        <row r="1919">
          <cell r="A1919" t="str">
            <v>A041005110100</v>
          </cell>
        </row>
        <row r="1920">
          <cell r="A1920" t="str">
            <v>A041005113900</v>
          </cell>
        </row>
        <row r="1921">
          <cell r="A1921" t="str">
            <v>A041005120100</v>
          </cell>
        </row>
        <row r="1922">
          <cell r="A1922" t="str">
            <v>A041005121100</v>
          </cell>
        </row>
        <row r="1923">
          <cell r="A1923" t="str">
            <v>A041005122100</v>
          </cell>
        </row>
        <row r="1924">
          <cell r="A1924" t="str">
            <v>A041005129100</v>
          </cell>
        </row>
        <row r="1925">
          <cell r="A1925" t="str">
            <v>A041005130900</v>
          </cell>
        </row>
        <row r="1926">
          <cell r="A1926" t="str">
            <v>A041005131900</v>
          </cell>
        </row>
        <row r="1927">
          <cell r="A1927" t="str">
            <v>A041005133100</v>
          </cell>
        </row>
        <row r="1928">
          <cell r="A1928" t="str">
            <v>A041005134900</v>
          </cell>
        </row>
        <row r="1929">
          <cell r="A1929" t="str">
            <v>A041005135500</v>
          </cell>
        </row>
        <row r="1930">
          <cell r="A1930" t="str">
            <v>A041005136900</v>
          </cell>
        </row>
        <row r="1931">
          <cell r="A1931" t="str">
            <v>A041005138100</v>
          </cell>
        </row>
        <row r="1932">
          <cell r="A1932" t="str">
            <v>A041005140100</v>
          </cell>
        </row>
        <row r="1933">
          <cell r="A1933" t="str">
            <v>A041005140200</v>
          </cell>
        </row>
        <row r="1934">
          <cell r="A1934" t="str">
            <v>A041005141100</v>
          </cell>
        </row>
        <row r="1935">
          <cell r="A1935" t="str">
            <v>A041005141200</v>
          </cell>
        </row>
        <row r="1936">
          <cell r="A1936" t="str">
            <v>A041005142300</v>
          </cell>
        </row>
        <row r="1937">
          <cell r="A1937" t="str">
            <v>A041005142320</v>
          </cell>
        </row>
        <row r="1938">
          <cell r="A1938" t="str">
            <v>A041005142500</v>
          </cell>
        </row>
        <row r="1939">
          <cell r="A1939" t="str">
            <v>A041005144100</v>
          </cell>
        </row>
        <row r="1940">
          <cell r="A1940" t="str">
            <v>A041005190900</v>
          </cell>
        </row>
        <row r="1941">
          <cell r="A1941" t="str">
            <v>A041005191200</v>
          </cell>
        </row>
        <row r="1942">
          <cell r="A1942" t="str">
            <v>A041005219100</v>
          </cell>
        </row>
        <row r="1943">
          <cell r="A1943" t="str">
            <v>A041005296100</v>
          </cell>
        </row>
        <row r="1944">
          <cell r="A1944" t="str">
            <v>A041005297900</v>
          </cell>
        </row>
        <row r="1945">
          <cell r="A1945" t="str">
            <v>A041005299100</v>
          </cell>
        </row>
        <row r="1946">
          <cell r="A1946" t="str">
            <v>A041005409100</v>
          </cell>
        </row>
        <row r="1947">
          <cell r="A1947" t="str">
            <v>A041005419900</v>
          </cell>
        </row>
        <row r="1948">
          <cell r="A1948" t="str">
            <v>A041005600100</v>
          </cell>
        </row>
        <row r="1949">
          <cell r="A1949" t="str">
            <v>A041005610900</v>
          </cell>
        </row>
        <row r="1950">
          <cell r="A1950" t="str">
            <v>A041005643900</v>
          </cell>
        </row>
        <row r="1951">
          <cell r="A1951" t="str">
            <v>A041005711100</v>
          </cell>
        </row>
        <row r="1952">
          <cell r="A1952" t="str">
            <v>A041005719100</v>
          </cell>
        </row>
        <row r="1953">
          <cell r="A1953" t="str">
            <v>A041005784900</v>
          </cell>
        </row>
        <row r="1954">
          <cell r="A1954" t="str">
            <v>A041005798100</v>
          </cell>
        </row>
        <row r="1955">
          <cell r="A1955" t="str">
            <v>A041005799990</v>
          </cell>
        </row>
        <row r="1956">
          <cell r="A1956" t="str">
            <v>A041005800100</v>
          </cell>
        </row>
        <row r="1957">
          <cell r="A1957" t="str">
            <v>A041005801100</v>
          </cell>
        </row>
        <row r="1958">
          <cell r="A1958" t="str">
            <v>A041005810900</v>
          </cell>
        </row>
        <row r="1959">
          <cell r="A1959" t="str">
            <v>A041005811900</v>
          </cell>
        </row>
        <row r="1960">
          <cell r="A1960" t="str">
            <v>A041005850100</v>
          </cell>
        </row>
        <row r="1961">
          <cell r="A1961" t="str">
            <v>A041005889100</v>
          </cell>
        </row>
        <row r="1962">
          <cell r="A1962" t="str">
            <v>A041005890100</v>
          </cell>
        </row>
        <row r="1963">
          <cell r="A1963" t="str">
            <v>A041005892100</v>
          </cell>
        </row>
        <row r="1964">
          <cell r="A1964" t="str">
            <v>A041005899350</v>
          </cell>
        </row>
        <row r="1965">
          <cell r="A1965" t="str">
            <v>A042005110100</v>
          </cell>
        </row>
        <row r="1966">
          <cell r="A1966" t="str">
            <v>A042005113900</v>
          </cell>
        </row>
        <row r="1967">
          <cell r="A1967" t="str">
            <v>A042005120100</v>
          </cell>
        </row>
        <row r="1968">
          <cell r="A1968" t="str">
            <v>A042005121100</v>
          </cell>
        </row>
        <row r="1969">
          <cell r="A1969" t="str">
            <v>A042005122100</v>
          </cell>
        </row>
        <row r="1970">
          <cell r="A1970" t="str">
            <v>A042005129100</v>
          </cell>
        </row>
        <row r="1971">
          <cell r="A1971" t="str">
            <v>A042005130900</v>
          </cell>
        </row>
        <row r="1972">
          <cell r="A1972" t="str">
            <v>A042005131900</v>
          </cell>
        </row>
        <row r="1973">
          <cell r="A1973" t="str">
            <v>A042005133100</v>
          </cell>
        </row>
        <row r="1974">
          <cell r="A1974" t="str">
            <v>A042005134900</v>
          </cell>
        </row>
        <row r="1975">
          <cell r="A1975" t="str">
            <v>A042005135500</v>
          </cell>
        </row>
        <row r="1976">
          <cell r="A1976" t="str">
            <v>A042005138100</v>
          </cell>
        </row>
        <row r="1977">
          <cell r="A1977" t="str">
            <v>A042005140100</v>
          </cell>
        </row>
        <row r="1978">
          <cell r="A1978" t="str">
            <v>A042005140200</v>
          </cell>
        </row>
        <row r="1979">
          <cell r="A1979" t="str">
            <v>A042005141100</v>
          </cell>
        </row>
        <row r="1980">
          <cell r="A1980" t="str">
            <v>A042005141200</v>
          </cell>
        </row>
        <row r="1981">
          <cell r="A1981" t="str">
            <v>A042005142300</v>
          </cell>
        </row>
        <row r="1982">
          <cell r="A1982" t="str">
            <v>A042005142320</v>
          </cell>
        </row>
        <row r="1983">
          <cell r="A1983" t="str">
            <v>A042005142500</v>
          </cell>
        </row>
        <row r="1984">
          <cell r="A1984" t="str">
            <v>A042005144100</v>
          </cell>
        </row>
        <row r="1985">
          <cell r="A1985" t="str">
            <v>A042005191200</v>
          </cell>
        </row>
        <row r="1986">
          <cell r="A1986" t="str">
            <v>A042005219100</v>
          </cell>
        </row>
        <row r="1987">
          <cell r="A1987" t="str">
            <v>A042005296100</v>
          </cell>
        </row>
        <row r="1988">
          <cell r="A1988" t="str">
            <v>A042005299100</v>
          </cell>
        </row>
        <row r="1989">
          <cell r="A1989" t="str">
            <v>A042005409100</v>
          </cell>
        </row>
        <row r="1990">
          <cell r="A1990" t="str">
            <v>A042005601100</v>
          </cell>
        </row>
        <row r="1991">
          <cell r="A1991" t="str">
            <v>A042005643900</v>
          </cell>
        </row>
        <row r="1992">
          <cell r="A1992" t="str">
            <v>A042005711100</v>
          </cell>
        </row>
        <row r="1993">
          <cell r="A1993" t="str">
            <v>A042005719100</v>
          </cell>
        </row>
        <row r="1994">
          <cell r="A1994" t="str">
            <v>A042005784900</v>
          </cell>
        </row>
        <row r="1995">
          <cell r="A1995" t="str">
            <v>A042005798100</v>
          </cell>
        </row>
        <row r="1996">
          <cell r="A1996" t="str">
            <v>A042005799990</v>
          </cell>
        </row>
        <row r="1997">
          <cell r="A1997" t="str">
            <v>A042005800100</v>
          </cell>
        </row>
        <row r="1998">
          <cell r="A1998" t="str">
            <v>A042005801100</v>
          </cell>
        </row>
        <row r="1999">
          <cell r="A1999" t="str">
            <v>A042005811900</v>
          </cell>
        </row>
        <row r="2000">
          <cell r="A2000" t="str">
            <v>A042005892100</v>
          </cell>
        </row>
        <row r="2001">
          <cell r="A2001" t="str">
            <v>A042005899950</v>
          </cell>
        </row>
        <row r="2002">
          <cell r="A2002" t="str">
            <v>A042415110100</v>
          </cell>
        </row>
        <row r="2003">
          <cell r="A2003" t="str">
            <v>A042415113100</v>
          </cell>
        </row>
        <row r="2004">
          <cell r="A2004" t="str">
            <v>A042415120100</v>
          </cell>
        </row>
        <row r="2005">
          <cell r="A2005" t="str">
            <v>A042415121100</v>
          </cell>
        </row>
        <row r="2006">
          <cell r="A2006" t="str">
            <v>A042415129100</v>
          </cell>
        </row>
        <row r="2007">
          <cell r="A2007" t="str">
            <v>A042415130100</v>
          </cell>
        </row>
        <row r="2008">
          <cell r="A2008" t="str">
            <v>A042415130200</v>
          </cell>
        </row>
        <row r="2009">
          <cell r="A2009" t="str">
            <v>A042415131100</v>
          </cell>
        </row>
        <row r="2010">
          <cell r="A2010" t="str">
            <v>A042415132100</v>
          </cell>
        </row>
        <row r="2011">
          <cell r="A2011" t="str">
            <v>A042415134400</v>
          </cell>
        </row>
        <row r="2012">
          <cell r="A2012" t="str">
            <v>A042415135500</v>
          </cell>
        </row>
        <row r="2013">
          <cell r="A2013" t="str">
            <v>A042415135900</v>
          </cell>
        </row>
        <row r="2014">
          <cell r="A2014" t="str">
            <v>A042415140100</v>
          </cell>
        </row>
        <row r="2015">
          <cell r="A2015" t="str">
            <v>A042415140200</v>
          </cell>
        </row>
        <row r="2016">
          <cell r="A2016" t="str">
            <v>A042415140300</v>
          </cell>
        </row>
        <row r="2017">
          <cell r="A2017" t="str">
            <v>A042415141100</v>
          </cell>
        </row>
        <row r="2018">
          <cell r="A2018" t="str">
            <v>A042415141200</v>
          </cell>
        </row>
        <row r="2019">
          <cell r="A2019" t="str">
            <v>A042415141400</v>
          </cell>
        </row>
        <row r="2020">
          <cell r="A2020" t="str">
            <v>A042415142100</v>
          </cell>
        </row>
        <row r="2021">
          <cell r="A2021" t="str">
            <v>A042415142300</v>
          </cell>
        </row>
        <row r="2022">
          <cell r="A2022" t="str">
            <v>A042415142320</v>
          </cell>
        </row>
        <row r="2023">
          <cell r="A2023" t="str">
            <v>A042415142500</v>
          </cell>
        </row>
        <row r="2024">
          <cell r="A2024" t="str">
            <v>A042415144100</v>
          </cell>
        </row>
        <row r="2025">
          <cell r="A2025" t="str">
            <v>A042415190100</v>
          </cell>
        </row>
        <row r="2026">
          <cell r="A2026" t="str">
            <v>A042415190200</v>
          </cell>
        </row>
        <row r="2027">
          <cell r="A2027" t="str">
            <v>A042415191200</v>
          </cell>
        </row>
        <row r="2028">
          <cell r="A2028" t="str">
            <v>A042415201100</v>
          </cell>
        </row>
        <row r="2029">
          <cell r="A2029" t="str">
            <v>A042415216100</v>
          </cell>
        </row>
        <row r="2030">
          <cell r="A2030" t="str">
            <v>A042415219100</v>
          </cell>
        </row>
        <row r="2031">
          <cell r="A2031" t="str">
            <v>A042415263100</v>
          </cell>
        </row>
        <row r="2032">
          <cell r="A2032" t="str">
            <v>A042415269100</v>
          </cell>
        </row>
        <row r="2033">
          <cell r="A2033" t="str">
            <v>A042415270900</v>
          </cell>
        </row>
        <row r="2034">
          <cell r="A2034" t="str">
            <v>A042415291200</v>
          </cell>
        </row>
        <row r="2035">
          <cell r="A2035" t="str">
            <v>A042415296100</v>
          </cell>
        </row>
        <row r="2036">
          <cell r="A2036" t="str">
            <v>A042415297100</v>
          </cell>
        </row>
        <row r="2037">
          <cell r="A2037" t="str">
            <v>A042415299100</v>
          </cell>
        </row>
        <row r="2038">
          <cell r="A2038" t="str">
            <v>A042415610900</v>
          </cell>
        </row>
        <row r="2039">
          <cell r="A2039" t="str">
            <v>A042415611100</v>
          </cell>
        </row>
        <row r="2040">
          <cell r="A2040" t="str">
            <v>A042415643900</v>
          </cell>
        </row>
        <row r="2041">
          <cell r="A2041" t="str">
            <v>A042415711100</v>
          </cell>
        </row>
        <row r="2042">
          <cell r="A2042" t="str">
            <v>A042415712100</v>
          </cell>
        </row>
        <row r="2043">
          <cell r="A2043" t="str">
            <v>A042415740050</v>
          </cell>
        </row>
        <row r="2044">
          <cell r="A2044" t="str">
            <v>A042415749900</v>
          </cell>
        </row>
        <row r="2045">
          <cell r="A2045" t="str">
            <v>A042415781100</v>
          </cell>
        </row>
        <row r="2046">
          <cell r="A2046" t="str">
            <v>A042415783100</v>
          </cell>
        </row>
        <row r="2047">
          <cell r="A2047" t="str">
            <v>A042415799990</v>
          </cell>
        </row>
        <row r="2048">
          <cell r="A2048" t="str">
            <v>A042415800100</v>
          </cell>
        </row>
        <row r="2049">
          <cell r="A2049" t="str">
            <v>A042415802100</v>
          </cell>
        </row>
        <row r="2050">
          <cell r="A2050" t="str">
            <v>A042415804100</v>
          </cell>
        </row>
        <row r="2051">
          <cell r="A2051" t="str">
            <v>A042415809100</v>
          </cell>
        </row>
        <row r="2052">
          <cell r="A2052" t="str">
            <v>A042415880100</v>
          </cell>
        </row>
        <row r="2053">
          <cell r="A2053" t="str">
            <v>A042415890100</v>
          </cell>
        </row>
        <row r="2054">
          <cell r="A2054" t="str">
            <v>A042415892100</v>
          </cell>
        </row>
        <row r="2055">
          <cell r="A2055" t="str">
            <v>A042415899700</v>
          </cell>
        </row>
        <row r="2056">
          <cell r="A2056" t="str">
            <v>A042425110100</v>
          </cell>
        </row>
        <row r="2057">
          <cell r="A2057" t="str">
            <v>A042425113900</v>
          </cell>
        </row>
        <row r="2058">
          <cell r="A2058" t="str">
            <v>A042425120100</v>
          </cell>
        </row>
        <row r="2059">
          <cell r="A2059" t="str">
            <v>A042425121100</v>
          </cell>
        </row>
        <row r="2060">
          <cell r="A2060" t="str">
            <v>A042425122100</v>
          </cell>
        </row>
        <row r="2061">
          <cell r="A2061" t="str">
            <v>A042425129100</v>
          </cell>
        </row>
        <row r="2062">
          <cell r="A2062" t="str">
            <v>A042425130100</v>
          </cell>
        </row>
        <row r="2063">
          <cell r="A2063" t="str">
            <v>A042425130200</v>
          </cell>
        </row>
        <row r="2064">
          <cell r="A2064" t="str">
            <v>A042425131100</v>
          </cell>
        </row>
        <row r="2065">
          <cell r="A2065" t="str">
            <v>A042425131300</v>
          </cell>
        </row>
        <row r="2066">
          <cell r="A2066" t="str">
            <v>A042425133100</v>
          </cell>
        </row>
        <row r="2067">
          <cell r="A2067" t="str">
            <v>A042425134900</v>
          </cell>
        </row>
        <row r="2068">
          <cell r="A2068" t="str">
            <v>A042425135100</v>
          </cell>
        </row>
        <row r="2069">
          <cell r="A2069" t="str">
            <v>A042425135500</v>
          </cell>
        </row>
        <row r="2070">
          <cell r="A2070" t="str">
            <v>A042425138100</v>
          </cell>
        </row>
        <row r="2071">
          <cell r="A2071" t="str">
            <v>A042425140100</v>
          </cell>
        </row>
        <row r="2072">
          <cell r="A2072" t="str">
            <v>A042425140200</v>
          </cell>
        </row>
        <row r="2073">
          <cell r="A2073" t="str">
            <v>A042425141100</v>
          </cell>
        </row>
        <row r="2074">
          <cell r="A2074" t="str">
            <v>A042425141200</v>
          </cell>
        </row>
        <row r="2075">
          <cell r="A2075" t="str">
            <v>A042425142300</v>
          </cell>
        </row>
        <row r="2076">
          <cell r="A2076" t="str">
            <v>A042425142320</v>
          </cell>
        </row>
        <row r="2077">
          <cell r="A2077" t="str">
            <v>A042425142500</v>
          </cell>
        </row>
        <row r="2078">
          <cell r="A2078" t="str">
            <v>A042425144200</v>
          </cell>
        </row>
        <row r="2079">
          <cell r="A2079" t="str">
            <v>A042425180100</v>
          </cell>
        </row>
        <row r="2080">
          <cell r="A2080" t="str">
            <v>A042425190900</v>
          </cell>
        </row>
        <row r="2081">
          <cell r="A2081" t="str">
            <v>A042425191100</v>
          </cell>
        </row>
        <row r="2082">
          <cell r="A2082" t="str">
            <v>A042425191200</v>
          </cell>
        </row>
        <row r="2083">
          <cell r="A2083" t="str">
            <v>A042425201100</v>
          </cell>
        </row>
        <row r="2084">
          <cell r="A2084" t="str">
            <v>A042425216300</v>
          </cell>
        </row>
        <row r="2085">
          <cell r="A2085" t="str">
            <v>A042425219100</v>
          </cell>
        </row>
        <row r="2086">
          <cell r="A2086" t="str">
            <v>A042425249900</v>
          </cell>
        </row>
        <row r="2087">
          <cell r="A2087" t="str">
            <v>A042425264100</v>
          </cell>
        </row>
        <row r="2088">
          <cell r="A2088" t="str">
            <v>A042425269100</v>
          </cell>
        </row>
        <row r="2089">
          <cell r="A2089" t="str">
            <v>A042425270900</v>
          </cell>
        </row>
        <row r="2090">
          <cell r="A2090" t="str">
            <v>A042425273900</v>
          </cell>
        </row>
        <row r="2091">
          <cell r="A2091" t="str">
            <v>A042425291200</v>
          </cell>
        </row>
        <row r="2092">
          <cell r="A2092" t="str">
            <v>A042425296100</v>
          </cell>
        </row>
        <row r="2093">
          <cell r="A2093" t="str">
            <v>A042425297900</v>
          </cell>
        </row>
        <row r="2094">
          <cell r="A2094" t="str">
            <v>A042425299100</v>
          </cell>
        </row>
        <row r="2095">
          <cell r="A2095" t="str">
            <v>A042425429100</v>
          </cell>
        </row>
        <row r="2096">
          <cell r="A2096" t="str">
            <v>A042425601100</v>
          </cell>
        </row>
        <row r="2097">
          <cell r="A2097" t="str">
            <v>A042425610100</v>
          </cell>
        </row>
        <row r="2098">
          <cell r="A2098" t="str">
            <v>A042425611100</v>
          </cell>
        </row>
        <row r="2099">
          <cell r="A2099" t="str">
            <v>A042425640200</v>
          </cell>
        </row>
        <row r="2100">
          <cell r="A2100" t="str">
            <v>A042425641100</v>
          </cell>
        </row>
        <row r="2101">
          <cell r="A2101" t="str">
            <v>A042425643100</v>
          </cell>
        </row>
        <row r="2102">
          <cell r="A2102" t="str">
            <v>A042425643300</v>
          </cell>
        </row>
        <row r="2103">
          <cell r="A2103" t="str">
            <v>A042425649100</v>
          </cell>
        </row>
        <row r="2104">
          <cell r="A2104" t="str">
            <v>A042425711100</v>
          </cell>
        </row>
        <row r="2105">
          <cell r="A2105" t="str">
            <v>A042425712100</v>
          </cell>
        </row>
        <row r="2106">
          <cell r="A2106" t="str">
            <v>A042425740050</v>
          </cell>
        </row>
        <row r="2107">
          <cell r="A2107" t="str">
            <v>A042425742900</v>
          </cell>
        </row>
        <row r="2108">
          <cell r="A2108" t="str">
            <v>A042425748900</v>
          </cell>
        </row>
        <row r="2109">
          <cell r="A2109" t="str">
            <v>A042425781100</v>
          </cell>
        </row>
        <row r="2110">
          <cell r="A2110" t="str">
            <v>A042425783100</v>
          </cell>
        </row>
        <row r="2111">
          <cell r="A2111" t="str">
            <v>A042425784100</v>
          </cell>
        </row>
        <row r="2112">
          <cell r="A2112" t="str">
            <v>A042425784200</v>
          </cell>
        </row>
        <row r="2113">
          <cell r="A2113" t="str">
            <v>A042425784900</v>
          </cell>
        </row>
        <row r="2114">
          <cell r="A2114" t="str">
            <v>A042425797100</v>
          </cell>
        </row>
        <row r="2115">
          <cell r="A2115" t="str">
            <v>A042425799990</v>
          </cell>
        </row>
        <row r="2116">
          <cell r="A2116" t="str">
            <v>A042425800100</v>
          </cell>
        </row>
        <row r="2117">
          <cell r="A2117" t="str">
            <v>A042425801100</v>
          </cell>
        </row>
        <row r="2118">
          <cell r="A2118" t="str">
            <v>A042425802100</v>
          </cell>
        </row>
        <row r="2119">
          <cell r="A2119" t="str">
            <v>A042425809100</v>
          </cell>
        </row>
        <row r="2120">
          <cell r="A2120" t="str">
            <v>A042425810900</v>
          </cell>
        </row>
        <row r="2121">
          <cell r="A2121" t="str">
            <v>A042425811900</v>
          </cell>
        </row>
        <row r="2122">
          <cell r="A2122" t="str">
            <v>A042425880100</v>
          </cell>
        </row>
        <row r="2123">
          <cell r="A2123" t="str">
            <v>A042425881100</v>
          </cell>
        </row>
        <row r="2124">
          <cell r="A2124" t="str">
            <v>A042425889100</v>
          </cell>
        </row>
        <row r="2125">
          <cell r="A2125" t="str">
            <v>A042425890100</v>
          </cell>
        </row>
        <row r="2126">
          <cell r="A2126" t="str">
            <v>A042425892100</v>
          </cell>
        </row>
        <row r="2127">
          <cell r="A2127" t="str">
            <v>A042425899950</v>
          </cell>
        </row>
        <row r="2128">
          <cell r="A2128" t="str">
            <v>A042435110100</v>
          </cell>
        </row>
        <row r="2129">
          <cell r="A2129" t="str">
            <v>A042435120100</v>
          </cell>
        </row>
        <row r="2130">
          <cell r="A2130" t="str">
            <v>A042435121100</v>
          </cell>
        </row>
        <row r="2131">
          <cell r="A2131" t="str">
            <v>A042435122100</v>
          </cell>
        </row>
        <row r="2132">
          <cell r="A2132" t="str">
            <v>A042435130900</v>
          </cell>
        </row>
        <row r="2133">
          <cell r="A2133" t="str">
            <v>A042435131100</v>
          </cell>
        </row>
        <row r="2134">
          <cell r="A2134" t="str">
            <v>A042435133100</v>
          </cell>
        </row>
        <row r="2135">
          <cell r="A2135" t="str">
            <v>A042435134900</v>
          </cell>
        </row>
        <row r="2136">
          <cell r="A2136" t="str">
            <v>A042435135900</v>
          </cell>
        </row>
        <row r="2137">
          <cell r="A2137" t="str">
            <v>A042435140100</v>
          </cell>
        </row>
        <row r="2138">
          <cell r="A2138" t="str">
            <v>A042435141100</v>
          </cell>
        </row>
        <row r="2139">
          <cell r="A2139" t="str">
            <v>A042435142100</v>
          </cell>
        </row>
        <row r="2140">
          <cell r="A2140" t="str">
            <v>A042435191200</v>
          </cell>
        </row>
        <row r="2141">
          <cell r="A2141" t="str">
            <v>A042435219100</v>
          </cell>
        </row>
        <row r="2142">
          <cell r="A2142" t="str">
            <v>A042435296100</v>
          </cell>
        </row>
        <row r="2143">
          <cell r="A2143" t="str">
            <v>A042435297900</v>
          </cell>
        </row>
        <row r="2144">
          <cell r="A2144" t="str">
            <v>A042435299100</v>
          </cell>
        </row>
        <row r="2145">
          <cell r="A2145" t="str">
            <v>A042435409100</v>
          </cell>
        </row>
        <row r="2146">
          <cell r="A2146" t="str">
            <v>A042435419900</v>
          </cell>
        </row>
        <row r="2147">
          <cell r="A2147" t="str">
            <v>A042435429100</v>
          </cell>
        </row>
        <row r="2148">
          <cell r="A2148" t="str">
            <v>A042435600100</v>
          </cell>
        </row>
        <row r="2149">
          <cell r="A2149" t="str">
            <v>A042435601100</v>
          </cell>
        </row>
        <row r="2150">
          <cell r="A2150" t="str">
            <v>A042435610900</v>
          </cell>
        </row>
        <row r="2151">
          <cell r="A2151" t="str">
            <v>A042435611900</v>
          </cell>
        </row>
        <row r="2152">
          <cell r="A2152" t="str">
            <v>A042435612900</v>
          </cell>
        </row>
        <row r="2153">
          <cell r="A2153" t="str">
            <v>A042435643900</v>
          </cell>
        </row>
        <row r="2154">
          <cell r="A2154" t="str">
            <v>A042435719100</v>
          </cell>
        </row>
        <row r="2155">
          <cell r="A2155" t="str">
            <v>A042435740900</v>
          </cell>
        </row>
        <row r="2156">
          <cell r="A2156" t="str">
            <v>A042435742900</v>
          </cell>
        </row>
        <row r="2157">
          <cell r="A2157" t="str">
            <v>A042435781100</v>
          </cell>
        </row>
        <row r="2158">
          <cell r="A2158" t="str">
            <v>A042435783100</v>
          </cell>
        </row>
        <row r="2159">
          <cell r="A2159" t="str">
            <v>A042435796900</v>
          </cell>
        </row>
        <row r="2160">
          <cell r="A2160" t="str">
            <v>A042435797100</v>
          </cell>
        </row>
        <row r="2161">
          <cell r="A2161" t="str">
            <v>A042435798100</v>
          </cell>
        </row>
        <row r="2162">
          <cell r="A2162" t="str">
            <v>A042435799990</v>
          </cell>
        </row>
        <row r="2163">
          <cell r="A2163" t="str">
            <v>A042435800100</v>
          </cell>
        </row>
        <row r="2164">
          <cell r="A2164" t="str">
            <v>A042435810900</v>
          </cell>
        </row>
        <row r="2165">
          <cell r="A2165" t="str">
            <v>A042435811900</v>
          </cell>
        </row>
        <row r="2166">
          <cell r="A2166" t="str">
            <v>A042435850100</v>
          </cell>
        </row>
        <row r="2167">
          <cell r="A2167" t="str">
            <v>A042435880100</v>
          </cell>
        </row>
        <row r="2168">
          <cell r="A2168" t="str">
            <v>A042435890100</v>
          </cell>
        </row>
        <row r="2169">
          <cell r="A2169" t="str">
            <v>A042435892100</v>
          </cell>
        </row>
        <row r="2170">
          <cell r="A2170" t="str">
            <v>A042435894100</v>
          </cell>
        </row>
        <row r="2171">
          <cell r="A2171" t="str">
            <v>A042435899350</v>
          </cell>
        </row>
        <row r="2172">
          <cell r="A2172" t="str">
            <v>A042435899950</v>
          </cell>
        </row>
        <row r="2173">
          <cell r="A2173" t="str">
            <v>A042445110100</v>
          </cell>
        </row>
        <row r="2174">
          <cell r="A2174" t="str">
            <v>A042445120100</v>
          </cell>
        </row>
        <row r="2175">
          <cell r="A2175" t="str">
            <v>A042445121100</v>
          </cell>
        </row>
        <row r="2176">
          <cell r="A2176" t="str">
            <v>A042445130100</v>
          </cell>
        </row>
        <row r="2177">
          <cell r="A2177" t="str">
            <v>A042445130200</v>
          </cell>
        </row>
        <row r="2178">
          <cell r="A2178" t="str">
            <v>A042445131100</v>
          </cell>
        </row>
        <row r="2179">
          <cell r="A2179" t="str">
            <v>A042445131300</v>
          </cell>
        </row>
        <row r="2180">
          <cell r="A2180" t="str">
            <v>A042445134100</v>
          </cell>
        </row>
        <row r="2181">
          <cell r="A2181" t="str">
            <v>A042445134300</v>
          </cell>
        </row>
        <row r="2182">
          <cell r="A2182" t="str">
            <v>A042445134900</v>
          </cell>
        </row>
        <row r="2183">
          <cell r="A2183" t="str">
            <v>A042445135100</v>
          </cell>
        </row>
        <row r="2184">
          <cell r="A2184" t="str">
            <v>A042445135500</v>
          </cell>
        </row>
        <row r="2185">
          <cell r="A2185" t="str">
            <v>A042445140100</v>
          </cell>
        </row>
        <row r="2186">
          <cell r="A2186" t="str">
            <v>A042445140200</v>
          </cell>
        </row>
        <row r="2187">
          <cell r="A2187" t="str">
            <v>A042445140300</v>
          </cell>
        </row>
        <row r="2188">
          <cell r="A2188" t="str">
            <v>A042445141100</v>
          </cell>
        </row>
        <row r="2189">
          <cell r="A2189" t="str">
            <v>A042445141200</v>
          </cell>
        </row>
        <row r="2190">
          <cell r="A2190" t="str">
            <v>A042445142300</v>
          </cell>
        </row>
        <row r="2191">
          <cell r="A2191" t="str">
            <v>A042445142320</v>
          </cell>
        </row>
        <row r="2192">
          <cell r="A2192" t="str">
            <v>A042445142500</v>
          </cell>
        </row>
        <row r="2193">
          <cell r="A2193" t="str">
            <v>A042445144100</v>
          </cell>
        </row>
        <row r="2194">
          <cell r="A2194" t="str">
            <v>A042445191100</v>
          </cell>
        </row>
        <row r="2195">
          <cell r="A2195" t="str">
            <v>A042445191200</v>
          </cell>
        </row>
        <row r="2196">
          <cell r="A2196" t="str">
            <v>A042445200100</v>
          </cell>
        </row>
        <row r="2197">
          <cell r="A2197" t="str">
            <v>A042445201100</v>
          </cell>
        </row>
        <row r="2198">
          <cell r="A2198" t="str">
            <v>A042445219100</v>
          </cell>
        </row>
        <row r="2199">
          <cell r="A2199" t="str">
            <v>A042445251100</v>
          </cell>
        </row>
        <row r="2200">
          <cell r="A2200" t="str">
            <v>A042445260100</v>
          </cell>
        </row>
        <row r="2201">
          <cell r="A2201" t="str">
            <v>A042445291100</v>
          </cell>
        </row>
        <row r="2202">
          <cell r="A2202" t="str">
            <v>A042445296100</v>
          </cell>
        </row>
        <row r="2203">
          <cell r="A2203" t="str">
            <v>A042445297100</v>
          </cell>
        </row>
        <row r="2204">
          <cell r="A2204" t="str">
            <v>A042445297200</v>
          </cell>
        </row>
        <row r="2205">
          <cell r="A2205" t="str">
            <v>A042445299100</v>
          </cell>
        </row>
        <row r="2206">
          <cell r="A2206" t="str">
            <v>A042445419100</v>
          </cell>
        </row>
        <row r="2207">
          <cell r="A2207" t="str">
            <v>A042445610100</v>
          </cell>
        </row>
        <row r="2208">
          <cell r="A2208" t="str">
            <v>A042445611100</v>
          </cell>
        </row>
        <row r="2209">
          <cell r="A2209" t="str">
            <v>A042445643100</v>
          </cell>
        </row>
        <row r="2210">
          <cell r="A2210" t="str">
            <v>A042445643300</v>
          </cell>
        </row>
        <row r="2211">
          <cell r="A2211" t="str">
            <v>A042445711100</v>
          </cell>
        </row>
        <row r="2212">
          <cell r="A2212" t="str">
            <v>A042445712100</v>
          </cell>
        </row>
        <row r="2213">
          <cell r="A2213" t="str">
            <v>A042445719100</v>
          </cell>
        </row>
        <row r="2214">
          <cell r="A2214" t="str">
            <v>A042445741100</v>
          </cell>
        </row>
        <row r="2215">
          <cell r="A2215" t="str">
            <v>A042445781100</v>
          </cell>
        </row>
        <row r="2216">
          <cell r="A2216" t="str">
            <v>A042445783100</v>
          </cell>
        </row>
        <row r="2217">
          <cell r="A2217" t="str">
            <v>A042445784200</v>
          </cell>
        </row>
        <row r="2218">
          <cell r="A2218" t="str">
            <v>A042445791900</v>
          </cell>
        </row>
        <row r="2219">
          <cell r="A2219" t="str">
            <v>A042445798100</v>
          </cell>
        </row>
        <row r="2220">
          <cell r="A2220" t="str">
            <v>A042445799010</v>
          </cell>
        </row>
        <row r="2221">
          <cell r="A2221" t="str">
            <v>A042445799100</v>
          </cell>
        </row>
        <row r="2222">
          <cell r="A2222" t="str">
            <v>A042445799150</v>
          </cell>
        </row>
        <row r="2223">
          <cell r="A2223" t="str">
            <v>A042445799990</v>
          </cell>
        </row>
        <row r="2224">
          <cell r="A2224" t="str">
            <v>A042445800100</v>
          </cell>
        </row>
        <row r="2225">
          <cell r="A2225" t="str">
            <v>A042445802100</v>
          </cell>
        </row>
        <row r="2226">
          <cell r="A2226" t="str">
            <v>A042445810700</v>
          </cell>
        </row>
        <row r="2227">
          <cell r="A2227" t="str">
            <v>A042445811900</v>
          </cell>
        </row>
        <row r="2228">
          <cell r="A2228" t="str">
            <v>A042445850100</v>
          </cell>
        </row>
        <row r="2229">
          <cell r="A2229" t="str">
            <v>A042445880100</v>
          </cell>
        </row>
        <row r="2230">
          <cell r="A2230" t="str">
            <v>A042445890100</v>
          </cell>
        </row>
        <row r="2231">
          <cell r="A2231" t="str">
            <v>A042445892100</v>
          </cell>
        </row>
        <row r="2232">
          <cell r="A2232" t="str">
            <v>A042445894100</v>
          </cell>
        </row>
        <row r="2233">
          <cell r="A2233" t="str">
            <v>A042445899350</v>
          </cell>
        </row>
        <row r="2234">
          <cell r="A2234" t="str">
            <v>A042445899700</v>
          </cell>
        </row>
        <row r="2235">
          <cell r="A2235" t="str">
            <v>A042445899950</v>
          </cell>
        </row>
        <row r="2236">
          <cell r="A2236" t="str">
            <v>A050005110100</v>
          </cell>
        </row>
        <row r="2237">
          <cell r="A2237" t="str">
            <v>A050005120100</v>
          </cell>
        </row>
        <row r="2238">
          <cell r="A2238" t="str">
            <v>A050005121100</v>
          </cell>
        </row>
        <row r="2239">
          <cell r="A2239" t="str">
            <v>A050005130100</v>
          </cell>
        </row>
        <row r="2240">
          <cell r="A2240" t="str">
            <v>A050005135500</v>
          </cell>
        </row>
        <row r="2241">
          <cell r="A2241" t="str">
            <v>A050005140100</v>
          </cell>
        </row>
        <row r="2242">
          <cell r="A2242" t="str">
            <v>A050005140200</v>
          </cell>
        </row>
        <row r="2243">
          <cell r="A2243" t="str">
            <v>A050005141100</v>
          </cell>
        </row>
        <row r="2244">
          <cell r="A2244" t="str">
            <v>A050005141200</v>
          </cell>
        </row>
        <row r="2245">
          <cell r="A2245" t="str">
            <v>A050005142300</v>
          </cell>
        </row>
        <row r="2246">
          <cell r="A2246" t="str">
            <v>A050005142320</v>
          </cell>
        </row>
        <row r="2247">
          <cell r="A2247" t="str">
            <v>A050005142500</v>
          </cell>
        </row>
        <row r="2248">
          <cell r="A2248" t="str">
            <v>A050005191200</v>
          </cell>
        </row>
        <row r="2249">
          <cell r="A2249" t="str">
            <v>A050005209100</v>
          </cell>
        </row>
        <row r="2250">
          <cell r="A2250" t="str">
            <v>A050005251100</v>
          </cell>
        </row>
        <row r="2251">
          <cell r="A2251" t="str">
            <v>A050005296100</v>
          </cell>
        </row>
        <row r="2252">
          <cell r="A2252" t="str">
            <v>A050005297100</v>
          </cell>
        </row>
        <row r="2253">
          <cell r="A2253" t="str">
            <v>A050005299100</v>
          </cell>
        </row>
        <row r="2254">
          <cell r="A2254" t="str">
            <v>A050005419100</v>
          </cell>
        </row>
        <row r="2255">
          <cell r="A2255" t="str">
            <v>A050005429100</v>
          </cell>
        </row>
        <row r="2256">
          <cell r="A2256" t="str">
            <v>A050005601100</v>
          </cell>
        </row>
        <row r="2257">
          <cell r="A2257" t="str">
            <v>A050005611100</v>
          </cell>
        </row>
        <row r="2258">
          <cell r="A2258" t="str">
            <v>A050005643100</v>
          </cell>
        </row>
        <row r="2259">
          <cell r="A2259" t="str">
            <v>A050005700100</v>
          </cell>
        </row>
        <row r="2260">
          <cell r="A2260" t="str">
            <v>A050005711100</v>
          </cell>
        </row>
        <row r="2261">
          <cell r="A2261" t="str">
            <v>A050005713000</v>
          </cell>
        </row>
        <row r="2262">
          <cell r="A2262" t="str">
            <v>A050005719100</v>
          </cell>
        </row>
        <row r="2263">
          <cell r="A2263" t="str">
            <v>A050005729900</v>
          </cell>
        </row>
        <row r="2264">
          <cell r="A2264" t="str">
            <v>A050005784200</v>
          </cell>
        </row>
        <row r="2265">
          <cell r="A2265" t="str">
            <v>A050005797100</v>
          </cell>
        </row>
        <row r="2266">
          <cell r="A2266" t="str">
            <v>A050005799300</v>
          </cell>
        </row>
        <row r="2267">
          <cell r="A2267" t="str">
            <v>A050005799990</v>
          </cell>
        </row>
        <row r="2268">
          <cell r="A2268" t="str">
            <v>A050005800100</v>
          </cell>
        </row>
        <row r="2269">
          <cell r="A2269" t="str">
            <v>A050005801100</v>
          </cell>
        </row>
        <row r="2270">
          <cell r="A2270" t="str">
            <v>A050005802100</v>
          </cell>
        </row>
        <row r="2271">
          <cell r="A2271" t="str">
            <v>A050005803100</v>
          </cell>
        </row>
        <row r="2272">
          <cell r="A2272" t="str">
            <v>A050005809100</v>
          </cell>
        </row>
        <row r="2273">
          <cell r="A2273" t="str">
            <v>A050005810700</v>
          </cell>
        </row>
        <row r="2274">
          <cell r="A2274" t="str">
            <v>A050005810900</v>
          </cell>
        </row>
        <row r="2275">
          <cell r="A2275" t="str">
            <v>A050005811100</v>
          </cell>
        </row>
        <row r="2276">
          <cell r="A2276" t="str">
            <v>A050005823100</v>
          </cell>
        </row>
        <row r="2277">
          <cell r="A2277" t="str">
            <v>A050005892100</v>
          </cell>
        </row>
        <row r="2278">
          <cell r="A2278" t="str">
            <v>A050005899950</v>
          </cell>
        </row>
        <row r="2279">
          <cell r="A2279" t="str">
            <v>A050105200100</v>
          </cell>
        </row>
        <row r="2280">
          <cell r="A2280" t="str">
            <v>A050105201100</v>
          </cell>
        </row>
        <row r="2281">
          <cell r="A2281" t="str">
            <v>A050105251100</v>
          </cell>
        </row>
        <row r="2282">
          <cell r="A2282" t="str">
            <v>A050105293900</v>
          </cell>
        </row>
        <row r="2283">
          <cell r="A2283" t="str">
            <v>A050105299100</v>
          </cell>
        </row>
        <row r="2284">
          <cell r="A2284" t="str">
            <v>A050105419100</v>
          </cell>
        </row>
        <row r="2285">
          <cell r="A2285" t="str">
            <v>A050105611100</v>
          </cell>
        </row>
        <row r="2286">
          <cell r="A2286" t="str">
            <v>A050105613100</v>
          </cell>
        </row>
        <row r="2287">
          <cell r="A2287" t="str">
            <v>A050105643100</v>
          </cell>
        </row>
        <row r="2288">
          <cell r="A2288" t="str">
            <v>A050105719100</v>
          </cell>
        </row>
        <row r="2289">
          <cell r="A2289" t="str">
            <v>A050105742900</v>
          </cell>
        </row>
        <row r="2290">
          <cell r="A2290" t="str">
            <v>A050105799990</v>
          </cell>
        </row>
        <row r="2291">
          <cell r="A2291" t="str">
            <v>A050105800100</v>
          </cell>
        </row>
        <row r="2292">
          <cell r="A2292" t="str">
            <v>A050105802100</v>
          </cell>
        </row>
        <row r="2293">
          <cell r="A2293" t="str">
            <v>A050105807100</v>
          </cell>
        </row>
        <row r="2294">
          <cell r="A2294" t="str">
            <v>A050105810900</v>
          </cell>
        </row>
        <row r="2295">
          <cell r="A2295" t="str">
            <v>A050105899950</v>
          </cell>
        </row>
        <row r="2296">
          <cell r="A2296" t="str">
            <v>A050115611100</v>
          </cell>
        </row>
        <row r="2297">
          <cell r="A2297" t="str">
            <v>A050115711100</v>
          </cell>
        </row>
        <row r="2298">
          <cell r="A2298" t="str">
            <v>A050115716100</v>
          </cell>
        </row>
        <row r="2299">
          <cell r="A2299" t="str">
            <v>A050115719100</v>
          </cell>
        </row>
        <row r="2300">
          <cell r="A2300" t="str">
            <v>A050115799990</v>
          </cell>
        </row>
        <row r="2301">
          <cell r="A2301" t="str">
            <v>A050115800100</v>
          </cell>
        </row>
        <row r="2302">
          <cell r="A2302" t="str">
            <v>A050115802100</v>
          </cell>
        </row>
        <row r="2303">
          <cell r="A2303" t="str">
            <v>A050115809100</v>
          </cell>
        </row>
        <row r="2304">
          <cell r="A2304" t="str">
            <v>A050125711100</v>
          </cell>
        </row>
        <row r="2305">
          <cell r="A2305" t="str">
            <v>A050125800100</v>
          </cell>
        </row>
        <row r="2306">
          <cell r="A2306" t="str">
            <v>A050125899150</v>
          </cell>
        </row>
        <row r="2307">
          <cell r="A2307" t="str">
            <v>A050125899200</v>
          </cell>
        </row>
        <row r="2308">
          <cell r="A2308" t="str">
            <v>A050125899220</v>
          </cell>
        </row>
        <row r="2309">
          <cell r="A2309" t="str">
            <v>A050125899230</v>
          </cell>
        </row>
        <row r="2310">
          <cell r="A2310" t="str">
            <v>A050125899240</v>
          </cell>
        </row>
        <row r="2311">
          <cell r="A2311" t="str">
            <v>A100005711100</v>
          </cell>
        </row>
        <row r="2312">
          <cell r="A2312" t="str">
            <v>A100005802100</v>
          </cell>
        </row>
        <row r="2313">
          <cell r="A2313" t="str">
            <v>A100005803100</v>
          </cell>
        </row>
        <row r="2314">
          <cell r="A2314" t="str">
            <v>A102005110100</v>
          </cell>
        </row>
        <row r="2315">
          <cell r="A2315" t="str">
            <v>A102005120100</v>
          </cell>
        </row>
        <row r="2316">
          <cell r="A2316" t="str">
            <v>A102005121100</v>
          </cell>
        </row>
        <row r="2317">
          <cell r="A2317" t="str">
            <v>A102005130100</v>
          </cell>
        </row>
        <row r="2318">
          <cell r="A2318" t="str">
            <v>A102005130200</v>
          </cell>
        </row>
        <row r="2319">
          <cell r="A2319" t="str">
            <v>A102005135100</v>
          </cell>
        </row>
        <row r="2320">
          <cell r="A2320" t="str">
            <v>A102005135500</v>
          </cell>
        </row>
        <row r="2321">
          <cell r="A2321" t="str">
            <v>A102005140100</v>
          </cell>
        </row>
        <row r="2322">
          <cell r="A2322" t="str">
            <v>A102005140200</v>
          </cell>
        </row>
        <row r="2323">
          <cell r="A2323" t="str">
            <v>A102005140300</v>
          </cell>
        </row>
        <row r="2324">
          <cell r="A2324" t="str">
            <v>A102005141100</v>
          </cell>
        </row>
        <row r="2325">
          <cell r="A2325" t="str">
            <v>A102005141200</v>
          </cell>
        </row>
        <row r="2326">
          <cell r="A2326" t="str">
            <v>A102005141400</v>
          </cell>
        </row>
        <row r="2327">
          <cell r="A2327" t="str">
            <v>A102005142100</v>
          </cell>
        </row>
        <row r="2328">
          <cell r="A2328" t="str">
            <v>A102005142300</v>
          </cell>
        </row>
        <row r="2329">
          <cell r="A2329" t="str">
            <v>A102005142320</v>
          </cell>
        </row>
        <row r="2330">
          <cell r="A2330" t="str">
            <v>A102005142500</v>
          </cell>
        </row>
        <row r="2331">
          <cell r="A2331" t="str">
            <v>A102005191100</v>
          </cell>
        </row>
        <row r="2332">
          <cell r="A2332" t="str">
            <v>A102005191200</v>
          </cell>
        </row>
        <row r="2333">
          <cell r="A2333" t="str">
            <v>A102005296100</v>
          </cell>
        </row>
        <row r="2334">
          <cell r="A2334" t="str">
            <v>A102005601100</v>
          </cell>
        </row>
        <row r="2335">
          <cell r="A2335" t="str">
            <v>A102005610100</v>
          </cell>
        </row>
        <row r="2336">
          <cell r="A2336" t="str">
            <v>A102005643100</v>
          </cell>
        </row>
        <row r="2337">
          <cell r="A2337" t="str">
            <v>A102005800100</v>
          </cell>
        </row>
        <row r="2338">
          <cell r="A2338" t="str">
            <v>A102005803100</v>
          </cell>
        </row>
        <row r="2339">
          <cell r="A2339" t="str">
            <v>A102005809100</v>
          </cell>
        </row>
        <row r="2340">
          <cell r="A2340" t="str">
            <v>A102005892100</v>
          </cell>
        </row>
        <row r="2341">
          <cell r="A2341" t="str">
            <v>A102005899950</v>
          </cell>
        </row>
        <row r="2342">
          <cell r="A2342" t="str">
            <v>A103005110100</v>
          </cell>
        </row>
        <row r="2343">
          <cell r="A2343" t="str">
            <v>A103005120100</v>
          </cell>
        </row>
        <row r="2344">
          <cell r="A2344" t="str">
            <v>A103005121100</v>
          </cell>
        </row>
        <row r="2345">
          <cell r="A2345" t="str">
            <v>A103005130100</v>
          </cell>
        </row>
        <row r="2346">
          <cell r="A2346" t="str">
            <v>A103005130200</v>
          </cell>
        </row>
        <row r="2347">
          <cell r="A2347" t="str">
            <v>A103005131100</v>
          </cell>
        </row>
        <row r="2348">
          <cell r="A2348" t="str">
            <v>A103005131300</v>
          </cell>
        </row>
        <row r="2349">
          <cell r="A2349" t="str">
            <v>A103005135500</v>
          </cell>
        </row>
        <row r="2350">
          <cell r="A2350" t="str">
            <v>A103005140100</v>
          </cell>
        </row>
        <row r="2351">
          <cell r="A2351" t="str">
            <v>A103005140200</v>
          </cell>
        </row>
        <row r="2352">
          <cell r="A2352" t="str">
            <v>A103005140300</v>
          </cell>
        </row>
        <row r="2353">
          <cell r="A2353" t="str">
            <v>A103005141100</v>
          </cell>
        </row>
        <row r="2354">
          <cell r="A2354" t="str">
            <v>A103005141200</v>
          </cell>
        </row>
        <row r="2355">
          <cell r="A2355" t="str">
            <v>A103005142300</v>
          </cell>
        </row>
        <row r="2356">
          <cell r="A2356" t="str">
            <v>A103005142320</v>
          </cell>
        </row>
        <row r="2357">
          <cell r="A2357" t="str">
            <v>A103005142500</v>
          </cell>
        </row>
        <row r="2358">
          <cell r="A2358" t="str">
            <v>A103005191200</v>
          </cell>
        </row>
        <row r="2359">
          <cell r="A2359" t="str">
            <v>A103005296100</v>
          </cell>
        </row>
        <row r="2360">
          <cell r="A2360" t="str">
            <v>A103005299100</v>
          </cell>
        </row>
        <row r="2361">
          <cell r="A2361" t="str">
            <v>A103005601100</v>
          </cell>
        </row>
        <row r="2362">
          <cell r="A2362" t="str">
            <v>A103005610200</v>
          </cell>
        </row>
        <row r="2363">
          <cell r="A2363" t="str">
            <v>A103005643100</v>
          </cell>
        </row>
        <row r="2364">
          <cell r="A2364" t="str">
            <v>A103005711100</v>
          </cell>
        </row>
        <row r="2365">
          <cell r="A2365" t="str">
            <v>A103005802100</v>
          </cell>
        </row>
        <row r="2366">
          <cell r="A2366" t="str">
            <v>A103005803100</v>
          </cell>
        </row>
        <row r="2367">
          <cell r="A2367" t="str">
            <v>A103005899950</v>
          </cell>
        </row>
        <row r="2368">
          <cell r="A2368" t="str">
            <v>A104005110100</v>
          </cell>
        </row>
        <row r="2369">
          <cell r="A2369" t="str">
            <v>A104005120100</v>
          </cell>
        </row>
        <row r="2370">
          <cell r="A2370" t="str">
            <v>A104005121100</v>
          </cell>
        </row>
        <row r="2371">
          <cell r="A2371" t="str">
            <v>A104005130100</v>
          </cell>
        </row>
        <row r="2372">
          <cell r="A2372" t="str">
            <v>A104005130200</v>
          </cell>
        </row>
        <row r="2373">
          <cell r="A2373" t="str">
            <v>A104005131100</v>
          </cell>
        </row>
        <row r="2374">
          <cell r="A2374" t="str">
            <v>A104005135100</v>
          </cell>
        </row>
        <row r="2375">
          <cell r="A2375" t="str">
            <v>A104005135500</v>
          </cell>
        </row>
        <row r="2376">
          <cell r="A2376" t="str">
            <v>A104005135900</v>
          </cell>
        </row>
        <row r="2377">
          <cell r="A2377" t="str">
            <v>A104005140100</v>
          </cell>
        </row>
        <row r="2378">
          <cell r="A2378" t="str">
            <v>A104005140200</v>
          </cell>
        </row>
        <row r="2379">
          <cell r="A2379" t="str">
            <v>A104005141100</v>
          </cell>
        </row>
        <row r="2380">
          <cell r="A2380" t="str">
            <v>A104005141200</v>
          </cell>
        </row>
        <row r="2381">
          <cell r="A2381" t="str">
            <v>A104005142100</v>
          </cell>
        </row>
        <row r="2382">
          <cell r="A2382" t="str">
            <v>A104005142300</v>
          </cell>
        </row>
        <row r="2383">
          <cell r="A2383" t="str">
            <v>A104005142320</v>
          </cell>
        </row>
        <row r="2384">
          <cell r="A2384" t="str">
            <v>A104005142500</v>
          </cell>
        </row>
        <row r="2385">
          <cell r="A2385" t="str">
            <v>A104005296100</v>
          </cell>
        </row>
        <row r="2386">
          <cell r="A2386" t="str">
            <v>A104005601100</v>
          </cell>
        </row>
        <row r="2387">
          <cell r="A2387" t="str">
            <v>A104005643100</v>
          </cell>
        </row>
        <row r="2388">
          <cell r="A2388" t="str">
            <v>A104005799100</v>
          </cell>
        </row>
        <row r="2389">
          <cell r="A2389" t="str">
            <v>A104005799990</v>
          </cell>
        </row>
        <row r="2390">
          <cell r="A2390" t="str">
            <v>A104005802100</v>
          </cell>
        </row>
        <row r="2391">
          <cell r="A2391" t="str">
            <v>A104005803100</v>
          </cell>
        </row>
        <row r="2392">
          <cell r="A2392" t="str">
            <v>A104005809100</v>
          </cell>
        </row>
        <row r="2393">
          <cell r="A2393" t="str">
            <v>A104005892100</v>
          </cell>
        </row>
        <row r="2394">
          <cell r="A2394" t="str">
            <v>A105005110100</v>
          </cell>
        </row>
        <row r="2395">
          <cell r="A2395" t="str">
            <v>A105005120100</v>
          </cell>
        </row>
        <row r="2396">
          <cell r="A2396" t="str">
            <v>A105005121100</v>
          </cell>
        </row>
        <row r="2397">
          <cell r="A2397" t="str">
            <v>A105005122100</v>
          </cell>
        </row>
        <row r="2398">
          <cell r="A2398" t="str">
            <v>A105005130100</v>
          </cell>
        </row>
        <row r="2399">
          <cell r="A2399" t="str">
            <v>A105005130200</v>
          </cell>
        </row>
        <row r="2400">
          <cell r="A2400" t="str">
            <v>A105005130400</v>
          </cell>
        </row>
        <row r="2401">
          <cell r="A2401" t="str">
            <v>A105005130900</v>
          </cell>
        </row>
        <row r="2402">
          <cell r="A2402" t="str">
            <v>A105005131300</v>
          </cell>
        </row>
        <row r="2403">
          <cell r="A2403" t="str">
            <v>A105005133100</v>
          </cell>
        </row>
        <row r="2404">
          <cell r="A2404" t="str">
            <v>A105005135500</v>
          </cell>
        </row>
        <row r="2405">
          <cell r="A2405" t="str">
            <v>A105005140100</v>
          </cell>
        </row>
        <row r="2406">
          <cell r="A2406" t="str">
            <v>A105005140200</v>
          </cell>
        </row>
        <row r="2407">
          <cell r="A2407" t="str">
            <v>A105005140300</v>
          </cell>
        </row>
        <row r="2408">
          <cell r="A2408" t="str">
            <v>A105005141100</v>
          </cell>
        </row>
        <row r="2409">
          <cell r="A2409" t="str">
            <v>A105005141200</v>
          </cell>
        </row>
        <row r="2410">
          <cell r="A2410" t="str">
            <v>A105005141400</v>
          </cell>
        </row>
        <row r="2411">
          <cell r="A2411" t="str">
            <v>A105005142100</v>
          </cell>
        </row>
        <row r="2412">
          <cell r="A2412" t="str">
            <v>A105005142300</v>
          </cell>
        </row>
        <row r="2413">
          <cell r="A2413" t="str">
            <v>A105005142320</v>
          </cell>
        </row>
        <row r="2414">
          <cell r="A2414" t="str">
            <v>A105005142500</v>
          </cell>
        </row>
        <row r="2415">
          <cell r="A2415" t="str">
            <v>A105005180100</v>
          </cell>
        </row>
        <row r="2416">
          <cell r="A2416" t="str">
            <v>A105005191100</v>
          </cell>
        </row>
        <row r="2417">
          <cell r="A2417" t="str">
            <v>A105005296100</v>
          </cell>
        </row>
        <row r="2418">
          <cell r="A2418" t="str">
            <v>A105005297100</v>
          </cell>
        </row>
        <row r="2419">
          <cell r="A2419" t="str">
            <v>A105005297200</v>
          </cell>
        </row>
        <row r="2420">
          <cell r="A2420" t="str">
            <v>A105005299100</v>
          </cell>
        </row>
        <row r="2421">
          <cell r="A2421" t="str">
            <v>A105005421100</v>
          </cell>
        </row>
        <row r="2422">
          <cell r="A2422" t="str">
            <v>A105005601100</v>
          </cell>
        </row>
        <row r="2423">
          <cell r="A2423" t="str">
            <v>A105005611100</v>
          </cell>
        </row>
        <row r="2424">
          <cell r="A2424" t="str">
            <v>A105005640200</v>
          </cell>
        </row>
        <row r="2425">
          <cell r="A2425" t="str">
            <v>A105005643100</v>
          </cell>
        </row>
        <row r="2426">
          <cell r="A2426" t="str">
            <v>A105005643300</v>
          </cell>
        </row>
        <row r="2427">
          <cell r="A2427" t="str">
            <v>A105005700100</v>
          </cell>
        </row>
        <row r="2428">
          <cell r="A2428" t="str">
            <v>A105005711100</v>
          </cell>
        </row>
        <row r="2429">
          <cell r="A2429" t="str">
            <v>A105005711400</v>
          </cell>
        </row>
        <row r="2430">
          <cell r="A2430" t="str">
            <v>A105005740050</v>
          </cell>
        </row>
        <row r="2431">
          <cell r="A2431" t="str">
            <v>A105005748200</v>
          </cell>
        </row>
        <row r="2432">
          <cell r="A2432" t="str">
            <v>A105005784200</v>
          </cell>
        </row>
        <row r="2433">
          <cell r="A2433" t="str">
            <v>A105005797100</v>
          </cell>
        </row>
        <row r="2434">
          <cell r="A2434" t="str">
            <v>A105005799010</v>
          </cell>
        </row>
        <row r="2435">
          <cell r="A2435" t="str">
            <v>A105005799050</v>
          </cell>
        </row>
        <row r="2436">
          <cell r="A2436" t="str">
            <v>A105005799100</v>
          </cell>
        </row>
        <row r="2437">
          <cell r="A2437" t="str">
            <v>A105005799990</v>
          </cell>
        </row>
        <row r="2438">
          <cell r="A2438" t="str">
            <v>A105005800100</v>
          </cell>
        </row>
        <row r="2439">
          <cell r="A2439" t="str">
            <v>A105005803100</v>
          </cell>
        </row>
        <row r="2440">
          <cell r="A2440" t="str">
            <v>A105005810100</v>
          </cell>
        </row>
        <row r="2441">
          <cell r="A2441" t="str">
            <v>A105005810500</v>
          </cell>
        </row>
        <row r="2442">
          <cell r="A2442" t="str">
            <v>A105005880100</v>
          </cell>
        </row>
        <row r="2443">
          <cell r="A2443" t="str">
            <v>A105005890100</v>
          </cell>
        </row>
        <row r="2444">
          <cell r="A2444" t="str">
            <v>A105005892100</v>
          </cell>
        </row>
        <row r="2445">
          <cell r="A2445" t="str">
            <v>A105005899450</v>
          </cell>
        </row>
        <row r="2446">
          <cell r="A2446" t="str">
            <v>A105005899550</v>
          </cell>
        </row>
        <row r="2447">
          <cell r="A2447" t="str">
            <v>A105005899700</v>
          </cell>
        </row>
        <row r="2448">
          <cell r="A2448" t="str">
            <v>A105005899950</v>
          </cell>
        </row>
        <row r="2449">
          <cell r="A2449" t="str">
            <v>A106005110100</v>
          </cell>
        </row>
        <row r="2450">
          <cell r="A2450" t="str">
            <v>A106005120100</v>
          </cell>
        </row>
        <row r="2451">
          <cell r="A2451" t="str">
            <v>A106005121100</v>
          </cell>
        </row>
        <row r="2452">
          <cell r="A2452" t="str">
            <v>A106005130100</v>
          </cell>
        </row>
        <row r="2453">
          <cell r="A2453" t="str">
            <v>A106005130200</v>
          </cell>
        </row>
        <row r="2454">
          <cell r="A2454" t="str">
            <v>A106005135500</v>
          </cell>
        </row>
        <row r="2455">
          <cell r="A2455" t="str">
            <v>A106005135900</v>
          </cell>
        </row>
        <row r="2456">
          <cell r="A2456" t="str">
            <v>A106005140100</v>
          </cell>
        </row>
        <row r="2457">
          <cell r="A2457" t="str">
            <v>A106005140200</v>
          </cell>
        </row>
        <row r="2458">
          <cell r="A2458" t="str">
            <v>A106005141100</v>
          </cell>
        </row>
        <row r="2459">
          <cell r="A2459" t="str">
            <v>A106005141200</v>
          </cell>
        </row>
        <row r="2460">
          <cell r="A2460" t="str">
            <v>A106005142100</v>
          </cell>
        </row>
        <row r="2461">
          <cell r="A2461" t="str">
            <v>A106005142300</v>
          </cell>
        </row>
        <row r="2462">
          <cell r="A2462" t="str">
            <v>A106005142320</v>
          </cell>
        </row>
        <row r="2463">
          <cell r="A2463" t="str">
            <v>A106005142500</v>
          </cell>
        </row>
        <row r="2464">
          <cell r="A2464" t="str">
            <v>A106005296100</v>
          </cell>
        </row>
        <row r="2465">
          <cell r="A2465" t="str">
            <v>A106005601100</v>
          </cell>
        </row>
        <row r="2466">
          <cell r="A2466" t="str">
            <v>A106005610100</v>
          </cell>
        </row>
        <row r="2467">
          <cell r="A2467" t="str">
            <v>A106005643100</v>
          </cell>
        </row>
        <row r="2468">
          <cell r="A2468" t="str">
            <v>A106005802100</v>
          </cell>
        </row>
        <row r="2469">
          <cell r="A2469" t="str">
            <v>A106005803100</v>
          </cell>
        </row>
        <row r="2470">
          <cell r="A2470" t="str">
            <v>A106005809100</v>
          </cell>
        </row>
        <row r="2471">
          <cell r="A2471" t="str">
            <v>A106005892100</v>
          </cell>
        </row>
        <row r="2472">
          <cell r="A2472" t="str">
            <v>A106005899950</v>
          </cell>
        </row>
        <row r="2473">
          <cell r="A2473" t="str">
            <v>A200005110100</v>
          </cell>
        </row>
        <row r="2474">
          <cell r="A2474" t="str">
            <v>A200005120100</v>
          </cell>
        </row>
        <row r="2475">
          <cell r="A2475" t="str">
            <v>A200005121100</v>
          </cell>
        </row>
        <row r="2476">
          <cell r="A2476" t="str">
            <v>A200005122100</v>
          </cell>
        </row>
        <row r="2477">
          <cell r="A2477" t="str">
            <v>A200005130200</v>
          </cell>
        </row>
        <row r="2478">
          <cell r="A2478" t="str">
            <v>A200005131200</v>
          </cell>
        </row>
        <row r="2479">
          <cell r="A2479" t="str">
            <v>A200005131300</v>
          </cell>
        </row>
        <row r="2480">
          <cell r="A2480" t="str">
            <v>A200005133100</v>
          </cell>
        </row>
        <row r="2481">
          <cell r="A2481" t="str">
            <v>A200005135100</v>
          </cell>
        </row>
        <row r="2482">
          <cell r="A2482" t="str">
            <v>A200005135500</v>
          </cell>
        </row>
        <row r="2483">
          <cell r="A2483" t="str">
            <v>A200005140100</v>
          </cell>
        </row>
        <row r="2484">
          <cell r="A2484" t="str">
            <v>A200005140200</v>
          </cell>
        </row>
        <row r="2485">
          <cell r="A2485" t="str">
            <v>A200005141100</v>
          </cell>
        </row>
        <row r="2486">
          <cell r="A2486" t="str">
            <v>A200005141200</v>
          </cell>
        </row>
        <row r="2487">
          <cell r="A2487" t="str">
            <v>A200005142300</v>
          </cell>
        </row>
        <row r="2488">
          <cell r="A2488" t="str">
            <v>A200005142320</v>
          </cell>
        </row>
        <row r="2489">
          <cell r="A2489" t="str">
            <v>A200005142500</v>
          </cell>
        </row>
        <row r="2490">
          <cell r="A2490" t="str">
            <v>A200005144100</v>
          </cell>
        </row>
        <row r="2491">
          <cell r="A2491" t="str">
            <v>A200005296100</v>
          </cell>
        </row>
        <row r="2492">
          <cell r="A2492" t="str">
            <v>A200005297900</v>
          </cell>
        </row>
        <row r="2493">
          <cell r="A2493" t="str">
            <v>A200005299100</v>
          </cell>
        </row>
        <row r="2494">
          <cell r="A2494" t="str">
            <v>A200005601100</v>
          </cell>
        </row>
        <row r="2495">
          <cell r="A2495" t="str">
            <v>A200005619900</v>
          </cell>
        </row>
        <row r="2496">
          <cell r="A2496" t="str">
            <v>A200005643100</v>
          </cell>
        </row>
        <row r="2497">
          <cell r="A2497" t="str">
            <v>A200005643200</v>
          </cell>
        </row>
        <row r="2498">
          <cell r="A2498" t="str">
            <v>A200005714000</v>
          </cell>
        </row>
        <row r="2499">
          <cell r="A2499" t="str">
            <v>A200005719100</v>
          </cell>
        </row>
        <row r="2500">
          <cell r="A2500" t="str">
            <v>A200005784900</v>
          </cell>
        </row>
        <row r="2501">
          <cell r="A2501" t="str">
            <v>A200005800100</v>
          </cell>
        </row>
        <row r="2502">
          <cell r="A2502" t="str">
            <v>A200005803100</v>
          </cell>
        </row>
        <row r="2503">
          <cell r="A2503" t="str">
            <v>A200005810900</v>
          </cell>
        </row>
        <row r="2504">
          <cell r="A2504" t="str">
            <v>A200005811900</v>
          </cell>
        </row>
        <row r="2505">
          <cell r="A2505" t="str">
            <v>A200005823100</v>
          </cell>
        </row>
        <row r="2506">
          <cell r="A2506" t="str">
            <v>A200005899950</v>
          </cell>
        </row>
        <row r="2507">
          <cell r="A2507" t="str">
            <v>A210005110100</v>
          </cell>
        </row>
        <row r="2508">
          <cell r="A2508" t="str">
            <v>A210005120100</v>
          </cell>
        </row>
        <row r="2509">
          <cell r="A2509" t="str">
            <v>A210005121100</v>
          </cell>
        </row>
        <row r="2510">
          <cell r="A2510" t="str">
            <v>A210005135500</v>
          </cell>
        </row>
        <row r="2511">
          <cell r="A2511" t="str">
            <v>A210005140100</v>
          </cell>
        </row>
        <row r="2512">
          <cell r="A2512" t="str">
            <v>A210005140200</v>
          </cell>
        </row>
        <row r="2513">
          <cell r="A2513" t="str">
            <v>A210005141100</v>
          </cell>
        </row>
        <row r="2514">
          <cell r="A2514" t="str">
            <v>A210005141200</v>
          </cell>
        </row>
        <row r="2515">
          <cell r="A2515" t="str">
            <v>A210005142300</v>
          </cell>
        </row>
        <row r="2516">
          <cell r="A2516" t="str">
            <v>A210005142320</v>
          </cell>
        </row>
        <row r="2517">
          <cell r="A2517" t="str">
            <v>A210005142500</v>
          </cell>
        </row>
        <row r="2518">
          <cell r="A2518" t="str">
            <v>A210005299100</v>
          </cell>
        </row>
        <row r="2519">
          <cell r="A2519" t="str">
            <v>A210005609100</v>
          </cell>
        </row>
        <row r="2520">
          <cell r="A2520" t="str">
            <v>A210005611100</v>
          </cell>
        </row>
        <row r="2521">
          <cell r="A2521" t="str">
            <v>A210005613100</v>
          </cell>
        </row>
        <row r="2522">
          <cell r="A2522" t="str">
            <v>A210005643100</v>
          </cell>
        </row>
        <row r="2523">
          <cell r="A2523" t="str">
            <v>A210005732119</v>
          </cell>
        </row>
        <row r="2524">
          <cell r="A2524" t="str">
            <v>A210005732990</v>
          </cell>
        </row>
        <row r="2525">
          <cell r="A2525" t="str">
            <v>A210005799990</v>
          </cell>
        </row>
        <row r="2526">
          <cell r="A2526" t="str">
            <v>A210005802100</v>
          </cell>
        </row>
        <row r="2527">
          <cell r="A2527" t="str">
            <v>A210005803100</v>
          </cell>
        </row>
        <row r="2528">
          <cell r="A2528" t="str">
            <v>A210005810900</v>
          </cell>
        </row>
        <row r="2529">
          <cell r="A2529" t="str">
            <v>A210005880100</v>
          </cell>
        </row>
        <row r="2530">
          <cell r="A2530" t="str">
            <v>A210005894100</v>
          </cell>
        </row>
        <row r="2531">
          <cell r="A2531" t="str">
            <v>A211005110100</v>
          </cell>
        </row>
        <row r="2532">
          <cell r="A2532" t="str">
            <v>A211005120100</v>
          </cell>
        </row>
        <row r="2533">
          <cell r="A2533" t="str">
            <v>A211005121100</v>
          </cell>
        </row>
        <row r="2534">
          <cell r="A2534" t="str">
            <v>A211005135500</v>
          </cell>
        </row>
        <row r="2535">
          <cell r="A2535" t="str">
            <v>A211005140100</v>
          </cell>
        </row>
        <row r="2536">
          <cell r="A2536" t="str">
            <v>A211005140200</v>
          </cell>
        </row>
        <row r="2537">
          <cell r="A2537" t="str">
            <v>A211005141100</v>
          </cell>
        </row>
        <row r="2538">
          <cell r="A2538" t="str">
            <v>A211005141200</v>
          </cell>
        </row>
        <row r="2539">
          <cell r="A2539" t="str">
            <v>A211005142300</v>
          </cell>
        </row>
        <row r="2540">
          <cell r="A2540" t="str">
            <v>A211005142320</v>
          </cell>
        </row>
        <row r="2541">
          <cell r="A2541" t="str">
            <v>A211005142500</v>
          </cell>
        </row>
        <row r="2542">
          <cell r="A2542" t="str">
            <v>A211005802100</v>
          </cell>
        </row>
        <row r="2543">
          <cell r="A2543" t="str">
            <v>A211005803100</v>
          </cell>
        </row>
        <row r="2544">
          <cell r="A2544" t="str">
            <v>A211005810900</v>
          </cell>
        </row>
        <row r="2545">
          <cell r="A2545" t="str">
            <v>A212005110100</v>
          </cell>
        </row>
        <row r="2546">
          <cell r="A2546" t="str">
            <v>A212005120100</v>
          </cell>
        </row>
        <row r="2547">
          <cell r="A2547" t="str">
            <v>A212005121100</v>
          </cell>
        </row>
        <row r="2548">
          <cell r="A2548" t="str">
            <v>A212005135500</v>
          </cell>
        </row>
        <row r="2549">
          <cell r="A2549" t="str">
            <v>A212005140100</v>
          </cell>
        </row>
        <row r="2550">
          <cell r="A2550" t="str">
            <v>A212005140200</v>
          </cell>
        </row>
        <row r="2551">
          <cell r="A2551" t="str">
            <v>A212005141100</v>
          </cell>
        </row>
        <row r="2552">
          <cell r="A2552" t="str">
            <v>A212005141200</v>
          </cell>
        </row>
        <row r="2553">
          <cell r="A2553" t="str">
            <v>A212005142300</v>
          </cell>
        </row>
        <row r="2554">
          <cell r="A2554" t="str">
            <v>A212005142320</v>
          </cell>
        </row>
        <row r="2555">
          <cell r="A2555" t="str">
            <v>A212005142500</v>
          </cell>
        </row>
        <row r="2556">
          <cell r="A2556" t="str">
            <v>A212005719100</v>
          </cell>
        </row>
        <row r="2557">
          <cell r="A2557" t="str">
            <v>A212005802100</v>
          </cell>
        </row>
        <row r="2558">
          <cell r="A2558" t="str">
            <v>A212005803100</v>
          </cell>
        </row>
        <row r="2559">
          <cell r="A2559" t="str">
            <v>A212005810900</v>
          </cell>
        </row>
        <row r="2560">
          <cell r="A2560" t="str">
            <v>A212005820100</v>
          </cell>
        </row>
        <row r="2561">
          <cell r="A2561" t="str">
            <v>A212005892100</v>
          </cell>
        </row>
        <row r="2562">
          <cell r="A2562" t="str">
            <v>A213005110100</v>
          </cell>
        </row>
        <row r="2563">
          <cell r="A2563" t="str">
            <v>A213005120100</v>
          </cell>
        </row>
        <row r="2564">
          <cell r="A2564" t="str">
            <v>A213005121100</v>
          </cell>
        </row>
        <row r="2565">
          <cell r="A2565" t="str">
            <v>A213005135500</v>
          </cell>
        </row>
        <row r="2566">
          <cell r="A2566" t="str">
            <v>A213005140100</v>
          </cell>
        </row>
        <row r="2567">
          <cell r="A2567" t="str">
            <v>A213005140200</v>
          </cell>
        </row>
        <row r="2568">
          <cell r="A2568" t="str">
            <v>A213005141100</v>
          </cell>
        </row>
        <row r="2569">
          <cell r="A2569" t="str">
            <v>A213005141200</v>
          </cell>
        </row>
        <row r="2570">
          <cell r="A2570" t="str">
            <v>A213005142300</v>
          </cell>
        </row>
        <row r="2571">
          <cell r="A2571" t="str">
            <v>A213005142320</v>
          </cell>
        </row>
        <row r="2572">
          <cell r="A2572" t="str">
            <v>A213005142500</v>
          </cell>
        </row>
        <row r="2573">
          <cell r="A2573" t="str">
            <v>A213005619900</v>
          </cell>
        </row>
        <row r="2574">
          <cell r="A2574" t="str">
            <v>A213005719100</v>
          </cell>
        </row>
        <row r="2575">
          <cell r="A2575" t="str">
            <v>A213005802100</v>
          </cell>
        </row>
        <row r="2576">
          <cell r="A2576" t="str">
            <v>A213005803100</v>
          </cell>
        </row>
        <row r="2577">
          <cell r="A2577" t="str">
            <v>A213005810900</v>
          </cell>
        </row>
        <row r="2578">
          <cell r="A2578" t="str">
            <v>A218005110100</v>
          </cell>
        </row>
        <row r="2579">
          <cell r="A2579" t="str">
            <v>A218005120100</v>
          </cell>
        </row>
        <row r="2580">
          <cell r="A2580" t="str">
            <v>A218005121100</v>
          </cell>
        </row>
        <row r="2581">
          <cell r="A2581" t="str">
            <v>A218005135500</v>
          </cell>
        </row>
        <row r="2582">
          <cell r="A2582" t="str">
            <v>A218005140100</v>
          </cell>
        </row>
        <row r="2583">
          <cell r="A2583" t="str">
            <v>A218005140200</v>
          </cell>
        </row>
        <row r="2584">
          <cell r="A2584" t="str">
            <v>A218005141100</v>
          </cell>
        </row>
        <row r="2585">
          <cell r="A2585" t="str">
            <v>A218005141200</v>
          </cell>
        </row>
        <row r="2586">
          <cell r="A2586" t="str">
            <v>A218005142300</v>
          </cell>
        </row>
        <row r="2587">
          <cell r="A2587" t="str">
            <v>A218005142320</v>
          </cell>
        </row>
        <row r="2588">
          <cell r="A2588" t="str">
            <v>A218005142500</v>
          </cell>
        </row>
        <row r="2589">
          <cell r="A2589" t="str">
            <v>A218005719100</v>
          </cell>
        </row>
        <row r="2590">
          <cell r="A2590" t="str">
            <v>A218005802100</v>
          </cell>
        </row>
        <row r="2591">
          <cell r="A2591" t="str">
            <v>A218005803100</v>
          </cell>
        </row>
        <row r="2592">
          <cell r="A2592" t="str">
            <v>A240005110100</v>
          </cell>
        </row>
        <row r="2593">
          <cell r="A2593" t="str">
            <v>A240005120100</v>
          </cell>
        </row>
        <row r="2594">
          <cell r="A2594" t="str">
            <v>A240005121100</v>
          </cell>
        </row>
        <row r="2595">
          <cell r="A2595" t="str">
            <v>A240005135500</v>
          </cell>
        </row>
        <row r="2596">
          <cell r="A2596" t="str">
            <v>A240005140100</v>
          </cell>
        </row>
        <row r="2597">
          <cell r="A2597" t="str">
            <v>A240005140200</v>
          </cell>
        </row>
        <row r="2598">
          <cell r="A2598" t="str">
            <v>A240005141100</v>
          </cell>
        </row>
        <row r="2599">
          <cell r="A2599" t="str">
            <v>A240005141200</v>
          </cell>
        </row>
        <row r="2600">
          <cell r="A2600" t="str">
            <v>A240005142300</v>
          </cell>
        </row>
        <row r="2601">
          <cell r="A2601" t="str">
            <v>A240005142320</v>
          </cell>
        </row>
        <row r="2602">
          <cell r="A2602" t="str">
            <v>A240005142500</v>
          </cell>
        </row>
        <row r="2603">
          <cell r="A2603" t="str">
            <v>A240005296100</v>
          </cell>
        </row>
        <row r="2604">
          <cell r="A2604" t="str">
            <v>A240005297200</v>
          </cell>
        </row>
        <row r="2605">
          <cell r="A2605" t="str">
            <v>A240005601100</v>
          </cell>
        </row>
        <row r="2606">
          <cell r="A2606" t="str">
            <v>A240005643100</v>
          </cell>
        </row>
        <row r="2607">
          <cell r="A2607" t="str">
            <v>A240005643300</v>
          </cell>
        </row>
        <row r="2608">
          <cell r="A2608" t="str">
            <v>A240005784100</v>
          </cell>
        </row>
        <row r="2609">
          <cell r="A2609" t="str">
            <v>A240005799010</v>
          </cell>
        </row>
        <row r="2610">
          <cell r="A2610" t="str">
            <v>A240005799100</v>
          </cell>
        </row>
        <row r="2611">
          <cell r="A2611" t="str">
            <v>A240005799990</v>
          </cell>
        </row>
        <row r="2612">
          <cell r="A2612" t="str">
            <v>A240005811100</v>
          </cell>
        </row>
        <row r="2613">
          <cell r="A2613" t="str">
            <v>A240005811300</v>
          </cell>
        </row>
        <row r="2614">
          <cell r="A2614" t="str">
            <v>A240005899700</v>
          </cell>
        </row>
        <row r="2615">
          <cell r="A2615" t="str">
            <v>A241005110100</v>
          </cell>
        </row>
        <row r="2616">
          <cell r="A2616" t="str">
            <v>A241005113100</v>
          </cell>
        </row>
        <row r="2617">
          <cell r="A2617" t="str">
            <v>A241005113200</v>
          </cell>
        </row>
        <row r="2618">
          <cell r="A2618" t="str">
            <v>A241005120100</v>
          </cell>
        </row>
        <row r="2619">
          <cell r="A2619" t="str">
            <v>A241005121100</v>
          </cell>
        </row>
        <row r="2620">
          <cell r="A2620" t="str">
            <v>A241005129100</v>
          </cell>
        </row>
        <row r="2621">
          <cell r="A2621" t="str">
            <v>A241005130100</v>
          </cell>
        </row>
        <row r="2622">
          <cell r="A2622" t="str">
            <v>A241005130200</v>
          </cell>
        </row>
        <row r="2623">
          <cell r="A2623" t="str">
            <v>A241005130300</v>
          </cell>
        </row>
        <row r="2624">
          <cell r="A2624" t="str">
            <v>A241005130400</v>
          </cell>
        </row>
        <row r="2625">
          <cell r="A2625" t="str">
            <v>A241005131100</v>
          </cell>
        </row>
        <row r="2626">
          <cell r="A2626" t="str">
            <v>A241005131200</v>
          </cell>
        </row>
        <row r="2627">
          <cell r="A2627" t="str">
            <v>A241005131300</v>
          </cell>
        </row>
        <row r="2628">
          <cell r="A2628" t="str">
            <v>A241005132100</v>
          </cell>
        </row>
        <row r="2629">
          <cell r="A2629" t="str">
            <v>A241005135100</v>
          </cell>
        </row>
        <row r="2630">
          <cell r="A2630" t="str">
            <v>A241005135200</v>
          </cell>
        </row>
        <row r="2631">
          <cell r="A2631" t="str">
            <v>A241005135500</v>
          </cell>
        </row>
        <row r="2632">
          <cell r="A2632" t="str">
            <v>A241005135900</v>
          </cell>
        </row>
        <row r="2633">
          <cell r="A2633" t="str">
            <v>A241005136100</v>
          </cell>
        </row>
        <row r="2634">
          <cell r="A2634" t="str">
            <v>A241005140100</v>
          </cell>
        </row>
        <row r="2635">
          <cell r="A2635" t="str">
            <v>A241005140200</v>
          </cell>
        </row>
        <row r="2636">
          <cell r="A2636" t="str">
            <v>A241005140300</v>
          </cell>
        </row>
        <row r="2637">
          <cell r="A2637" t="str">
            <v>A241005141100</v>
          </cell>
        </row>
        <row r="2638">
          <cell r="A2638" t="str">
            <v>A241005141200</v>
          </cell>
        </row>
        <row r="2639">
          <cell r="A2639" t="str">
            <v>A241005141300</v>
          </cell>
        </row>
        <row r="2640">
          <cell r="A2640" t="str">
            <v>A241005141400</v>
          </cell>
        </row>
        <row r="2641">
          <cell r="A2641" t="str">
            <v>A241005142100</v>
          </cell>
        </row>
        <row r="2642">
          <cell r="A2642" t="str">
            <v>A241005142300</v>
          </cell>
        </row>
        <row r="2643">
          <cell r="A2643" t="str">
            <v>A241005142400</v>
          </cell>
        </row>
        <row r="2644">
          <cell r="A2644" t="str">
            <v>A241005144100</v>
          </cell>
        </row>
        <row r="2645">
          <cell r="A2645" t="str">
            <v>A241005191100</v>
          </cell>
        </row>
        <row r="2646">
          <cell r="A2646" t="str">
            <v>A241105110100</v>
          </cell>
        </row>
        <row r="2647">
          <cell r="A2647" t="str">
            <v>A241105112100</v>
          </cell>
        </row>
        <row r="2648">
          <cell r="A2648" t="str">
            <v>A241105113100</v>
          </cell>
        </row>
        <row r="2649">
          <cell r="A2649" t="str">
            <v>A241105115100</v>
          </cell>
        </row>
        <row r="2650">
          <cell r="A2650" t="str">
            <v>A241105120100</v>
          </cell>
        </row>
        <row r="2651">
          <cell r="A2651" t="str">
            <v>A241105121100</v>
          </cell>
        </row>
        <row r="2652">
          <cell r="A2652" t="str">
            <v>A241105130100</v>
          </cell>
        </row>
        <row r="2653">
          <cell r="A2653" t="str">
            <v>A241105130200</v>
          </cell>
        </row>
        <row r="2654">
          <cell r="A2654" t="str">
            <v>A241105130400</v>
          </cell>
        </row>
        <row r="2655">
          <cell r="A2655" t="str">
            <v>A241105131100</v>
          </cell>
        </row>
        <row r="2656">
          <cell r="A2656" t="str">
            <v>A241105131300</v>
          </cell>
        </row>
        <row r="2657">
          <cell r="A2657" t="str">
            <v>A241105134300</v>
          </cell>
        </row>
        <row r="2658">
          <cell r="A2658" t="str">
            <v>A241105134900</v>
          </cell>
        </row>
        <row r="2659">
          <cell r="A2659" t="str">
            <v>A241105135100</v>
          </cell>
        </row>
        <row r="2660">
          <cell r="A2660" t="str">
            <v>A241105135500</v>
          </cell>
        </row>
        <row r="2661">
          <cell r="A2661" t="str">
            <v>A241105135900</v>
          </cell>
        </row>
        <row r="2662">
          <cell r="A2662" t="str">
            <v>A241105136100</v>
          </cell>
        </row>
        <row r="2663">
          <cell r="A2663" t="str">
            <v>A241105140100</v>
          </cell>
        </row>
        <row r="2664">
          <cell r="A2664" t="str">
            <v>A241105140200</v>
          </cell>
        </row>
        <row r="2665">
          <cell r="A2665" t="str">
            <v>A241105141100</v>
          </cell>
        </row>
        <row r="2666">
          <cell r="A2666" t="str">
            <v>A241105141200</v>
          </cell>
        </row>
        <row r="2667">
          <cell r="A2667" t="str">
            <v>A241105142100</v>
          </cell>
        </row>
        <row r="2668">
          <cell r="A2668" t="str">
            <v>A241105142200</v>
          </cell>
        </row>
        <row r="2669">
          <cell r="A2669" t="str">
            <v>A241105144100</v>
          </cell>
        </row>
        <row r="2670">
          <cell r="A2670" t="str">
            <v>A241105191100</v>
          </cell>
        </row>
        <row r="2671">
          <cell r="A2671" t="str">
            <v>A241205110100</v>
          </cell>
        </row>
        <row r="2672">
          <cell r="A2672" t="str">
            <v>A241205112100</v>
          </cell>
        </row>
        <row r="2673">
          <cell r="A2673" t="str">
            <v>A241205112300</v>
          </cell>
        </row>
        <row r="2674">
          <cell r="A2674" t="str">
            <v>A241205113100</v>
          </cell>
        </row>
        <row r="2675">
          <cell r="A2675" t="str">
            <v>A241205113200</v>
          </cell>
        </row>
        <row r="2676">
          <cell r="A2676" t="str">
            <v>A241205113300</v>
          </cell>
        </row>
        <row r="2677">
          <cell r="A2677" t="str">
            <v>A241205115100</v>
          </cell>
        </row>
        <row r="2678">
          <cell r="A2678" t="str">
            <v>A241205120100</v>
          </cell>
        </row>
        <row r="2679">
          <cell r="A2679" t="str">
            <v>A241205121100</v>
          </cell>
        </row>
        <row r="2680">
          <cell r="A2680" t="str">
            <v>A241205129100</v>
          </cell>
        </row>
        <row r="2681">
          <cell r="A2681" t="str">
            <v>A241205130100</v>
          </cell>
        </row>
        <row r="2682">
          <cell r="A2682" t="str">
            <v>A241205130200</v>
          </cell>
        </row>
        <row r="2683">
          <cell r="A2683" t="str">
            <v>A241205131100</v>
          </cell>
        </row>
        <row r="2684">
          <cell r="A2684" t="str">
            <v>A241205131300</v>
          </cell>
        </row>
        <row r="2685">
          <cell r="A2685" t="str">
            <v>A241205134300</v>
          </cell>
        </row>
        <row r="2686">
          <cell r="A2686" t="str">
            <v>A241205135100</v>
          </cell>
        </row>
        <row r="2687">
          <cell r="A2687" t="str">
            <v>A241205135500</v>
          </cell>
        </row>
        <row r="2688">
          <cell r="A2688" t="str">
            <v>A241205135900</v>
          </cell>
        </row>
        <row r="2689">
          <cell r="A2689" t="str">
            <v>A241205140100</v>
          </cell>
        </row>
        <row r="2690">
          <cell r="A2690" t="str">
            <v>A241205140200</v>
          </cell>
        </row>
        <row r="2691">
          <cell r="A2691" t="str">
            <v>A241205141100</v>
          </cell>
        </row>
        <row r="2692">
          <cell r="A2692" t="str">
            <v>A241205141200</v>
          </cell>
        </row>
        <row r="2693">
          <cell r="A2693" t="str">
            <v>A241205142100</v>
          </cell>
        </row>
        <row r="2694">
          <cell r="A2694" t="str">
            <v>A241205144100</v>
          </cell>
        </row>
        <row r="2695">
          <cell r="A2695" t="str">
            <v>A241205180100</v>
          </cell>
        </row>
        <row r="2696">
          <cell r="A2696" t="str">
            <v>A241205191100</v>
          </cell>
        </row>
        <row r="2697">
          <cell r="A2697" t="str">
            <v>A241305110100</v>
          </cell>
        </row>
        <row r="2698">
          <cell r="A2698" t="str">
            <v>A241305113100</v>
          </cell>
        </row>
        <row r="2699">
          <cell r="A2699" t="str">
            <v>A241305113300</v>
          </cell>
        </row>
        <row r="2700">
          <cell r="A2700" t="str">
            <v>A241305120100</v>
          </cell>
        </row>
        <row r="2701">
          <cell r="A2701" t="str">
            <v>A241305121100</v>
          </cell>
        </row>
        <row r="2702">
          <cell r="A2702" t="str">
            <v>A241305129100</v>
          </cell>
        </row>
        <row r="2703">
          <cell r="A2703" t="str">
            <v>A241305130100</v>
          </cell>
        </row>
        <row r="2704">
          <cell r="A2704" t="str">
            <v>A241305130200</v>
          </cell>
        </row>
        <row r="2705">
          <cell r="A2705" t="str">
            <v>A241305130400</v>
          </cell>
        </row>
        <row r="2706">
          <cell r="A2706" t="str">
            <v>A241305131100</v>
          </cell>
        </row>
        <row r="2707">
          <cell r="A2707" t="str">
            <v>A241305131300</v>
          </cell>
        </row>
        <row r="2708">
          <cell r="A2708" t="str">
            <v>A241305135100</v>
          </cell>
        </row>
        <row r="2709">
          <cell r="A2709" t="str">
            <v>A241305135500</v>
          </cell>
        </row>
        <row r="2710">
          <cell r="A2710" t="str">
            <v>A241305135900</v>
          </cell>
        </row>
        <row r="2711">
          <cell r="A2711" t="str">
            <v>A241305136100</v>
          </cell>
        </row>
        <row r="2712">
          <cell r="A2712" t="str">
            <v>A241305140100</v>
          </cell>
        </row>
        <row r="2713">
          <cell r="A2713" t="str">
            <v>A241305140200</v>
          </cell>
        </row>
        <row r="2714">
          <cell r="A2714" t="str">
            <v>A241305140300</v>
          </cell>
        </row>
        <row r="2715">
          <cell r="A2715" t="str">
            <v>A241305141100</v>
          </cell>
        </row>
        <row r="2716">
          <cell r="A2716" t="str">
            <v>A241305141200</v>
          </cell>
        </row>
        <row r="2717">
          <cell r="A2717" t="str">
            <v>A241305141400</v>
          </cell>
        </row>
        <row r="2718">
          <cell r="A2718" t="str">
            <v>A241305142100</v>
          </cell>
        </row>
        <row r="2719">
          <cell r="A2719" t="str">
            <v>A241305142300</v>
          </cell>
        </row>
        <row r="2720">
          <cell r="A2720" t="str">
            <v>A241305142400</v>
          </cell>
        </row>
        <row r="2721">
          <cell r="A2721" t="str">
            <v>A241305144200</v>
          </cell>
        </row>
        <row r="2722">
          <cell r="A2722" t="str">
            <v>A300005201100</v>
          </cell>
        </row>
        <row r="2723">
          <cell r="A2723" t="str">
            <v>A300005296100</v>
          </cell>
        </row>
        <row r="2724">
          <cell r="A2724" t="str">
            <v>A300005299100</v>
          </cell>
        </row>
        <row r="2725">
          <cell r="A2725" t="str">
            <v>A300005611100</v>
          </cell>
        </row>
        <row r="2726">
          <cell r="A2726" t="str">
            <v>A300005643100</v>
          </cell>
        </row>
        <row r="2727">
          <cell r="A2727" t="str">
            <v>A300005711100</v>
          </cell>
        </row>
        <row r="2728">
          <cell r="A2728" t="str">
            <v>A300005799990</v>
          </cell>
        </row>
        <row r="2729">
          <cell r="A2729" t="str">
            <v>A300005802100</v>
          </cell>
        </row>
        <row r="2730">
          <cell r="A2730" t="str">
            <v>A300005803100</v>
          </cell>
        </row>
        <row r="2731">
          <cell r="A2731" t="str">
            <v>A300005810500</v>
          </cell>
        </row>
        <row r="2732">
          <cell r="A2732" t="str">
            <v>A300005810600</v>
          </cell>
        </row>
        <row r="2733">
          <cell r="A2733" t="str">
            <v>A300005811100</v>
          </cell>
        </row>
        <row r="2734">
          <cell r="A2734" t="str">
            <v>A300005811200</v>
          </cell>
        </row>
        <row r="2735">
          <cell r="A2735" t="str">
            <v>A300005823100</v>
          </cell>
        </row>
        <row r="2736">
          <cell r="A2736" t="str">
            <v>A300005892100</v>
          </cell>
        </row>
        <row r="2737">
          <cell r="A2737" t="str">
            <v>A300005899950</v>
          </cell>
        </row>
        <row r="2738">
          <cell r="A2738" t="str">
            <v>A310005110100</v>
          </cell>
        </row>
        <row r="2739">
          <cell r="A2739" t="str">
            <v>A310005120100</v>
          </cell>
        </row>
        <row r="2740">
          <cell r="A2740" t="str">
            <v>A310005121100</v>
          </cell>
        </row>
        <row r="2741">
          <cell r="A2741" t="str">
            <v>A310005122100</v>
          </cell>
        </row>
        <row r="2742">
          <cell r="A2742" t="str">
            <v>A310005130100</v>
          </cell>
        </row>
        <row r="2743">
          <cell r="A2743" t="str">
            <v>A310005130200</v>
          </cell>
        </row>
        <row r="2744">
          <cell r="A2744" t="str">
            <v>A310005131100</v>
          </cell>
        </row>
        <row r="2745">
          <cell r="A2745" t="str">
            <v>A310005131300</v>
          </cell>
        </row>
        <row r="2746">
          <cell r="A2746" t="str">
            <v>A310005133100</v>
          </cell>
        </row>
        <row r="2747">
          <cell r="A2747" t="str">
            <v>A310005135500</v>
          </cell>
        </row>
        <row r="2748">
          <cell r="A2748" t="str">
            <v>A310005140100</v>
          </cell>
        </row>
        <row r="2749">
          <cell r="A2749" t="str">
            <v>A310005140200</v>
          </cell>
        </row>
        <row r="2750">
          <cell r="A2750" t="str">
            <v>A310005140300</v>
          </cell>
        </row>
        <row r="2751">
          <cell r="A2751" t="str">
            <v>A310005141100</v>
          </cell>
        </row>
        <row r="2752">
          <cell r="A2752" t="str">
            <v>A310005141200</v>
          </cell>
        </row>
        <row r="2753">
          <cell r="A2753" t="str">
            <v>A310005141400</v>
          </cell>
        </row>
        <row r="2754">
          <cell r="A2754" t="str">
            <v>A310005142100</v>
          </cell>
        </row>
        <row r="2755">
          <cell r="A2755" t="str">
            <v>A310005142300</v>
          </cell>
        </row>
        <row r="2756">
          <cell r="A2756" t="str">
            <v>A310005142320</v>
          </cell>
        </row>
        <row r="2757">
          <cell r="A2757" t="str">
            <v>A310005142500</v>
          </cell>
        </row>
        <row r="2758">
          <cell r="A2758" t="str">
            <v>A310005191200</v>
          </cell>
        </row>
        <row r="2759">
          <cell r="A2759" t="str">
            <v>A310005201100</v>
          </cell>
        </row>
        <row r="2760">
          <cell r="A2760" t="str">
            <v>A310005219100</v>
          </cell>
        </row>
        <row r="2761">
          <cell r="A2761" t="str">
            <v>A310005261100</v>
          </cell>
        </row>
        <row r="2762">
          <cell r="A2762" t="str">
            <v>A310005273900</v>
          </cell>
        </row>
        <row r="2763">
          <cell r="A2763" t="str">
            <v>A310005296100</v>
          </cell>
        </row>
        <row r="2764">
          <cell r="A2764" t="str">
            <v>A310005299100</v>
          </cell>
        </row>
        <row r="2765">
          <cell r="A2765" t="str">
            <v>A310005601100</v>
          </cell>
        </row>
        <row r="2766">
          <cell r="A2766" t="str">
            <v>A310005610100</v>
          </cell>
        </row>
        <row r="2767">
          <cell r="A2767" t="str">
            <v>A310005611100</v>
          </cell>
        </row>
        <row r="2768">
          <cell r="A2768" t="str">
            <v>A310005613100</v>
          </cell>
        </row>
        <row r="2769">
          <cell r="A2769" t="str">
            <v>A310005640300</v>
          </cell>
        </row>
        <row r="2770">
          <cell r="A2770" t="str">
            <v>A310005640310</v>
          </cell>
        </row>
        <row r="2771">
          <cell r="A2771" t="str">
            <v>A310005640320</v>
          </cell>
        </row>
        <row r="2772">
          <cell r="A2772" t="str">
            <v>A310005640330</v>
          </cell>
        </row>
        <row r="2773">
          <cell r="A2773" t="str">
            <v>A310005640340</v>
          </cell>
        </row>
        <row r="2774">
          <cell r="A2774" t="str">
            <v>A310005640600</v>
          </cell>
        </row>
        <row r="2775">
          <cell r="A2775" t="str">
            <v>A310005643100</v>
          </cell>
        </row>
        <row r="2776">
          <cell r="A2776" t="str">
            <v>A310005643300</v>
          </cell>
        </row>
        <row r="2777">
          <cell r="A2777" t="str">
            <v>A310005711100</v>
          </cell>
        </row>
        <row r="2778">
          <cell r="A2778" t="str">
            <v>A310005712100</v>
          </cell>
        </row>
        <row r="2779">
          <cell r="A2779" t="str">
            <v>A310005740050</v>
          </cell>
        </row>
        <row r="2780">
          <cell r="A2780" t="str">
            <v>A310005749900</v>
          </cell>
        </row>
        <row r="2781">
          <cell r="A2781" t="str">
            <v>A310005784100</v>
          </cell>
        </row>
        <row r="2782">
          <cell r="A2782" t="str">
            <v>A310005784200</v>
          </cell>
        </row>
        <row r="2783">
          <cell r="A2783" t="str">
            <v>A310005784900</v>
          </cell>
        </row>
        <row r="2784">
          <cell r="A2784" t="str">
            <v>A310005797100</v>
          </cell>
        </row>
        <row r="2785">
          <cell r="A2785" t="str">
            <v>A310005798100</v>
          </cell>
        </row>
        <row r="2786">
          <cell r="A2786" t="str">
            <v>A310005799010</v>
          </cell>
        </row>
        <row r="2787">
          <cell r="A2787" t="str">
            <v>A310005799060</v>
          </cell>
        </row>
        <row r="2788">
          <cell r="A2788" t="str">
            <v>A310005799100</v>
          </cell>
        </row>
        <row r="2789">
          <cell r="A2789" t="str">
            <v>A310005799990</v>
          </cell>
        </row>
        <row r="2790">
          <cell r="A2790" t="str">
            <v>A310005800100</v>
          </cell>
        </row>
        <row r="2791">
          <cell r="A2791" t="str">
            <v>A310005801100</v>
          </cell>
        </row>
        <row r="2792">
          <cell r="A2792" t="str">
            <v>A310005810100</v>
          </cell>
        </row>
        <row r="2793">
          <cell r="A2793" t="str">
            <v>A310005810200</v>
          </cell>
        </row>
        <row r="2794">
          <cell r="A2794" t="str">
            <v>A310005810500</v>
          </cell>
        </row>
        <row r="2795">
          <cell r="A2795" t="str">
            <v>A310005811100</v>
          </cell>
        </row>
        <row r="2796">
          <cell r="A2796" t="str">
            <v>A310005811300</v>
          </cell>
        </row>
        <row r="2797">
          <cell r="A2797" t="str">
            <v>A310005823100</v>
          </cell>
        </row>
        <row r="2798">
          <cell r="A2798" t="str">
            <v>A310005850100</v>
          </cell>
        </row>
        <row r="2799">
          <cell r="A2799" t="str">
            <v>A310005884100</v>
          </cell>
        </row>
        <row r="2800">
          <cell r="A2800" t="str">
            <v>A310005885100</v>
          </cell>
        </row>
        <row r="2801">
          <cell r="A2801" t="str">
            <v>A310005890100</v>
          </cell>
        </row>
        <row r="2802">
          <cell r="A2802" t="str">
            <v>A310005892100</v>
          </cell>
        </row>
        <row r="2803">
          <cell r="A2803" t="str">
            <v>A310005894100</v>
          </cell>
        </row>
        <row r="2804">
          <cell r="A2804" t="str">
            <v>A310005899700</v>
          </cell>
        </row>
        <row r="2805">
          <cell r="A2805" t="str">
            <v>A310005899900</v>
          </cell>
        </row>
        <row r="2806">
          <cell r="A2806" t="str">
            <v>A310005899950</v>
          </cell>
        </row>
        <row r="2807">
          <cell r="A2807" t="str">
            <v>A320005110100</v>
          </cell>
        </row>
        <row r="2808">
          <cell r="A2808" t="str">
            <v>A320005120100</v>
          </cell>
        </row>
        <row r="2809">
          <cell r="A2809" t="str">
            <v>A320005121100</v>
          </cell>
        </row>
        <row r="2810">
          <cell r="A2810" t="str">
            <v>A320005122100</v>
          </cell>
        </row>
        <row r="2811">
          <cell r="A2811" t="str">
            <v>A320005130100</v>
          </cell>
        </row>
        <row r="2812">
          <cell r="A2812" t="str">
            <v>A320005130200</v>
          </cell>
        </row>
        <row r="2813">
          <cell r="A2813" t="str">
            <v>A320005131100</v>
          </cell>
        </row>
        <row r="2814">
          <cell r="A2814" t="str">
            <v>A320005131300</v>
          </cell>
        </row>
        <row r="2815">
          <cell r="A2815" t="str">
            <v>A320005133100</v>
          </cell>
        </row>
        <row r="2816">
          <cell r="A2816" t="str">
            <v>A320005135100</v>
          </cell>
        </row>
        <row r="2817">
          <cell r="A2817" t="str">
            <v>A320005135500</v>
          </cell>
        </row>
        <row r="2818">
          <cell r="A2818" t="str">
            <v>A320005138100</v>
          </cell>
        </row>
        <row r="2819">
          <cell r="A2819" t="str">
            <v>A320005140100</v>
          </cell>
        </row>
        <row r="2820">
          <cell r="A2820" t="str">
            <v>A320005140200</v>
          </cell>
        </row>
        <row r="2821">
          <cell r="A2821" t="str">
            <v>A320005141100</v>
          </cell>
        </row>
        <row r="2822">
          <cell r="A2822" t="str">
            <v>A320005141200</v>
          </cell>
        </row>
        <row r="2823">
          <cell r="A2823" t="str">
            <v>A320005141400</v>
          </cell>
        </row>
        <row r="2824">
          <cell r="A2824" t="str">
            <v>A320005142300</v>
          </cell>
        </row>
        <row r="2825">
          <cell r="A2825" t="str">
            <v>A320005142320</v>
          </cell>
        </row>
        <row r="2826">
          <cell r="A2826" t="str">
            <v>A320005142500</v>
          </cell>
        </row>
        <row r="2827">
          <cell r="A2827" t="str">
            <v>A320005191200</v>
          </cell>
        </row>
        <row r="2828">
          <cell r="A2828" t="str">
            <v>A320005219100</v>
          </cell>
        </row>
        <row r="2829">
          <cell r="A2829" t="str">
            <v>A320005270800</v>
          </cell>
        </row>
        <row r="2830">
          <cell r="A2830" t="str">
            <v>A320005296100</v>
          </cell>
        </row>
        <row r="2831">
          <cell r="A2831" t="str">
            <v>A320005297200</v>
          </cell>
        </row>
        <row r="2832">
          <cell r="A2832" t="str">
            <v>A320005299100</v>
          </cell>
        </row>
        <row r="2833">
          <cell r="A2833" t="str">
            <v>A320005643100</v>
          </cell>
        </row>
        <row r="2834">
          <cell r="A2834" t="str">
            <v>A320005643300</v>
          </cell>
        </row>
        <row r="2835">
          <cell r="A2835" t="str">
            <v>A320005643500</v>
          </cell>
        </row>
        <row r="2836">
          <cell r="A2836" t="str">
            <v>A320005643900</v>
          </cell>
        </row>
        <row r="2837">
          <cell r="A2837" t="str">
            <v>A320005711100</v>
          </cell>
        </row>
        <row r="2838">
          <cell r="A2838" t="str">
            <v>A320005800100</v>
          </cell>
        </row>
        <row r="2839">
          <cell r="A2839" t="str">
            <v>A320005801100</v>
          </cell>
        </row>
        <row r="2840">
          <cell r="A2840" t="str">
            <v>A320005802100</v>
          </cell>
        </row>
        <row r="2841">
          <cell r="A2841" t="str">
            <v>A320005803100</v>
          </cell>
        </row>
        <row r="2842">
          <cell r="A2842" t="str">
            <v>A320005810700</v>
          </cell>
        </row>
        <row r="2843">
          <cell r="A2843" t="str">
            <v>A320005811100</v>
          </cell>
        </row>
        <row r="2844">
          <cell r="A2844" t="str">
            <v>A320005892100</v>
          </cell>
        </row>
        <row r="2845">
          <cell r="A2845" t="str">
            <v>A320005899700</v>
          </cell>
        </row>
        <row r="2846">
          <cell r="A2846" t="str">
            <v>A400005296100</v>
          </cell>
        </row>
        <row r="2847">
          <cell r="A2847" t="str">
            <v>A400005643100</v>
          </cell>
        </row>
        <row r="2848">
          <cell r="A2848" t="str">
            <v>A400005643300</v>
          </cell>
        </row>
        <row r="2849">
          <cell r="A2849" t="str">
            <v>A400005710100</v>
          </cell>
        </row>
        <row r="2850">
          <cell r="A2850" t="str">
            <v>A400005799990</v>
          </cell>
        </row>
        <row r="2851">
          <cell r="A2851" t="str">
            <v>A400005800100</v>
          </cell>
        </row>
        <row r="2852">
          <cell r="A2852" t="str">
            <v>A400005803100</v>
          </cell>
        </row>
        <row r="2853">
          <cell r="A2853" t="str">
            <v>A400005810200</v>
          </cell>
        </row>
        <row r="2854">
          <cell r="A2854" t="str">
            <v>A400005810900</v>
          </cell>
        </row>
        <row r="2855">
          <cell r="A2855" t="str">
            <v>A400005811300</v>
          </cell>
        </row>
        <row r="2856">
          <cell r="A2856" t="str">
            <v>A400005884100</v>
          </cell>
        </row>
        <row r="2857">
          <cell r="A2857" t="str">
            <v>A400005890100</v>
          </cell>
        </row>
        <row r="2858">
          <cell r="A2858" t="str">
            <v>A400005892100</v>
          </cell>
        </row>
        <row r="2859">
          <cell r="A2859" t="str">
            <v>A400105110100</v>
          </cell>
        </row>
        <row r="2860">
          <cell r="A2860" t="str">
            <v>A400105120100</v>
          </cell>
        </row>
        <row r="2861">
          <cell r="A2861" t="str">
            <v>A400105121100</v>
          </cell>
        </row>
        <row r="2862">
          <cell r="A2862" t="str">
            <v>A400105130200</v>
          </cell>
        </row>
        <row r="2863">
          <cell r="A2863" t="str">
            <v>A400105135500</v>
          </cell>
        </row>
        <row r="2864">
          <cell r="A2864" t="str">
            <v>A400105140100</v>
          </cell>
        </row>
        <row r="2865">
          <cell r="A2865" t="str">
            <v>A400105140200</v>
          </cell>
        </row>
        <row r="2866">
          <cell r="A2866" t="str">
            <v>A400105141100</v>
          </cell>
        </row>
        <row r="2867">
          <cell r="A2867" t="str">
            <v>A400105141200</v>
          </cell>
        </row>
        <row r="2868">
          <cell r="A2868" t="str">
            <v>A400105142300</v>
          </cell>
        </row>
        <row r="2869">
          <cell r="A2869" t="str">
            <v>A400105142320</v>
          </cell>
        </row>
        <row r="2870">
          <cell r="A2870" t="str">
            <v>A400105142500</v>
          </cell>
        </row>
        <row r="2871">
          <cell r="A2871" t="str">
            <v>A400105180100</v>
          </cell>
        </row>
        <row r="2872">
          <cell r="A2872" t="str">
            <v>A400105295100</v>
          </cell>
        </row>
        <row r="2873">
          <cell r="A2873" t="str">
            <v>A400105610200</v>
          </cell>
        </row>
        <row r="2874">
          <cell r="A2874" t="str">
            <v>A400105643100</v>
          </cell>
        </row>
        <row r="2875">
          <cell r="A2875" t="str">
            <v>A400105643300</v>
          </cell>
        </row>
        <row r="2876">
          <cell r="A2876" t="str">
            <v>A400105711100</v>
          </cell>
        </row>
        <row r="2877">
          <cell r="A2877" t="str">
            <v>A400105799990</v>
          </cell>
        </row>
        <row r="2878">
          <cell r="A2878" t="str">
            <v>A400105800100</v>
          </cell>
        </row>
        <row r="2879">
          <cell r="A2879" t="str">
            <v>A400105803100</v>
          </cell>
        </row>
        <row r="2880">
          <cell r="A2880" t="str">
            <v>A400105890100</v>
          </cell>
        </row>
        <row r="2881">
          <cell r="A2881" t="str">
            <v>A400105892100</v>
          </cell>
        </row>
        <row r="2882">
          <cell r="A2882" t="str">
            <v>A500005201100</v>
          </cell>
        </row>
        <row r="2883">
          <cell r="A2883" t="str">
            <v>A500005219100</v>
          </cell>
        </row>
        <row r="2884">
          <cell r="A2884" t="str">
            <v>A500005296100</v>
          </cell>
        </row>
        <row r="2885">
          <cell r="A2885" t="str">
            <v>A500005297100</v>
          </cell>
        </row>
        <row r="2886">
          <cell r="A2886" t="str">
            <v>A500005299100</v>
          </cell>
        </row>
        <row r="2887">
          <cell r="A2887" t="str">
            <v>A500005601100</v>
          </cell>
        </row>
        <row r="2888">
          <cell r="A2888" t="str">
            <v>A500005611100</v>
          </cell>
        </row>
        <row r="2889">
          <cell r="A2889" t="str">
            <v>A500005613100</v>
          </cell>
        </row>
        <row r="2890">
          <cell r="A2890" t="str">
            <v>A500005643100</v>
          </cell>
        </row>
        <row r="2891">
          <cell r="A2891" t="str">
            <v>A500005711100</v>
          </cell>
        </row>
        <row r="2892">
          <cell r="A2892" t="str">
            <v>A500005742900</v>
          </cell>
        </row>
        <row r="2893">
          <cell r="A2893" t="str">
            <v>A500005784900</v>
          </cell>
        </row>
        <row r="2894">
          <cell r="A2894" t="str">
            <v>A500005799010</v>
          </cell>
        </row>
        <row r="2895">
          <cell r="A2895" t="str">
            <v>A500005800100</v>
          </cell>
        </row>
        <row r="2896">
          <cell r="A2896" t="str">
            <v>A500005801100</v>
          </cell>
        </row>
        <row r="2897">
          <cell r="A2897" t="str">
            <v>A500005802100</v>
          </cell>
        </row>
        <row r="2898">
          <cell r="A2898" t="str">
            <v>A500005811100</v>
          </cell>
        </row>
        <row r="2899">
          <cell r="A2899" t="str">
            <v>A500005823100</v>
          </cell>
        </row>
        <row r="2900">
          <cell r="A2900" t="str">
            <v>A500005892100</v>
          </cell>
        </row>
        <row r="2901">
          <cell r="A2901" t="str">
            <v>A500005899450</v>
          </cell>
        </row>
        <row r="2902">
          <cell r="A2902" t="str">
            <v>A600005296100</v>
          </cell>
        </row>
        <row r="2903">
          <cell r="A2903" t="str">
            <v>A600005297200</v>
          </cell>
        </row>
        <row r="2904">
          <cell r="A2904" t="str">
            <v>A600005297900</v>
          </cell>
        </row>
        <row r="2905">
          <cell r="A2905" t="str">
            <v>A600005299100</v>
          </cell>
        </row>
        <row r="2906">
          <cell r="A2906" t="str">
            <v>A600005601100</v>
          </cell>
        </row>
        <row r="2907">
          <cell r="A2907" t="str">
            <v>A600005643100</v>
          </cell>
        </row>
        <row r="2908">
          <cell r="A2908" t="str">
            <v>A600005799990</v>
          </cell>
        </row>
        <row r="2909">
          <cell r="A2909" t="str">
            <v>A600005800100</v>
          </cell>
        </row>
        <row r="2910">
          <cell r="A2910" t="str">
            <v>A600005801100</v>
          </cell>
        </row>
        <row r="2911">
          <cell r="A2911" t="str">
            <v>A600005810500</v>
          </cell>
        </row>
        <row r="2912">
          <cell r="A2912" t="str">
            <v>A600005811100</v>
          </cell>
        </row>
        <row r="2913">
          <cell r="A2913" t="str">
            <v>A600005811300</v>
          </cell>
        </row>
        <row r="2914">
          <cell r="A2914" t="str">
            <v>A600005890100</v>
          </cell>
        </row>
        <row r="2915">
          <cell r="A2915" t="str">
            <v>A600005892100</v>
          </cell>
        </row>
        <row r="2916">
          <cell r="A2916" t="str">
            <v>A600005894100</v>
          </cell>
        </row>
        <row r="2917">
          <cell r="A2917" t="str">
            <v>A600005899700</v>
          </cell>
        </row>
        <row r="2918">
          <cell r="A2918" t="str">
            <v>A600005899950</v>
          </cell>
        </row>
        <row r="2919">
          <cell r="A2919" t="str">
            <v>A610005110100</v>
          </cell>
        </row>
        <row r="2920">
          <cell r="A2920" t="str">
            <v>A610005120100</v>
          </cell>
        </row>
        <row r="2921">
          <cell r="A2921" t="str">
            <v>A610005121100</v>
          </cell>
        </row>
        <row r="2922">
          <cell r="A2922" t="str">
            <v>A610005122100</v>
          </cell>
        </row>
        <row r="2923">
          <cell r="A2923" t="str">
            <v>A610005130100</v>
          </cell>
        </row>
        <row r="2924">
          <cell r="A2924" t="str">
            <v>A610005130200</v>
          </cell>
        </row>
        <row r="2925">
          <cell r="A2925" t="str">
            <v>A610005131100</v>
          </cell>
        </row>
        <row r="2926">
          <cell r="A2926" t="str">
            <v>A610005131300</v>
          </cell>
        </row>
        <row r="2927">
          <cell r="A2927" t="str">
            <v>A610005133100</v>
          </cell>
        </row>
        <row r="2928">
          <cell r="A2928" t="str">
            <v>A610005135500</v>
          </cell>
        </row>
        <row r="2929">
          <cell r="A2929" t="str">
            <v>A610005138100</v>
          </cell>
        </row>
        <row r="2930">
          <cell r="A2930" t="str">
            <v>A610005140100</v>
          </cell>
        </row>
        <row r="2931">
          <cell r="A2931" t="str">
            <v>A610005140200</v>
          </cell>
        </row>
        <row r="2932">
          <cell r="A2932" t="str">
            <v>A610005140300</v>
          </cell>
        </row>
        <row r="2933">
          <cell r="A2933" t="str">
            <v>A610005141100</v>
          </cell>
        </row>
        <row r="2934">
          <cell r="A2934" t="str">
            <v>A610005141200</v>
          </cell>
        </row>
        <row r="2935">
          <cell r="A2935" t="str">
            <v>A610005141400</v>
          </cell>
        </row>
        <row r="2936">
          <cell r="A2936" t="str">
            <v>A610005142100</v>
          </cell>
        </row>
        <row r="2937">
          <cell r="A2937" t="str">
            <v>A610005142300</v>
          </cell>
        </row>
        <row r="2938">
          <cell r="A2938" t="str">
            <v>A610005142320</v>
          </cell>
        </row>
        <row r="2939">
          <cell r="A2939" t="str">
            <v>A610005142500</v>
          </cell>
        </row>
        <row r="2940">
          <cell r="A2940" t="str">
            <v>A610005180100</v>
          </cell>
        </row>
        <row r="2941">
          <cell r="A2941" t="str">
            <v>A610005191100</v>
          </cell>
        </row>
        <row r="2942">
          <cell r="A2942" t="str">
            <v>A610005264100</v>
          </cell>
        </row>
        <row r="2943">
          <cell r="A2943" t="str">
            <v>A610005270800</v>
          </cell>
        </row>
        <row r="2944">
          <cell r="A2944" t="str">
            <v>A610005296100</v>
          </cell>
        </row>
        <row r="2945">
          <cell r="A2945" t="str">
            <v>A610005297200</v>
          </cell>
        </row>
        <row r="2946">
          <cell r="A2946" t="str">
            <v>A610005299100</v>
          </cell>
        </row>
        <row r="2947">
          <cell r="A2947" t="str">
            <v>A610005601100</v>
          </cell>
        </row>
        <row r="2948">
          <cell r="A2948" t="str">
            <v>A610005640200</v>
          </cell>
        </row>
        <row r="2949">
          <cell r="A2949" t="str">
            <v>A610005640210</v>
          </cell>
        </row>
        <row r="2950">
          <cell r="A2950" t="str">
            <v>A610005643100</v>
          </cell>
        </row>
        <row r="2951">
          <cell r="A2951" t="str">
            <v>A610005643300</v>
          </cell>
        </row>
        <row r="2952">
          <cell r="A2952" t="str">
            <v>A610005781100</v>
          </cell>
        </row>
        <row r="2953">
          <cell r="A2953" t="str">
            <v>A610005799010</v>
          </cell>
        </row>
        <row r="2954">
          <cell r="A2954" t="str">
            <v>A610005799100</v>
          </cell>
        </row>
        <row r="2955">
          <cell r="A2955" t="str">
            <v>A610005799990</v>
          </cell>
        </row>
        <row r="2956">
          <cell r="A2956" t="str">
            <v>A610005800100</v>
          </cell>
        </row>
        <row r="2957">
          <cell r="A2957" t="str">
            <v>A610005801100</v>
          </cell>
        </row>
        <row r="2958">
          <cell r="A2958" t="str">
            <v>A610005802100</v>
          </cell>
        </row>
        <row r="2959">
          <cell r="A2959" t="str">
            <v>A610005803100</v>
          </cell>
        </row>
        <row r="2960">
          <cell r="A2960" t="str">
            <v>A610005804100</v>
          </cell>
        </row>
        <row r="2961">
          <cell r="A2961" t="str">
            <v>A610005899700</v>
          </cell>
        </row>
        <row r="2962">
          <cell r="A2962" t="str">
            <v>A610015297100</v>
          </cell>
        </row>
        <row r="2963">
          <cell r="A2963" t="str">
            <v>A610015611100</v>
          </cell>
        </row>
        <row r="2964">
          <cell r="A2964" t="str">
            <v>A610015611200</v>
          </cell>
        </row>
        <row r="2965">
          <cell r="A2965" t="str">
            <v>A610015781100</v>
          </cell>
        </row>
        <row r="2966">
          <cell r="A2966" t="str">
            <v>A610015799990</v>
          </cell>
        </row>
        <row r="2967">
          <cell r="A2967" t="str">
            <v>A610015800100</v>
          </cell>
        </row>
        <row r="2968">
          <cell r="A2968" t="str">
            <v>A610015810800</v>
          </cell>
        </row>
        <row r="2969">
          <cell r="A2969" t="str">
            <v>A610015894100</v>
          </cell>
        </row>
        <row r="2970">
          <cell r="A2970" t="str">
            <v>A610015899900</v>
          </cell>
        </row>
        <row r="2971">
          <cell r="A2971" t="str">
            <v>A610015899950</v>
          </cell>
        </row>
        <row r="2972">
          <cell r="A2972" t="str">
            <v>A610025110100</v>
          </cell>
        </row>
        <row r="2973">
          <cell r="A2973" t="str">
            <v>A610025120100</v>
          </cell>
        </row>
        <row r="2974">
          <cell r="A2974" t="str">
            <v>A610025121100</v>
          </cell>
        </row>
        <row r="2975">
          <cell r="A2975" t="str">
            <v>A610025122100</v>
          </cell>
        </row>
        <row r="2976">
          <cell r="A2976" t="str">
            <v>A610025130100</v>
          </cell>
        </row>
        <row r="2977">
          <cell r="A2977" t="str">
            <v>A610025130200</v>
          </cell>
        </row>
        <row r="2978">
          <cell r="A2978" t="str">
            <v>A610025131300</v>
          </cell>
        </row>
        <row r="2979">
          <cell r="A2979" t="str">
            <v>A610025133100</v>
          </cell>
        </row>
        <row r="2980">
          <cell r="A2980" t="str">
            <v>A610025135500</v>
          </cell>
        </row>
        <row r="2981">
          <cell r="A2981" t="str">
            <v>A610025140100</v>
          </cell>
        </row>
        <row r="2982">
          <cell r="A2982" t="str">
            <v>A610025140200</v>
          </cell>
        </row>
        <row r="2983">
          <cell r="A2983" t="str">
            <v>A610025141100</v>
          </cell>
        </row>
        <row r="2984">
          <cell r="A2984" t="str">
            <v>A610025141200</v>
          </cell>
        </row>
        <row r="2985">
          <cell r="A2985" t="str">
            <v>A610025142300</v>
          </cell>
        </row>
        <row r="2986">
          <cell r="A2986" t="str">
            <v>A610025142320</v>
          </cell>
        </row>
        <row r="2987">
          <cell r="A2987" t="str">
            <v>A610025142500</v>
          </cell>
        </row>
        <row r="2988">
          <cell r="A2988" t="str">
            <v>A610025180100</v>
          </cell>
        </row>
        <row r="2989">
          <cell r="A2989" t="str">
            <v>A611005110100</v>
          </cell>
        </row>
        <row r="2990">
          <cell r="A2990" t="str">
            <v>A611005120100</v>
          </cell>
        </row>
        <row r="2991">
          <cell r="A2991" t="str">
            <v>A611005121100</v>
          </cell>
        </row>
        <row r="2992">
          <cell r="A2992" t="str">
            <v>A611005122100</v>
          </cell>
        </row>
        <row r="2993">
          <cell r="A2993" t="str">
            <v>A611005130100</v>
          </cell>
        </row>
        <row r="2994">
          <cell r="A2994" t="str">
            <v>A611005130200</v>
          </cell>
        </row>
        <row r="2995">
          <cell r="A2995" t="str">
            <v>A611005131100</v>
          </cell>
        </row>
        <row r="2996">
          <cell r="A2996" t="str">
            <v>A611005131300</v>
          </cell>
        </row>
        <row r="2997">
          <cell r="A2997" t="str">
            <v>A611005133100</v>
          </cell>
        </row>
        <row r="2998">
          <cell r="A2998" t="str">
            <v>A611005135500</v>
          </cell>
        </row>
        <row r="2999">
          <cell r="A2999" t="str">
            <v>A611005138100</v>
          </cell>
        </row>
        <row r="3000">
          <cell r="A3000" t="str">
            <v>A611005140100</v>
          </cell>
        </row>
        <row r="3001">
          <cell r="A3001" t="str">
            <v>A611005140200</v>
          </cell>
        </row>
        <row r="3002">
          <cell r="A3002" t="str">
            <v>A611005140300</v>
          </cell>
        </row>
        <row r="3003">
          <cell r="A3003" t="str">
            <v>A611005141100</v>
          </cell>
        </row>
        <row r="3004">
          <cell r="A3004" t="str">
            <v>A611005141200</v>
          </cell>
        </row>
        <row r="3005">
          <cell r="A3005" t="str">
            <v>A611005142100</v>
          </cell>
        </row>
        <row r="3006">
          <cell r="A3006" t="str">
            <v>A611005142300</v>
          </cell>
        </row>
        <row r="3007">
          <cell r="A3007" t="str">
            <v>A611005142320</v>
          </cell>
        </row>
        <row r="3008">
          <cell r="A3008" t="str">
            <v>A611005142500</v>
          </cell>
        </row>
        <row r="3009">
          <cell r="A3009" t="str">
            <v>A611005180100</v>
          </cell>
        </row>
        <row r="3010">
          <cell r="A3010" t="str">
            <v>A611005191100</v>
          </cell>
        </row>
        <row r="3011">
          <cell r="A3011" t="str">
            <v>A611005296100</v>
          </cell>
        </row>
        <row r="3012">
          <cell r="A3012" t="str">
            <v>A611005601100</v>
          </cell>
        </row>
        <row r="3013">
          <cell r="A3013" t="str">
            <v>A611005609100</v>
          </cell>
        </row>
        <row r="3014">
          <cell r="A3014" t="str">
            <v>A611005643100</v>
          </cell>
        </row>
        <row r="3015">
          <cell r="A3015" t="str">
            <v>A611005784200</v>
          </cell>
        </row>
        <row r="3016">
          <cell r="A3016" t="str">
            <v>A611005799990</v>
          </cell>
        </row>
        <row r="3017">
          <cell r="A3017" t="str">
            <v>A611005800100</v>
          </cell>
        </row>
        <row r="3018">
          <cell r="A3018" t="str">
            <v>A611005802100</v>
          </cell>
        </row>
        <row r="3019">
          <cell r="A3019" t="str">
            <v>A611005809100</v>
          </cell>
        </row>
        <row r="3020">
          <cell r="A3020" t="str">
            <v>A611005899950</v>
          </cell>
        </row>
        <row r="3021">
          <cell r="A3021" t="str">
            <v>A611105110100</v>
          </cell>
        </row>
        <row r="3022">
          <cell r="A3022" t="str">
            <v>A611105120100</v>
          </cell>
        </row>
        <row r="3023">
          <cell r="A3023" t="str">
            <v>A611105121100</v>
          </cell>
        </row>
        <row r="3024">
          <cell r="A3024" t="str">
            <v>A611105122100</v>
          </cell>
        </row>
        <row r="3025">
          <cell r="A3025" t="str">
            <v>A611105130100</v>
          </cell>
        </row>
        <row r="3026">
          <cell r="A3026" t="str">
            <v>A611105130200</v>
          </cell>
        </row>
        <row r="3027">
          <cell r="A3027" t="str">
            <v>A611105130400</v>
          </cell>
        </row>
        <row r="3028">
          <cell r="A3028" t="str">
            <v>A611105130900</v>
          </cell>
        </row>
        <row r="3029">
          <cell r="A3029" t="str">
            <v>A611105131100</v>
          </cell>
        </row>
        <row r="3030">
          <cell r="A3030" t="str">
            <v>A611105131300</v>
          </cell>
        </row>
        <row r="3031">
          <cell r="A3031" t="str">
            <v>A611105133100</v>
          </cell>
        </row>
        <row r="3032">
          <cell r="A3032" t="str">
            <v>A611105135100</v>
          </cell>
        </row>
        <row r="3033">
          <cell r="A3033" t="str">
            <v>A611105135500</v>
          </cell>
        </row>
        <row r="3034">
          <cell r="A3034" t="str">
            <v>A611105140100</v>
          </cell>
        </row>
        <row r="3035">
          <cell r="A3035" t="str">
            <v>A611105140200</v>
          </cell>
        </row>
        <row r="3036">
          <cell r="A3036" t="str">
            <v>A611105141100</v>
          </cell>
        </row>
        <row r="3037">
          <cell r="A3037" t="str">
            <v>A611105141200</v>
          </cell>
        </row>
        <row r="3038">
          <cell r="A3038" t="str">
            <v>A611105142300</v>
          </cell>
        </row>
        <row r="3039">
          <cell r="A3039" t="str">
            <v>A611105142320</v>
          </cell>
        </row>
        <row r="3040">
          <cell r="A3040" t="str">
            <v>A611105142500</v>
          </cell>
        </row>
        <row r="3041">
          <cell r="A3041" t="str">
            <v>A611105190900</v>
          </cell>
        </row>
        <row r="3042">
          <cell r="A3042" t="str">
            <v>A611105296100</v>
          </cell>
        </row>
        <row r="3043">
          <cell r="A3043" t="str">
            <v>A611105299100</v>
          </cell>
        </row>
        <row r="3044">
          <cell r="A3044" t="str">
            <v>A611105431100</v>
          </cell>
        </row>
        <row r="3045">
          <cell r="A3045" t="str">
            <v>A611105600100</v>
          </cell>
        </row>
        <row r="3046">
          <cell r="A3046" t="str">
            <v>A611105601100</v>
          </cell>
        </row>
        <row r="3047">
          <cell r="A3047" t="str">
            <v>A611105611100</v>
          </cell>
        </row>
        <row r="3048">
          <cell r="A3048" t="str">
            <v>A611105619900</v>
          </cell>
        </row>
        <row r="3049">
          <cell r="A3049" t="str">
            <v>A611105643100</v>
          </cell>
        </row>
        <row r="3050">
          <cell r="A3050" t="str">
            <v>A611105643300</v>
          </cell>
        </row>
        <row r="3051">
          <cell r="A3051" t="str">
            <v>A611105649100</v>
          </cell>
        </row>
        <row r="3052">
          <cell r="A3052" t="str">
            <v>A611105711100</v>
          </cell>
        </row>
        <row r="3053">
          <cell r="A3053" t="str">
            <v>A611105784100</v>
          </cell>
        </row>
        <row r="3054">
          <cell r="A3054" t="str">
            <v>A611105784200</v>
          </cell>
        </row>
        <row r="3055">
          <cell r="A3055" t="str">
            <v>A611105799990</v>
          </cell>
        </row>
        <row r="3056">
          <cell r="A3056" t="str">
            <v>A611105800100</v>
          </cell>
        </row>
        <row r="3057">
          <cell r="A3057" t="str">
            <v>A611105804100</v>
          </cell>
        </row>
        <row r="3058">
          <cell r="A3058" t="str">
            <v>A611105809100</v>
          </cell>
        </row>
        <row r="3059">
          <cell r="A3059" t="str">
            <v>A611205110100</v>
          </cell>
        </row>
        <row r="3060">
          <cell r="A3060" t="str">
            <v>A611205120100</v>
          </cell>
        </row>
        <row r="3061">
          <cell r="A3061" t="str">
            <v>A611205121100</v>
          </cell>
        </row>
        <row r="3062">
          <cell r="A3062" t="str">
            <v>A611205122100</v>
          </cell>
        </row>
        <row r="3063">
          <cell r="A3063" t="str">
            <v>A611205130100</v>
          </cell>
        </row>
        <row r="3064">
          <cell r="A3064" t="str">
            <v>A611205130200</v>
          </cell>
        </row>
        <row r="3065">
          <cell r="A3065" t="str">
            <v>A611205130400</v>
          </cell>
        </row>
        <row r="3066">
          <cell r="A3066" t="str">
            <v>A611205131100</v>
          </cell>
        </row>
        <row r="3067">
          <cell r="A3067" t="str">
            <v>A611205131300</v>
          </cell>
        </row>
        <row r="3068">
          <cell r="A3068" t="str">
            <v>A611205133100</v>
          </cell>
        </row>
        <row r="3069">
          <cell r="A3069" t="str">
            <v>A611205135500</v>
          </cell>
        </row>
        <row r="3070">
          <cell r="A3070" t="str">
            <v>A611205138100</v>
          </cell>
        </row>
        <row r="3071">
          <cell r="A3071" t="str">
            <v>A611205140100</v>
          </cell>
        </row>
        <row r="3072">
          <cell r="A3072" t="str">
            <v>A611205140200</v>
          </cell>
        </row>
        <row r="3073">
          <cell r="A3073" t="str">
            <v>A611205140300</v>
          </cell>
        </row>
        <row r="3074">
          <cell r="A3074" t="str">
            <v>A611205141100</v>
          </cell>
        </row>
        <row r="3075">
          <cell r="A3075" t="str">
            <v>A611205141200</v>
          </cell>
        </row>
        <row r="3076">
          <cell r="A3076" t="str">
            <v>A611205141400</v>
          </cell>
        </row>
        <row r="3077">
          <cell r="A3077" t="str">
            <v>A611205142100</v>
          </cell>
        </row>
        <row r="3078">
          <cell r="A3078" t="str">
            <v>A611205142300</v>
          </cell>
        </row>
        <row r="3079">
          <cell r="A3079" t="str">
            <v>A611205142320</v>
          </cell>
        </row>
        <row r="3080">
          <cell r="A3080" t="str">
            <v>A611205142500</v>
          </cell>
        </row>
        <row r="3081">
          <cell r="A3081" t="str">
            <v>A611205180100</v>
          </cell>
        </row>
        <row r="3082">
          <cell r="A3082" t="str">
            <v>A611205191100</v>
          </cell>
        </row>
        <row r="3083">
          <cell r="A3083" t="str">
            <v>A611205191200</v>
          </cell>
        </row>
        <row r="3084">
          <cell r="A3084" t="str">
            <v>A611205296100</v>
          </cell>
        </row>
        <row r="3085">
          <cell r="A3085" t="str">
            <v>A611205439100</v>
          </cell>
        </row>
        <row r="3086">
          <cell r="A3086" t="str">
            <v>A611205601100</v>
          </cell>
        </row>
        <row r="3087">
          <cell r="A3087" t="str">
            <v>A611205611100</v>
          </cell>
        </row>
        <row r="3088">
          <cell r="A3088" t="str">
            <v>A611205643100</v>
          </cell>
        </row>
        <row r="3089">
          <cell r="A3089" t="str">
            <v>A611205643300</v>
          </cell>
        </row>
        <row r="3090">
          <cell r="A3090" t="str">
            <v>A611205782100</v>
          </cell>
        </row>
        <row r="3091">
          <cell r="A3091" t="str">
            <v>A611205783100</v>
          </cell>
        </row>
        <row r="3092">
          <cell r="A3092" t="str">
            <v>A611205784100</v>
          </cell>
        </row>
        <row r="3093">
          <cell r="A3093" t="str">
            <v>A611205784200</v>
          </cell>
        </row>
        <row r="3094">
          <cell r="A3094" t="str">
            <v>A611205799990</v>
          </cell>
        </row>
        <row r="3095">
          <cell r="A3095" t="str">
            <v>A611205800100</v>
          </cell>
        </row>
        <row r="3096">
          <cell r="A3096" t="str">
            <v>A611205802100</v>
          </cell>
        </row>
        <row r="3097">
          <cell r="A3097" t="str">
            <v>A611205809100</v>
          </cell>
        </row>
        <row r="3098">
          <cell r="A3098" t="str">
            <v>A611205899700</v>
          </cell>
        </row>
        <row r="3099">
          <cell r="A3099" t="str">
            <v>A611205899950</v>
          </cell>
        </row>
        <row r="3100">
          <cell r="A3100" t="str">
            <v>A611305110100</v>
          </cell>
        </row>
        <row r="3101">
          <cell r="A3101" t="str">
            <v>A611305120100</v>
          </cell>
        </row>
        <row r="3102">
          <cell r="A3102" t="str">
            <v>A611305121100</v>
          </cell>
        </row>
        <row r="3103">
          <cell r="A3103" t="str">
            <v>A611305129100</v>
          </cell>
        </row>
        <row r="3104">
          <cell r="A3104" t="str">
            <v>A611305130100</v>
          </cell>
        </row>
        <row r="3105">
          <cell r="A3105" t="str">
            <v>A611305130200</v>
          </cell>
        </row>
        <row r="3106">
          <cell r="A3106" t="str">
            <v>A611305131100</v>
          </cell>
        </row>
        <row r="3107">
          <cell r="A3107" t="str">
            <v>A611305131300</v>
          </cell>
        </row>
        <row r="3108">
          <cell r="A3108" t="str">
            <v>A611305134300</v>
          </cell>
        </row>
        <row r="3109">
          <cell r="A3109" t="str">
            <v>A611305134400</v>
          </cell>
        </row>
        <row r="3110">
          <cell r="A3110" t="str">
            <v>A611305135100</v>
          </cell>
        </row>
        <row r="3111">
          <cell r="A3111" t="str">
            <v>A611305135500</v>
          </cell>
        </row>
        <row r="3112">
          <cell r="A3112" t="str">
            <v>A611305138100</v>
          </cell>
        </row>
        <row r="3113">
          <cell r="A3113" t="str">
            <v>A611305140100</v>
          </cell>
        </row>
        <row r="3114">
          <cell r="A3114" t="str">
            <v>A611305140200</v>
          </cell>
        </row>
        <row r="3115">
          <cell r="A3115" t="str">
            <v>A611305140300</v>
          </cell>
        </row>
        <row r="3116">
          <cell r="A3116" t="str">
            <v>A611305141100</v>
          </cell>
        </row>
        <row r="3117">
          <cell r="A3117" t="str">
            <v>A611305141200</v>
          </cell>
        </row>
        <row r="3118">
          <cell r="A3118" t="str">
            <v>A611305141400</v>
          </cell>
        </row>
        <row r="3119">
          <cell r="A3119" t="str">
            <v>A611305142300</v>
          </cell>
        </row>
        <row r="3120">
          <cell r="A3120" t="str">
            <v>A611305142320</v>
          </cell>
        </row>
        <row r="3121">
          <cell r="A3121" t="str">
            <v>A611305142500</v>
          </cell>
        </row>
        <row r="3122">
          <cell r="A3122" t="str">
            <v>A611305191200</v>
          </cell>
        </row>
        <row r="3123">
          <cell r="A3123" t="str">
            <v>A611305200100</v>
          </cell>
        </row>
        <row r="3124">
          <cell r="A3124" t="str">
            <v>A611305201100</v>
          </cell>
        </row>
        <row r="3125">
          <cell r="A3125" t="str">
            <v>A611305260100</v>
          </cell>
        </row>
        <row r="3126">
          <cell r="A3126" t="str">
            <v>A611305264100</v>
          </cell>
        </row>
        <row r="3127">
          <cell r="A3127" t="str">
            <v>A611305269100</v>
          </cell>
        </row>
        <row r="3128">
          <cell r="A3128" t="str">
            <v>A611305291100</v>
          </cell>
        </row>
        <row r="3129">
          <cell r="A3129" t="str">
            <v>A611305296100</v>
          </cell>
        </row>
        <row r="3130">
          <cell r="A3130" t="str">
            <v>A611305297100</v>
          </cell>
        </row>
        <row r="3131">
          <cell r="A3131" t="str">
            <v>A611305297200</v>
          </cell>
        </row>
        <row r="3132">
          <cell r="A3132" t="str">
            <v>A611305431100</v>
          </cell>
        </row>
        <row r="3133">
          <cell r="A3133" t="str">
            <v>A611305611100</v>
          </cell>
        </row>
        <row r="3134">
          <cell r="A3134" t="str">
            <v>A611305640200</v>
          </cell>
        </row>
        <row r="3135">
          <cell r="A3135" t="str">
            <v>A611305640210</v>
          </cell>
        </row>
        <row r="3136">
          <cell r="A3136" t="str">
            <v>A611305643100</v>
          </cell>
        </row>
        <row r="3137">
          <cell r="A3137" t="str">
            <v>A611305643300</v>
          </cell>
        </row>
        <row r="3138">
          <cell r="A3138" t="str">
            <v>A611305740050</v>
          </cell>
        </row>
        <row r="3139">
          <cell r="A3139" t="str">
            <v>A611305740100</v>
          </cell>
        </row>
        <row r="3140">
          <cell r="A3140" t="str">
            <v>A611305742900</v>
          </cell>
        </row>
        <row r="3141">
          <cell r="A3141" t="str">
            <v>A611305748200</v>
          </cell>
        </row>
        <row r="3142">
          <cell r="A3142" t="str">
            <v>A611305749700</v>
          </cell>
        </row>
        <row r="3143">
          <cell r="A3143" t="str">
            <v>A611305781100</v>
          </cell>
        </row>
        <row r="3144">
          <cell r="A3144" t="str">
            <v>A611305782100</v>
          </cell>
        </row>
        <row r="3145">
          <cell r="A3145" t="str">
            <v>A611305783100</v>
          </cell>
        </row>
        <row r="3146">
          <cell r="A3146" t="str">
            <v>A611305784100</v>
          </cell>
        </row>
        <row r="3147">
          <cell r="A3147" t="str">
            <v>A611305784200</v>
          </cell>
        </row>
        <row r="3148">
          <cell r="A3148" t="str">
            <v>A611305799010</v>
          </cell>
        </row>
        <row r="3149">
          <cell r="A3149" t="str">
            <v>A611305799050</v>
          </cell>
        </row>
        <row r="3150">
          <cell r="A3150" t="str">
            <v>A611305799100</v>
          </cell>
        </row>
        <row r="3151">
          <cell r="A3151" t="str">
            <v>A611305799150</v>
          </cell>
        </row>
        <row r="3152">
          <cell r="A3152" t="str">
            <v>A611305799990</v>
          </cell>
        </row>
        <row r="3153">
          <cell r="A3153" t="str">
            <v>A611305800100</v>
          </cell>
        </row>
        <row r="3154">
          <cell r="A3154" t="str">
            <v>A611305809100</v>
          </cell>
        </row>
        <row r="3155">
          <cell r="A3155" t="str">
            <v>A611305810500</v>
          </cell>
        </row>
        <row r="3156">
          <cell r="A3156" t="str">
            <v>A611305811100</v>
          </cell>
        </row>
        <row r="3157">
          <cell r="A3157" t="str">
            <v>A611305880100</v>
          </cell>
        </row>
        <row r="3158">
          <cell r="A3158" t="str">
            <v>A611305892100</v>
          </cell>
        </row>
        <row r="3159">
          <cell r="A3159" t="str">
            <v>A611305899100</v>
          </cell>
        </row>
        <row r="3160">
          <cell r="A3160" t="str">
            <v>A611305899300</v>
          </cell>
        </row>
        <row r="3161">
          <cell r="A3161" t="str">
            <v>A611405110100</v>
          </cell>
        </row>
        <row r="3162">
          <cell r="A3162" t="str">
            <v>A611405120100</v>
          </cell>
        </row>
        <row r="3163">
          <cell r="A3163" t="str">
            <v>A611405121100</v>
          </cell>
        </row>
        <row r="3164">
          <cell r="A3164" t="str">
            <v>A611405130100</v>
          </cell>
        </row>
        <row r="3165">
          <cell r="A3165" t="str">
            <v>A611405130200</v>
          </cell>
        </row>
        <row r="3166">
          <cell r="A3166" t="str">
            <v>A611405131100</v>
          </cell>
        </row>
        <row r="3167">
          <cell r="A3167" t="str">
            <v>A611405131300</v>
          </cell>
        </row>
        <row r="3168">
          <cell r="A3168" t="str">
            <v>A611405132100</v>
          </cell>
        </row>
        <row r="3169">
          <cell r="A3169" t="str">
            <v>A611405134300</v>
          </cell>
        </row>
        <row r="3170">
          <cell r="A3170" t="str">
            <v>A611405135100</v>
          </cell>
        </row>
        <row r="3171">
          <cell r="A3171" t="str">
            <v>A611405135500</v>
          </cell>
        </row>
        <row r="3172">
          <cell r="A3172" t="str">
            <v>A611405140100</v>
          </cell>
        </row>
        <row r="3173">
          <cell r="A3173" t="str">
            <v>A611405140200</v>
          </cell>
        </row>
        <row r="3174">
          <cell r="A3174" t="str">
            <v>A611405140300</v>
          </cell>
        </row>
        <row r="3175">
          <cell r="A3175" t="str">
            <v>A611405141100</v>
          </cell>
        </row>
        <row r="3176">
          <cell r="A3176" t="str">
            <v>A611405141200</v>
          </cell>
        </row>
        <row r="3177">
          <cell r="A3177" t="str">
            <v>A611405141400</v>
          </cell>
        </row>
        <row r="3178">
          <cell r="A3178" t="str">
            <v>A611405142300</v>
          </cell>
        </row>
        <row r="3179">
          <cell r="A3179" t="str">
            <v>A611405142320</v>
          </cell>
        </row>
        <row r="3180">
          <cell r="A3180" t="str">
            <v>A611405142500</v>
          </cell>
        </row>
        <row r="3181">
          <cell r="A3181" t="str">
            <v>A611405191100</v>
          </cell>
        </row>
        <row r="3182">
          <cell r="A3182" t="str">
            <v>A611405200100</v>
          </cell>
        </row>
        <row r="3183">
          <cell r="A3183" t="str">
            <v>A611405201100</v>
          </cell>
        </row>
        <row r="3184">
          <cell r="A3184" t="str">
            <v>A611405204100</v>
          </cell>
        </row>
        <row r="3185">
          <cell r="A3185" t="str">
            <v>A611405207100</v>
          </cell>
        </row>
        <row r="3186">
          <cell r="A3186" t="str">
            <v>A611405213200</v>
          </cell>
        </row>
        <row r="3187">
          <cell r="A3187" t="str">
            <v>A611405214900</v>
          </cell>
        </row>
        <row r="3188">
          <cell r="A3188" t="str">
            <v>A611405215100</v>
          </cell>
        </row>
        <row r="3189">
          <cell r="A3189" t="str">
            <v>A611405219100</v>
          </cell>
        </row>
        <row r="3190">
          <cell r="A3190" t="str">
            <v>A611405245900</v>
          </cell>
        </row>
        <row r="3191">
          <cell r="A3191" t="str">
            <v>A611405260100</v>
          </cell>
        </row>
        <row r="3192">
          <cell r="A3192" t="str">
            <v>A611405263100</v>
          </cell>
        </row>
        <row r="3193">
          <cell r="A3193" t="str">
            <v>A611405264100</v>
          </cell>
        </row>
        <row r="3194">
          <cell r="A3194" t="str">
            <v>A611405269100</v>
          </cell>
        </row>
        <row r="3195">
          <cell r="A3195" t="str">
            <v>A611405270200</v>
          </cell>
        </row>
        <row r="3196">
          <cell r="A3196" t="str">
            <v>A611405273900</v>
          </cell>
        </row>
        <row r="3197">
          <cell r="A3197" t="str">
            <v>A611405280100</v>
          </cell>
        </row>
        <row r="3198">
          <cell r="A3198" t="str">
            <v>A611405291100</v>
          </cell>
        </row>
        <row r="3199">
          <cell r="A3199" t="str">
            <v>A611405293900</v>
          </cell>
        </row>
        <row r="3200">
          <cell r="A3200" t="str">
            <v>A611405295100</v>
          </cell>
        </row>
        <row r="3201">
          <cell r="A3201" t="str">
            <v>A611405296100</v>
          </cell>
        </row>
        <row r="3202">
          <cell r="A3202" t="str">
            <v>A611405297100</v>
          </cell>
        </row>
        <row r="3203">
          <cell r="A3203" t="str">
            <v>A611405297200</v>
          </cell>
        </row>
        <row r="3204">
          <cell r="A3204" t="str">
            <v>A611405297300</v>
          </cell>
        </row>
        <row r="3205">
          <cell r="A3205" t="str">
            <v>A611405297900</v>
          </cell>
        </row>
        <row r="3206">
          <cell r="A3206" t="str">
            <v>A611405299100</v>
          </cell>
        </row>
        <row r="3207">
          <cell r="A3207" t="str">
            <v>A611405610100</v>
          </cell>
        </row>
        <row r="3208">
          <cell r="A3208" t="str">
            <v>A611405611100</v>
          </cell>
        </row>
        <row r="3209">
          <cell r="A3209" t="str">
            <v>A611405640200</v>
          </cell>
        </row>
        <row r="3210">
          <cell r="A3210" t="str">
            <v>A611405643100</v>
          </cell>
        </row>
        <row r="3211">
          <cell r="A3211" t="str">
            <v>A611405643300</v>
          </cell>
        </row>
        <row r="3212">
          <cell r="A3212" t="str">
            <v>A611405711400</v>
          </cell>
        </row>
        <row r="3213">
          <cell r="A3213" t="str">
            <v>A611405740050</v>
          </cell>
        </row>
        <row r="3214">
          <cell r="A3214" t="str">
            <v>A611405740100</v>
          </cell>
        </row>
        <row r="3215">
          <cell r="A3215" t="str">
            <v>A611405749600</v>
          </cell>
        </row>
        <row r="3216">
          <cell r="A3216" t="str">
            <v>A611405781100</v>
          </cell>
        </row>
        <row r="3217">
          <cell r="A3217" t="str">
            <v>A611405782100</v>
          </cell>
        </row>
        <row r="3218">
          <cell r="A3218" t="str">
            <v>A611405783100</v>
          </cell>
        </row>
        <row r="3219">
          <cell r="A3219" t="str">
            <v>A611405784100</v>
          </cell>
        </row>
        <row r="3220">
          <cell r="A3220" t="str">
            <v>A611405784200</v>
          </cell>
        </row>
        <row r="3221">
          <cell r="A3221" t="str">
            <v>A611405791700</v>
          </cell>
        </row>
        <row r="3222">
          <cell r="A3222" t="str">
            <v>A611405799010</v>
          </cell>
        </row>
        <row r="3223">
          <cell r="A3223" t="str">
            <v>A611405799020</v>
          </cell>
        </row>
        <row r="3224">
          <cell r="A3224" t="str">
            <v>A611405799050</v>
          </cell>
        </row>
        <row r="3225">
          <cell r="A3225" t="str">
            <v>A611405799100</v>
          </cell>
        </row>
        <row r="3226">
          <cell r="A3226" t="str">
            <v>A611405799150</v>
          </cell>
        </row>
        <row r="3227">
          <cell r="A3227" t="str">
            <v>A611405799990</v>
          </cell>
        </row>
        <row r="3228">
          <cell r="A3228" t="str">
            <v>A611405800100</v>
          </cell>
        </row>
        <row r="3229">
          <cell r="A3229" t="str">
            <v>A611405810100</v>
          </cell>
        </row>
        <row r="3230">
          <cell r="A3230" t="str">
            <v>A611405810500</v>
          </cell>
        </row>
        <row r="3231">
          <cell r="A3231" t="str">
            <v>A611405810600</v>
          </cell>
        </row>
        <row r="3232">
          <cell r="A3232" t="str">
            <v>A611405850100</v>
          </cell>
        </row>
        <row r="3233">
          <cell r="A3233" t="str">
            <v>A611405892100</v>
          </cell>
        </row>
        <row r="3234">
          <cell r="A3234" t="str">
            <v>A611405894100</v>
          </cell>
        </row>
        <row r="3235">
          <cell r="A3235" t="str">
            <v>A611405899300</v>
          </cell>
        </row>
        <row r="3236">
          <cell r="A3236" t="str">
            <v>A611405899700</v>
          </cell>
        </row>
        <row r="3237">
          <cell r="A3237" t="str">
            <v>A611405899950</v>
          </cell>
        </row>
        <row r="3238">
          <cell r="A3238" t="str">
            <v>A611505110100</v>
          </cell>
        </row>
        <row r="3239">
          <cell r="A3239" t="str">
            <v>A611505120100</v>
          </cell>
        </row>
        <row r="3240">
          <cell r="A3240" t="str">
            <v>A611505121100</v>
          </cell>
        </row>
        <row r="3241">
          <cell r="A3241" t="str">
            <v>A611505122100</v>
          </cell>
        </row>
        <row r="3242">
          <cell r="A3242" t="str">
            <v>A611505130100</v>
          </cell>
        </row>
        <row r="3243">
          <cell r="A3243" t="str">
            <v>A611505130200</v>
          </cell>
        </row>
        <row r="3244">
          <cell r="A3244" t="str">
            <v>A611505130400</v>
          </cell>
        </row>
        <row r="3245">
          <cell r="A3245" t="str">
            <v>A611505131100</v>
          </cell>
        </row>
        <row r="3246">
          <cell r="A3246" t="str">
            <v>A611505131300</v>
          </cell>
        </row>
        <row r="3247">
          <cell r="A3247" t="str">
            <v>A611505133100</v>
          </cell>
        </row>
        <row r="3248">
          <cell r="A3248" t="str">
            <v>A611505134400</v>
          </cell>
        </row>
        <row r="3249">
          <cell r="A3249" t="str">
            <v>A611505135100</v>
          </cell>
        </row>
        <row r="3250">
          <cell r="A3250" t="str">
            <v>A611505135500</v>
          </cell>
        </row>
        <row r="3251">
          <cell r="A3251" t="str">
            <v>A611505138100</v>
          </cell>
        </row>
        <row r="3252">
          <cell r="A3252" t="str">
            <v>A611505140100</v>
          </cell>
        </row>
        <row r="3253">
          <cell r="A3253" t="str">
            <v>A611505140200</v>
          </cell>
        </row>
        <row r="3254">
          <cell r="A3254" t="str">
            <v>A611505141100</v>
          </cell>
        </row>
        <row r="3255">
          <cell r="A3255" t="str">
            <v>A611505141200</v>
          </cell>
        </row>
        <row r="3256">
          <cell r="A3256" t="str">
            <v>A611505142300</v>
          </cell>
        </row>
        <row r="3257">
          <cell r="A3257" t="str">
            <v>A611505142320</v>
          </cell>
        </row>
        <row r="3258">
          <cell r="A3258" t="str">
            <v>A611505142500</v>
          </cell>
        </row>
        <row r="3259">
          <cell r="A3259" t="str">
            <v>A611505144100</v>
          </cell>
        </row>
        <row r="3260">
          <cell r="A3260" t="str">
            <v>A611505191100</v>
          </cell>
        </row>
        <row r="3261">
          <cell r="A3261" t="str">
            <v>A611505191200</v>
          </cell>
        </row>
        <row r="3262">
          <cell r="A3262" t="str">
            <v>A611505201100</v>
          </cell>
        </row>
        <row r="3263">
          <cell r="A3263" t="str">
            <v>A611505216100</v>
          </cell>
        </row>
        <row r="3264">
          <cell r="A3264" t="str">
            <v>A611505219100</v>
          </cell>
        </row>
        <row r="3265">
          <cell r="A3265" t="str">
            <v>A611505264100</v>
          </cell>
        </row>
        <row r="3266">
          <cell r="A3266" t="str">
            <v>A611505269100</v>
          </cell>
        </row>
        <row r="3267">
          <cell r="A3267" t="str">
            <v>A611505291100</v>
          </cell>
        </row>
        <row r="3268">
          <cell r="A3268" t="str">
            <v>A611505296100</v>
          </cell>
        </row>
        <row r="3269">
          <cell r="A3269" t="str">
            <v>A611505297100</v>
          </cell>
        </row>
        <row r="3270">
          <cell r="A3270" t="str">
            <v>A611505297200</v>
          </cell>
        </row>
        <row r="3271">
          <cell r="A3271" t="str">
            <v>A611505297900</v>
          </cell>
        </row>
        <row r="3272">
          <cell r="A3272" t="str">
            <v>A611505299100</v>
          </cell>
        </row>
        <row r="3273">
          <cell r="A3273" t="str">
            <v>A611505600100</v>
          </cell>
        </row>
        <row r="3274">
          <cell r="A3274" t="str">
            <v>A611505610100</v>
          </cell>
        </row>
        <row r="3275">
          <cell r="A3275" t="str">
            <v>A611505611100</v>
          </cell>
        </row>
        <row r="3276">
          <cell r="A3276" t="str">
            <v>A611505612900</v>
          </cell>
        </row>
        <row r="3277">
          <cell r="A3277" t="str">
            <v>A611505643100</v>
          </cell>
        </row>
        <row r="3278">
          <cell r="A3278" t="str">
            <v>A611505643300</v>
          </cell>
        </row>
        <row r="3279">
          <cell r="A3279" t="str">
            <v>A611505740050</v>
          </cell>
        </row>
        <row r="3280">
          <cell r="A3280" t="str">
            <v>A611505742900</v>
          </cell>
        </row>
        <row r="3281">
          <cell r="A3281" t="str">
            <v>A611505771100</v>
          </cell>
        </row>
        <row r="3282">
          <cell r="A3282" t="str">
            <v>A611505781100</v>
          </cell>
        </row>
        <row r="3283">
          <cell r="A3283" t="str">
            <v>A611505782100</v>
          </cell>
        </row>
        <row r="3284">
          <cell r="A3284" t="str">
            <v>A611505783100</v>
          </cell>
        </row>
        <row r="3285">
          <cell r="A3285" t="str">
            <v>A611505784100</v>
          </cell>
        </row>
        <row r="3286">
          <cell r="A3286" t="str">
            <v>A611505784200</v>
          </cell>
        </row>
        <row r="3287">
          <cell r="A3287" t="str">
            <v>A611505796400</v>
          </cell>
        </row>
        <row r="3288">
          <cell r="A3288" t="str">
            <v>A611505799010</v>
          </cell>
        </row>
        <row r="3289">
          <cell r="A3289" t="str">
            <v>A611505799050</v>
          </cell>
        </row>
        <row r="3290">
          <cell r="A3290" t="str">
            <v>A611505799100</v>
          </cell>
        </row>
        <row r="3291">
          <cell r="A3291" t="str">
            <v>A611505799990</v>
          </cell>
        </row>
        <row r="3292">
          <cell r="A3292" t="str">
            <v>A611505800100</v>
          </cell>
        </row>
        <row r="3293">
          <cell r="A3293" t="str">
            <v>A611505802100</v>
          </cell>
        </row>
        <row r="3294">
          <cell r="A3294" t="str">
            <v>A611505807100</v>
          </cell>
        </row>
        <row r="3295">
          <cell r="A3295" t="str">
            <v>A611505809100</v>
          </cell>
        </row>
        <row r="3296">
          <cell r="A3296" t="str">
            <v>A611505880100</v>
          </cell>
        </row>
        <row r="3297">
          <cell r="A3297" t="str">
            <v>A611505881100</v>
          </cell>
        </row>
        <row r="3298">
          <cell r="A3298" t="str">
            <v>A611505890100</v>
          </cell>
        </row>
        <row r="3299">
          <cell r="A3299" t="str">
            <v>A611505892100</v>
          </cell>
        </row>
        <row r="3300">
          <cell r="A3300" t="str">
            <v>A611505899450</v>
          </cell>
        </row>
        <row r="3301">
          <cell r="A3301" t="str">
            <v>A611505899700</v>
          </cell>
        </row>
        <row r="3302">
          <cell r="A3302" t="str">
            <v>A611505899950</v>
          </cell>
        </row>
        <row r="3303">
          <cell r="A3303" t="str">
            <v>A611605110100</v>
          </cell>
        </row>
        <row r="3304">
          <cell r="A3304" t="str">
            <v>A611605120100</v>
          </cell>
        </row>
        <row r="3305">
          <cell r="A3305" t="str">
            <v>A611605121100</v>
          </cell>
        </row>
        <row r="3306">
          <cell r="A3306" t="str">
            <v>A611605122100</v>
          </cell>
        </row>
        <row r="3307">
          <cell r="A3307" t="str">
            <v>A611605130100</v>
          </cell>
        </row>
        <row r="3308">
          <cell r="A3308" t="str">
            <v>A611605130200</v>
          </cell>
        </row>
        <row r="3309">
          <cell r="A3309" t="str">
            <v>A611605131100</v>
          </cell>
        </row>
        <row r="3310">
          <cell r="A3310" t="str">
            <v>A611605131300</v>
          </cell>
        </row>
        <row r="3311">
          <cell r="A3311" t="str">
            <v>A611605133100</v>
          </cell>
        </row>
        <row r="3312">
          <cell r="A3312" t="str">
            <v>A611605135100</v>
          </cell>
        </row>
        <row r="3313">
          <cell r="A3313" t="str">
            <v>A611605135500</v>
          </cell>
        </row>
        <row r="3314">
          <cell r="A3314" t="str">
            <v>A611605138100</v>
          </cell>
        </row>
        <row r="3315">
          <cell r="A3315" t="str">
            <v>A611605140100</v>
          </cell>
        </row>
        <row r="3316">
          <cell r="A3316" t="str">
            <v>A611605140200</v>
          </cell>
        </row>
        <row r="3317">
          <cell r="A3317" t="str">
            <v>A611605140300</v>
          </cell>
        </row>
        <row r="3318">
          <cell r="A3318" t="str">
            <v>A611605141100</v>
          </cell>
        </row>
        <row r="3319">
          <cell r="A3319" t="str">
            <v>A611605141200</v>
          </cell>
        </row>
        <row r="3320">
          <cell r="A3320" t="str">
            <v>A611605141400</v>
          </cell>
        </row>
        <row r="3321">
          <cell r="A3321" t="str">
            <v>A611605142100</v>
          </cell>
        </row>
        <row r="3322">
          <cell r="A3322" t="str">
            <v>A611605142300</v>
          </cell>
        </row>
        <row r="3323">
          <cell r="A3323" t="str">
            <v>A611605142320</v>
          </cell>
        </row>
        <row r="3324">
          <cell r="A3324" t="str">
            <v>A611605142500</v>
          </cell>
        </row>
        <row r="3325">
          <cell r="A3325" t="str">
            <v>A611605191100</v>
          </cell>
        </row>
        <row r="3326">
          <cell r="A3326" t="str">
            <v>A611605191200</v>
          </cell>
        </row>
        <row r="3327">
          <cell r="A3327" t="str">
            <v>A611605201100</v>
          </cell>
        </row>
        <row r="3328">
          <cell r="A3328" t="str">
            <v>A611605219100</v>
          </cell>
        </row>
        <row r="3329">
          <cell r="A3329" t="str">
            <v>A611605264100</v>
          </cell>
        </row>
        <row r="3330">
          <cell r="A3330" t="str">
            <v>A611605291100</v>
          </cell>
        </row>
        <row r="3331">
          <cell r="A3331" t="str">
            <v>A611605295100</v>
          </cell>
        </row>
        <row r="3332">
          <cell r="A3332" t="str">
            <v>A611605296100</v>
          </cell>
        </row>
        <row r="3333">
          <cell r="A3333" t="str">
            <v>A611605297100</v>
          </cell>
        </row>
        <row r="3334">
          <cell r="A3334" t="str">
            <v>A611605297200</v>
          </cell>
        </row>
        <row r="3335">
          <cell r="A3335" t="str">
            <v>A611605299100</v>
          </cell>
        </row>
        <row r="3336">
          <cell r="A3336" t="str">
            <v>A611605431100</v>
          </cell>
        </row>
        <row r="3337">
          <cell r="A3337" t="str">
            <v>A611605600100</v>
          </cell>
        </row>
        <row r="3338">
          <cell r="A3338" t="str">
            <v>A611605610100</v>
          </cell>
        </row>
        <row r="3339">
          <cell r="A3339" t="str">
            <v>A611605610200</v>
          </cell>
        </row>
        <row r="3340">
          <cell r="A3340" t="str">
            <v>A611605611100</v>
          </cell>
        </row>
        <row r="3341">
          <cell r="A3341" t="str">
            <v>A611605640200</v>
          </cell>
        </row>
        <row r="3342">
          <cell r="A3342" t="str">
            <v>A611605641100</v>
          </cell>
        </row>
        <row r="3343">
          <cell r="A3343" t="str">
            <v>A611605643100</v>
          </cell>
        </row>
        <row r="3344">
          <cell r="A3344" t="str">
            <v>A611605643300</v>
          </cell>
        </row>
        <row r="3345">
          <cell r="A3345" t="str">
            <v>A611605740050</v>
          </cell>
        </row>
        <row r="3346">
          <cell r="A3346" t="str">
            <v>A611605741100</v>
          </cell>
        </row>
        <row r="3347">
          <cell r="A3347" t="str">
            <v>A611605781100</v>
          </cell>
        </row>
        <row r="3348">
          <cell r="A3348" t="str">
            <v>A611605782100</v>
          </cell>
        </row>
        <row r="3349">
          <cell r="A3349" t="str">
            <v>A611605783100</v>
          </cell>
        </row>
        <row r="3350">
          <cell r="A3350" t="str">
            <v>A611605784100</v>
          </cell>
        </row>
        <row r="3351">
          <cell r="A3351" t="str">
            <v>A611605784200</v>
          </cell>
        </row>
        <row r="3352">
          <cell r="A3352" t="str">
            <v>A611605797100</v>
          </cell>
        </row>
        <row r="3353">
          <cell r="A3353" t="str">
            <v>A611605799010</v>
          </cell>
        </row>
        <row r="3354">
          <cell r="A3354" t="str">
            <v>A611605799020</v>
          </cell>
        </row>
        <row r="3355">
          <cell r="A3355" t="str">
            <v>A611605799100</v>
          </cell>
        </row>
        <row r="3356">
          <cell r="A3356" t="str">
            <v>A611605799990</v>
          </cell>
        </row>
        <row r="3357">
          <cell r="A3357" t="str">
            <v>A611605800100</v>
          </cell>
        </row>
        <row r="3358">
          <cell r="A3358" t="str">
            <v>A611605809100</v>
          </cell>
        </row>
        <row r="3359">
          <cell r="A3359" t="str">
            <v>A611605810600</v>
          </cell>
        </row>
        <row r="3360">
          <cell r="A3360" t="str">
            <v>A611605881100</v>
          </cell>
        </row>
        <row r="3361">
          <cell r="A3361" t="str">
            <v>A611605885100</v>
          </cell>
        </row>
        <row r="3362">
          <cell r="A3362" t="str">
            <v>A611605890100</v>
          </cell>
        </row>
        <row r="3363">
          <cell r="A3363" t="str">
            <v>A611605892100</v>
          </cell>
        </row>
        <row r="3364">
          <cell r="A3364" t="str">
            <v>A611605899300</v>
          </cell>
        </row>
        <row r="3365">
          <cell r="A3365" t="str">
            <v>A611605899700</v>
          </cell>
        </row>
        <row r="3366">
          <cell r="A3366" t="str">
            <v>A611605899750</v>
          </cell>
        </row>
        <row r="3367">
          <cell r="A3367" t="str">
            <v>A611605899900</v>
          </cell>
        </row>
        <row r="3368">
          <cell r="A3368" t="str">
            <v>A611605899950</v>
          </cell>
        </row>
        <row r="3369">
          <cell r="A3369" t="str">
            <v>A611705110100</v>
          </cell>
        </row>
        <row r="3370">
          <cell r="A3370" t="str">
            <v>A611705120100</v>
          </cell>
        </row>
        <row r="3371">
          <cell r="A3371" t="str">
            <v>A611705121100</v>
          </cell>
        </row>
        <row r="3372">
          <cell r="A3372" t="str">
            <v>A611705122100</v>
          </cell>
        </row>
        <row r="3373">
          <cell r="A3373" t="str">
            <v>A611705130100</v>
          </cell>
        </row>
        <row r="3374">
          <cell r="A3374" t="str">
            <v>A611705130200</v>
          </cell>
        </row>
        <row r="3375">
          <cell r="A3375" t="str">
            <v>A611705131100</v>
          </cell>
        </row>
        <row r="3376">
          <cell r="A3376" t="str">
            <v>A611705131300</v>
          </cell>
        </row>
        <row r="3377">
          <cell r="A3377" t="str">
            <v>A611705135500</v>
          </cell>
        </row>
        <row r="3378">
          <cell r="A3378" t="str">
            <v>A611705135900</v>
          </cell>
        </row>
        <row r="3379">
          <cell r="A3379" t="str">
            <v>A611705136100</v>
          </cell>
        </row>
        <row r="3380">
          <cell r="A3380" t="str">
            <v>A611705140100</v>
          </cell>
        </row>
        <row r="3381">
          <cell r="A3381" t="str">
            <v>A611705140200</v>
          </cell>
        </row>
        <row r="3382">
          <cell r="A3382" t="str">
            <v>A611705141100</v>
          </cell>
        </row>
        <row r="3383">
          <cell r="A3383" t="str">
            <v>A611705141200</v>
          </cell>
        </row>
        <row r="3384">
          <cell r="A3384" t="str">
            <v>A611705142300</v>
          </cell>
        </row>
        <row r="3385">
          <cell r="A3385" t="str">
            <v>A611705142320</v>
          </cell>
        </row>
        <row r="3386">
          <cell r="A3386" t="str">
            <v>A611705142500</v>
          </cell>
        </row>
        <row r="3387">
          <cell r="A3387" t="str">
            <v>A611705190100</v>
          </cell>
        </row>
        <row r="3388">
          <cell r="A3388" t="str">
            <v>A611705191200</v>
          </cell>
        </row>
        <row r="3389">
          <cell r="A3389" t="str">
            <v>A611705201100</v>
          </cell>
        </row>
        <row r="3390">
          <cell r="A3390" t="str">
            <v>A611705219100</v>
          </cell>
        </row>
        <row r="3391">
          <cell r="A3391" t="str">
            <v>A611705269100</v>
          </cell>
        </row>
        <row r="3392">
          <cell r="A3392" t="str">
            <v>A611705291100</v>
          </cell>
        </row>
        <row r="3393">
          <cell r="A3393" t="str">
            <v>A611705296100</v>
          </cell>
        </row>
        <row r="3394">
          <cell r="A3394" t="str">
            <v>A611705297100</v>
          </cell>
        </row>
        <row r="3395">
          <cell r="A3395" t="str">
            <v>A611705299100</v>
          </cell>
        </row>
        <row r="3396">
          <cell r="A3396" t="str">
            <v>A611705600100</v>
          </cell>
        </row>
        <row r="3397">
          <cell r="A3397" t="str">
            <v>A611705610200</v>
          </cell>
        </row>
        <row r="3398">
          <cell r="A3398" t="str">
            <v>A611705611100</v>
          </cell>
        </row>
        <row r="3399">
          <cell r="A3399" t="str">
            <v>A611705643100</v>
          </cell>
        </row>
        <row r="3400">
          <cell r="A3400" t="str">
            <v>A611705749800</v>
          </cell>
        </row>
        <row r="3401">
          <cell r="A3401" t="str">
            <v>A611705781100</v>
          </cell>
        </row>
        <row r="3402">
          <cell r="A3402" t="str">
            <v>A611705782100</v>
          </cell>
        </row>
        <row r="3403">
          <cell r="A3403" t="str">
            <v>A611705784100</v>
          </cell>
        </row>
        <row r="3404">
          <cell r="A3404" t="str">
            <v>A611705799100</v>
          </cell>
        </row>
        <row r="3405">
          <cell r="A3405" t="str">
            <v>A611705800100</v>
          </cell>
        </row>
        <row r="3406">
          <cell r="A3406" t="str">
            <v>A611705804100</v>
          </cell>
        </row>
        <row r="3407">
          <cell r="A3407" t="str">
            <v>A611705809100</v>
          </cell>
        </row>
        <row r="3408">
          <cell r="A3408" t="str">
            <v>A611705810600</v>
          </cell>
        </row>
        <row r="3409">
          <cell r="A3409" t="str">
            <v>A611705894100</v>
          </cell>
        </row>
        <row r="3410">
          <cell r="A3410" t="str">
            <v>A611705899700</v>
          </cell>
        </row>
        <row r="3411">
          <cell r="A3411" t="str">
            <v>A611805110100</v>
          </cell>
        </row>
        <row r="3412">
          <cell r="A3412" t="str">
            <v>A611805120100</v>
          </cell>
        </row>
        <row r="3413">
          <cell r="A3413" t="str">
            <v>A611805121100</v>
          </cell>
        </row>
        <row r="3414">
          <cell r="A3414" t="str">
            <v>A611805130100</v>
          </cell>
        </row>
        <row r="3415">
          <cell r="A3415" t="str">
            <v>A611805130200</v>
          </cell>
        </row>
        <row r="3416">
          <cell r="A3416" t="str">
            <v>A611805130400</v>
          </cell>
        </row>
        <row r="3417">
          <cell r="A3417" t="str">
            <v>A611805131100</v>
          </cell>
        </row>
        <row r="3418">
          <cell r="A3418" t="str">
            <v>A611805135100</v>
          </cell>
        </row>
        <row r="3419">
          <cell r="A3419" t="str">
            <v>A611805135500</v>
          </cell>
        </row>
        <row r="3420">
          <cell r="A3420" t="str">
            <v>A611805138100</v>
          </cell>
        </row>
        <row r="3421">
          <cell r="A3421" t="str">
            <v>A611805140100</v>
          </cell>
        </row>
        <row r="3422">
          <cell r="A3422" t="str">
            <v>A611805140200</v>
          </cell>
        </row>
        <row r="3423">
          <cell r="A3423" t="str">
            <v>A611805141100</v>
          </cell>
        </row>
        <row r="3424">
          <cell r="A3424" t="str">
            <v>A611805141200</v>
          </cell>
        </row>
        <row r="3425">
          <cell r="A3425" t="str">
            <v>A611805142300</v>
          </cell>
        </row>
        <row r="3426">
          <cell r="A3426" t="str">
            <v>A611805142320</v>
          </cell>
        </row>
        <row r="3427">
          <cell r="A3427" t="str">
            <v>A611805142500</v>
          </cell>
        </row>
        <row r="3428">
          <cell r="A3428" t="str">
            <v>A611805144100</v>
          </cell>
        </row>
        <row r="3429">
          <cell r="A3429" t="str">
            <v>A611805190300</v>
          </cell>
        </row>
        <row r="3430">
          <cell r="A3430" t="str">
            <v>A611805190900</v>
          </cell>
        </row>
        <row r="3431">
          <cell r="A3431" t="str">
            <v>A611805191200</v>
          </cell>
        </row>
        <row r="3432">
          <cell r="A3432" t="str">
            <v>A611805201100</v>
          </cell>
        </row>
        <row r="3433">
          <cell r="A3433" t="str">
            <v>A611805296100</v>
          </cell>
        </row>
        <row r="3434">
          <cell r="A3434" t="str">
            <v>A611805297100</v>
          </cell>
        </row>
        <row r="3435">
          <cell r="A3435" t="str">
            <v>A611805297200</v>
          </cell>
        </row>
        <row r="3436">
          <cell r="A3436" t="str">
            <v>A611805297300</v>
          </cell>
        </row>
        <row r="3437">
          <cell r="A3437" t="str">
            <v>A611805431100</v>
          </cell>
        </row>
        <row r="3438">
          <cell r="A3438" t="str">
            <v>A611805609100</v>
          </cell>
        </row>
        <row r="3439">
          <cell r="A3439" t="str">
            <v>A611805611100</v>
          </cell>
        </row>
        <row r="3440">
          <cell r="A3440" t="str">
            <v>A611805643100</v>
          </cell>
        </row>
        <row r="3441">
          <cell r="A3441" t="str">
            <v>A611805740050</v>
          </cell>
        </row>
        <row r="3442">
          <cell r="A3442" t="str">
            <v>A611805781100</v>
          </cell>
        </row>
        <row r="3443">
          <cell r="A3443" t="str">
            <v>A611805782100</v>
          </cell>
        </row>
        <row r="3444">
          <cell r="A3444" t="str">
            <v>A611805783100</v>
          </cell>
        </row>
        <row r="3445">
          <cell r="A3445" t="str">
            <v>A611805799010</v>
          </cell>
        </row>
        <row r="3446">
          <cell r="A3446" t="str">
            <v>A611805799100</v>
          </cell>
        </row>
        <row r="3447">
          <cell r="A3447" t="str">
            <v>A611805799990</v>
          </cell>
        </row>
        <row r="3448">
          <cell r="A3448" t="str">
            <v>A611805800100</v>
          </cell>
        </row>
        <row r="3449">
          <cell r="A3449" t="str">
            <v>A611805809100</v>
          </cell>
        </row>
        <row r="3450">
          <cell r="A3450" t="str">
            <v>A611805810100</v>
          </cell>
        </row>
        <row r="3451">
          <cell r="A3451" t="str">
            <v>A611805892100</v>
          </cell>
        </row>
        <row r="3452">
          <cell r="A3452" t="str">
            <v>A611805899700</v>
          </cell>
        </row>
        <row r="3453">
          <cell r="A3453" t="str">
            <v>A611805899950</v>
          </cell>
        </row>
        <row r="3454">
          <cell r="A3454" t="str">
            <v>A612005110100</v>
          </cell>
        </row>
        <row r="3455">
          <cell r="A3455" t="str">
            <v>A612005120100</v>
          </cell>
        </row>
        <row r="3456">
          <cell r="A3456" t="str">
            <v>A612005121100</v>
          </cell>
        </row>
        <row r="3457">
          <cell r="A3457" t="str">
            <v>A612005122100</v>
          </cell>
        </row>
        <row r="3458">
          <cell r="A3458" t="str">
            <v>A612005130100</v>
          </cell>
        </row>
        <row r="3459">
          <cell r="A3459" t="str">
            <v>A612005130200</v>
          </cell>
        </row>
        <row r="3460">
          <cell r="A3460" t="str">
            <v>A612005131100</v>
          </cell>
        </row>
        <row r="3461">
          <cell r="A3461" t="str">
            <v>A612005131300</v>
          </cell>
        </row>
        <row r="3462">
          <cell r="A3462" t="str">
            <v>A612005131900</v>
          </cell>
        </row>
        <row r="3463">
          <cell r="A3463" t="str">
            <v>A612005133100</v>
          </cell>
        </row>
        <row r="3464">
          <cell r="A3464" t="str">
            <v>A612005135100</v>
          </cell>
        </row>
        <row r="3465">
          <cell r="A3465" t="str">
            <v>A612005135500</v>
          </cell>
        </row>
        <row r="3466">
          <cell r="A3466" t="str">
            <v>A612005138100</v>
          </cell>
        </row>
        <row r="3467">
          <cell r="A3467" t="str">
            <v>A612005140100</v>
          </cell>
        </row>
        <row r="3468">
          <cell r="A3468" t="str">
            <v>A612005140200</v>
          </cell>
        </row>
        <row r="3469">
          <cell r="A3469" t="str">
            <v>A612005140300</v>
          </cell>
        </row>
        <row r="3470">
          <cell r="A3470" t="str">
            <v>A612005141100</v>
          </cell>
        </row>
        <row r="3471">
          <cell r="A3471" t="str">
            <v>A612005141200</v>
          </cell>
        </row>
        <row r="3472">
          <cell r="A3472" t="str">
            <v>A612005142300</v>
          </cell>
        </row>
        <row r="3473">
          <cell r="A3473" t="str">
            <v>A612005142320</v>
          </cell>
        </row>
        <row r="3474">
          <cell r="A3474" t="str">
            <v>A612005142500</v>
          </cell>
        </row>
        <row r="3475">
          <cell r="A3475" t="str">
            <v>A612005191100</v>
          </cell>
        </row>
        <row r="3476">
          <cell r="A3476" t="str">
            <v>A612005192900</v>
          </cell>
        </row>
        <row r="3477">
          <cell r="A3477" t="str">
            <v>A612005296100</v>
          </cell>
        </row>
        <row r="3478">
          <cell r="A3478" t="str">
            <v>A612005299100</v>
          </cell>
        </row>
        <row r="3479">
          <cell r="A3479" t="str">
            <v>A612005601100</v>
          </cell>
        </row>
        <row r="3480">
          <cell r="A3480" t="str">
            <v>A612005612900</v>
          </cell>
        </row>
        <row r="3481">
          <cell r="A3481" t="str">
            <v>A612005643100</v>
          </cell>
        </row>
        <row r="3482">
          <cell r="A3482" t="str">
            <v>A612005782100</v>
          </cell>
        </row>
        <row r="3483">
          <cell r="A3483" t="str">
            <v>A612005782200</v>
          </cell>
        </row>
        <row r="3484">
          <cell r="A3484" t="str">
            <v>A612005784100</v>
          </cell>
        </row>
        <row r="3485">
          <cell r="A3485" t="str">
            <v>A612005784200</v>
          </cell>
        </row>
        <row r="3486">
          <cell r="A3486" t="str">
            <v>A612005799990</v>
          </cell>
        </row>
        <row r="3487">
          <cell r="A3487" t="str">
            <v>A612005801100</v>
          </cell>
        </row>
        <row r="3488">
          <cell r="A3488" t="str">
            <v>A612005802100</v>
          </cell>
        </row>
        <row r="3489">
          <cell r="A3489" t="str">
            <v>A612005803100</v>
          </cell>
        </row>
        <row r="3490">
          <cell r="A3490" t="str">
            <v>A612005804100</v>
          </cell>
        </row>
        <row r="3491">
          <cell r="A3491" t="str">
            <v>A612005809100</v>
          </cell>
        </row>
        <row r="3492">
          <cell r="A3492" t="str">
            <v>A612005810500</v>
          </cell>
        </row>
        <row r="3493">
          <cell r="A3493" t="str">
            <v>A612005880100</v>
          </cell>
        </row>
        <row r="3494">
          <cell r="A3494" t="str">
            <v>A612005899600</v>
          </cell>
        </row>
        <row r="3495">
          <cell r="A3495" t="str">
            <v>A613005110100</v>
          </cell>
        </row>
        <row r="3496">
          <cell r="A3496" t="str">
            <v>A613005120100</v>
          </cell>
        </row>
        <row r="3497">
          <cell r="A3497" t="str">
            <v>A613005121100</v>
          </cell>
        </row>
        <row r="3498">
          <cell r="A3498" t="str">
            <v>A613005122100</v>
          </cell>
        </row>
        <row r="3499">
          <cell r="A3499" t="str">
            <v>A613005129100</v>
          </cell>
        </row>
        <row r="3500">
          <cell r="A3500" t="str">
            <v>A613005130100</v>
          </cell>
        </row>
        <row r="3501">
          <cell r="A3501" t="str">
            <v>A613005130200</v>
          </cell>
        </row>
        <row r="3502">
          <cell r="A3502" t="str">
            <v>A613005131300</v>
          </cell>
        </row>
        <row r="3503">
          <cell r="A3503" t="str">
            <v>A613005133100</v>
          </cell>
        </row>
        <row r="3504">
          <cell r="A3504" t="str">
            <v>A613005135100</v>
          </cell>
        </row>
        <row r="3505">
          <cell r="A3505" t="str">
            <v>A613005135500</v>
          </cell>
        </row>
        <row r="3506">
          <cell r="A3506" t="str">
            <v>A613005138100</v>
          </cell>
        </row>
        <row r="3507">
          <cell r="A3507" t="str">
            <v>A613005140100</v>
          </cell>
        </row>
        <row r="3508">
          <cell r="A3508" t="str">
            <v>A613005140200</v>
          </cell>
        </row>
        <row r="3509">
          <cell r="A3509" t="str">
            <v>A613005140300</v>
          </cell>
        </row>
        <row r="3510">
          <cell r="A3510" t="str">
            <v>A613005141100</v>
          </cell>
        </row>
        <row r="3511">
          <cell r="A3511" t="str">
            <v>A613005141200</v>
          </cell>
        </row>
        <row r="3512">
          <cell r="A3512" t="str">
            <v>A613005142300</v>
          </cell>
        </row>
        <row r="3513">
          <cell r="A3513" t="str">
            <v>A613005142320</v>
          </cell>
        </row>
        <row r="3514">
          <cell r="A3514" t="str">
            <v>A613005142400</v>
          </cell>
        </row>
        <row r="3515">
          <cell r="A3515" t="str">
            <v>A613005142500</v>
          </cell>
        </row>
        <row r="3516">
          <cell r="A3516" t="str">
            <v>A613005180100</v>
          </cell>
        </row>
        <row r="3517">
          <cell r="A3517" t="str">
            <v>A613005296100</v>
          </cell>
        </row>
        <row r="3518">
          <cell r="A3518" t="str">
            <v>A613005601100</v>
          </cell>
        </row>
        <row r="3519">
          <cell r="A3519" t="str">
            <v>A613005610100</v>
          </cell>
        </row>
        <row r="3520">
          <cell r="A3520" t="str">
            <v>A613005643100</v>
          </cell>
        </row>
        <row r="3521">
          <cell r="A3521" t="str">
            <v>A613005711100</v>
          </cell>
        </row>
        <row r="3522">
          <cell r="A3522" t="str">
            <v>A613005784100</v>
          </cell>
        </row>
        <row r="3523">
          <cell r="A3523" t="str">
            <v>A613005784200</v>
          </cell>
        </row>
        <row r="3524">
          <cell r="A3524" t="str">
            <v>A613005799010</v>
          </cell>
        </row>
        <row r="3525">
          <cell r="A3525" t="str">
            <v>A613005799990</v>
          </cell>
        </row>
        <row r="3526">
          <cell r="A3526" t="str">
            <v>A613005800100</v>
          </cell>
        </row>
        <row r="3527">
          <cell r="A3527" t="str">
            <v>A613005801100</v>
          </cell>
        </row>
        <row r="3528">
          <cell r="A3528" t="str">
            <v>A613005802100</v>
          </cell>
        </row>
        <row r="3529">
          <cell r="A3529" t="str">
            <v>A613005803100</v>
          </cell>
        </row>
        <row r="3530">
          <cell r="A3530" t="str">
            <v>A613005804100</v>
          </cell>
        </row>
        <row r="3531">
          <cell r="A3531" t="str">
            <v>A613005809100</v>
          </cell>
        </row>
        <row r="3532">
          <cell r="A3532" t="str">
            <v>A613005899950</v>
          </cell>
        </row>
        <row r="3533">
          <cell r="A3533" t="str">
            <v>A614005110100</v>
          </cell>
        </row>
        <row r="3534">
          <cell r="A3534" t="str">
            <v>A614005120100</v>
          </cell>
        </row>
        <row r="3535">
          <cell r="A3535" t="str">
            <v>A614005121100</v>
          </cell>
        </row>
        <row r="3536">
          <cell r="A3536" t="str">
            <v>A614005130100</v>
          </cell>
        </row>
        <row r="3537">
          <cell r="A3537" t="str">
            <v>A614005130200</v>
          </cell>
        </row>
        <row r="3538">
          <cell r="A3538" t="str">
            <v>A614005131300</v>
          </cell>
        </row>
        <row r="3539">
          <cell r="A3539" t="str">
            <v>A614005133100</v>
          </cell>
        </row>
        <row r="3540">
          <cell r="A3540" t="str">
            <v>A614005135500</v>
          </cell>
        </row>
        <row r="3541">
          <cell r="A3541" t="str">
            <v>A614005140100</v>
          </cell>
        </row>
        <row r="3542">
          <cell r="A3542" t="str">
            <v>A614005140200</v>
          </cell>
        </row>
        <row r="3543">
          <cell r="A3543" t="str">
            <v>A614005141100</v>
          </cell>
        </row>
        <row r="3544">
          <cell r="A3544" t="str">
            <v>A614005141200</v>
          </cell>
        </row>
        <row r="3545">
          <cell r="A3545" t="str">
            <v>A614005142300</v>
          </cell>
        </row>
        <row r="3546">
          <cell r="A3546" t="str">
            <v>A614005142320</v>
          </cell>
        </row>
        <row r="3547">
          <cell r="A3547" t="str">
            <v>A614005142500</v>
          </cell>
        </row>
        <row r="3548">
          <cell r="A3548" t="str">
            <v>A614005296100</v>
          </cell>
        </row>
        <row r="3549">
          <cell r="A3549" t="str">
            <v>A614005431100</v>
          </cell>
        </row>
        <row r="3550">
          <cell r="A3550" t="str">
            <v>A614005601100</v>
          </cell>
        </row>
        <row r="3551">
          <cell r="A3551" t="str">
            <v>A614005609100</v>
          </cell>
        </row>
        <row r="3552">
          <cell r="A3552" t="str">
            <v>A614005610100</v>
          </cell>
        </row>
        <row r="3553">
          <cell r="A3553" t="str">
            <v>A614005610900</v>
          </cell>
        </row>
        <row r="3554">
          <cell r="A3554" t="str">
            <v>A614005611100</v>
          </cell>
        </row>
        <row r="3555">
          <cell r="A3555" t="str">
            <v>A614005643100</v>
          </cell>
        </row>
        <row r="3556">
          <cell r="A3556" t="str">
            <v>A614005797100</v>
          </cell>
        </row>
        <row r="3557">
          <cell r="A3557" t="str">
            <v>A614005799990</v>
          </cell>
        </row>
        <row r="3558">
          <cell r="A3558" t="str">
            <v>A614005800100</v>
          </cell>
        </row>
        <row r="3559">
          <cell r="A3559" t="str">
            <v>A614005811100</v>
          </cell>
        </row>
        <row r="3560">
          <cell r="A3560" t="str">
            <v>A614005811900</v>
          </cell>
        </row>
        <row r="3561">
          <cell r="A3561" t="str">
            <v>A614005899950</v>
          </cell>
        </row>
        <row r="3562">
          <cell r="A3562" t="str">
            <v>A620005110100</v>
          </cell>
        </row>
        <row r="3563">
          <cell r="A3563" t="str">
            <v>A620005120100</v>
          </cell>
        </row>
        <row r="3564">
          <cell r="A3564" t="str">
            <v>A620005121100</v>
          </cell>
        </row>
        <row r="3565">
          <cell r="A3565" t="str">
            <v>A620005130100</v>
          </cell>
        </row>
        <row r="3566">
          <cell r="A3566" t="str">
            <v>A620005130200</v>
          </cell>
        </row>
        <row r="3567">
          <cell r="A3567" t="str">
            <v>A620005131100</v>
          </cell>
        </row>
        <row r="3568">
          <cell r="A3568" t="str">
            <v>A620005131300</v>
          </cell>
        </row>
        <row r="3569">
          <cell r="A3569" t="str">
            <v>A620005133100</v>
          </cell>
        </row>
        <row r="3570">
          <cell r="A3570" t="str">
            <v>A620005135100</v>
          </cell>
        </row>
        <row r="3571">
          <cell r="A3571" t="str">
            <v>A620005135500</v>
          </cell>
        </row>
        <row r="3572">
          <cell r="A3572" t="str">
            <v>A620005138100</v>
          </cell>
        </row>
        <row r="3573">
          <cell r="A3573" t="str">
            <v>A620005140100</v>
          </cell>
        </row>
        <row r="3574">
          <cell r="A3574" t="str">
            <v>A620005140200</v>
          </cell>
        </row>
        <row r="3575">
          <cell r="A3575" t="str">
            <v>A620005141100</v>
          </cell>
        </row>
        <row r="3576">
          <cell r="A3576" t="str">
            <v>A620005141200</v>
          </cell>
        </row>
        <row r="3577">
          <cell r="A3577" t="str">
            <v>A620005142300</v>
          </cell>
        </row>
        <row r="3578">
          <cell r="A3578" t="str">
            <v>A620005142320</v>
          </cell>
        </row>
        <row r="3579">
          <cell r="A3579" t="str">
            <v>A620005142500</v>
          </cell>
        </row>
        <row r="3580">
          <cell r="A3580" t="str">
            <v>A620005144100</v>
          </cell>
        </row>
        <row r="3581">
          <cell r="A3581" t="str">
            <v>A620005191100</v>
          </cell>
        </row>
        <row r="3582">
          <cell r="A3582" t="str">
            <v>A620005296100</v>
          </cell>
        </row>
        <row r="3583">
          <cell r="A3583" t="str">
            <v>A620005299100</v>
          </cell>
        </row>
        <row r="3584">
          <cell r="A3584" t="str">
            <v>A620005601100</v>
          </cell>
        </row>
        <row r="3585">
          <cell r="A3585" t="str">
            <v>A620005643100</v>
          </cell>
        </row>
        <row r="3586">
          <cell r="A3586" t="str">
            <v>A620005643300</v>
          </cell>
        </row>
        <row r="3587">
          <cell r="A3587" t="str">
            <v>A620005740050</v>
          </cell>
        </row>
        <row r="3588">
          <cell r="A3588" t="str">
            <v>A620005797100</v>
          </cell>
        </row>
        <row r="3589">
          <cell r="A3589" t="str">
            <v>A620005799100</v>
          </cell>
        </row>
        <row r="3590">
          <cell r="A3590" t="str">
            <v>A620005799990</v>
          </cell>
        </row>
        <row r="3591">
          <cell r="A3591" t="str">
            <v>A620005800100</v>
          </cell>
        </row>
        <row r="3592">
          <cell r="A3592" t="str">
            <v>A620005801100</v>
          </cell>
        </row>
        <row r="3593">
          <cell r="A3593" t="str">
            <v>A620005892100</v>
          </cell>
        </row>
        <row r="3594">
          <cell r="A3594" t="str">
            <v>A620005899700</v>
          </cell>
        </row>
        <row r="3595">
          <cell r="A3595" t="str">
            <v>A621005110100</v>
          </cell>
        </row>
        <row r="3596">
          <cell r="A3596" t="str">
            <v>A621005120100</v>
          </cell>
        </row>
        <row r="3597">
          <cell r="A3597" t="str">
            <v>A621005121100</v>
          </cell>
        </row>
        <row r="3598">
          <cell r="A3598" t="str">
            <v>A621005130200</v>
          </cell>
        </row>
        <row r="3599">
          <cell r="A3599" t="str">
            <v>A621005133100</v>
          </cell>
        </row>
        <row r="3600">
          <cell r="A3600" t="str">
            <v>A621005135500</v>
          </cell>
        </row>
        <row r="3601">
          <cell r="A3601" t="str">
            <v>A621005140100</v>
          </cell>
        </row>
        <row r="3602">
          <cell r="A3602" t="str">
            <v>A621005140200</v>
          </cell>
        </row>
        <row r="3603">
          <cell r="A3603" t="str">
            <v>A621005141100</v>
          </cell>
        </row>
        <row r="3604">
          <cell r="A3604" t="str">
            <v>A621005141200</v>
          </cell>
        </row>
        <row r="3605">
          <cell r="A3605" t="str">
            <v>A621005142300</v>
          </cell>
        </row>
        <row r="3606">
          <cell r="A3606" t="str">
            <v>A621005142320</v>
          </cell>
        </row>
        <row r="3607">
          <cell r="A3607" t="str">
            <v>A621005142500</v>
          </cell>
        </row>
        <row r="3608">
          <cell r="A3608" t="str">
            <v>A621005643100</v>
          </cell>
        </row>
        <row r="3609">
          <cell r="A3609" t="str">
            <v>A621005800100</v>
          </cell>
        </row>
        <row r="3610">
          <cell r="A3610" t="str">
            <v>A621005803100</v>
          </cell>
        </row>
        <row r="3611">
          <cell r="A3611" t="str">
            <v>A621105110100</v>
          </cell>
        </row>
        <row r="3612">
          <cell r="A3612" t="str">
            <v>A621105120100</v>
          </cell>
        </row>
        <row r="3613">
          <cell r="A3613" t="str">
            <v>A621105121100</v>
          </cell>
        </row>
        <row r="3614">
          <cell r="A3614" t="str">
            <v>A621105130100</v>
          </cell>
        </row>
        <row r="3615">
          <cell r="A3615" t="str">
            <v>A621105130200</v>
          </cell>
        </row>
        <row r="3616">
          <cell r="A3616" t="str">
            <v>A621105131300</v>
          </cell>
        </row>
        <row r="3617">
          <cell r="A3617" t="str">
            <v>A621105133100</v>
          </cell>
        </row>
        <row r="3618">
          <cell r="A3618" t="str">
            <v>A621105135500</v>
          </cell>
        </row>
        <row r="3619">
          <cell r="A3619" t="str">
            <v>A621105140100</v>
          </cell>
        </row>
        <row r="3620">
          <cell r="A3620" t="str">
            <v>A621105140200</v>
          </cell>
        </row>
        <row r="3621">
          <cell r="A3621" t="str">
            <v>A621105141100</v>
          </cell>
        </row>
        <row r="3622">
          <cell r="A3622" t="str">
            <v>A621105141200</v>
          </cell>
        </row>
        <row r="3623">
          <cell r="A3623" t="str">
            <v>A621105142300</v>
          </cell>
        </row>
        <row r="3624">
          <cell r="A3624" t="str">
            <v>A621105142320</v>
          </cell>
        </row>
        <row r="3625">
          <cell r="A3625" t="str">
            <v>A621105142500</v>
          </cell>
        </row>
        <row r="3626">
          <cell r="A3626" t="str">
            <v>A621105191200</v>
          </cell>
        </row>
        <row r="3627">
          <cell r="A3627" t="str">
            <v>A621105643100</v>
          </cell>
        </row>
        <row r="3628">
          <cell r="A3628" t="str">
            <v>A621105800100</v>
          </cell>
        </row>
        <row r="3629">
          <cell r="A3629" t="str">
            <v>A621105892100</v>
          </cell>
        </row>
        <row r="3630">
          <cell r="A3630" t="str">
            <v>A621115110100</v>
          </cell>
        </row>
        <row r="3631">
          <cell r="A3631" t="str">
            <v>A621115120100</v>
          </cell>
        </row>
        <row r="3632">
          <cell r="A3632" t="str">
            <v>A621115121100</v>
          </cell>
        </row>
        <row r="3633">
          <cell r="A3633" t="str">
            <v>A621115135500</v>
          </cell>
        </row>
        <row r="3634">
          <cell r="A3634" t="str">
            <v>A621115140100</v>
          </cell>
        </row>
        <row r="3635">
          <cell r="A3635" t="str">
            <v>A621115140200</v>
          </cell>
        </row>
        <row r="3636">
          <cell r="A3636" t="str">
            <v>A621115141100</v>
          </cell>
        </row>
        <row r="3637">
          <cell r="A3637" t="str">
            <v>A621115141200</v>
          </cell>
        </row>
        <row r="3638">
          <cell r="A3638" t="str">
            <v>A621115142300</v>
          </cell>
        </row>
        <row r="3639">
          <cell r="A3639" t="str">
            <v>A621115142320</v>
          </cell>
        </row>
        <row r="3640">
          <cell r="A3640" t="str">
            <v>A621115142500</v>
          </cell>
        </row>
        <row r="3641">
          <cell r="A3641" t="str">
            <v>A621115800100</v>
          </cell>
        </row>
        <row r="3642">
          <cell r="A3642" t="str">
            <v>A621205110100</v>
          </cell>
        </row>
        <row r="3643">
          <cell r="A3643" t="str">
            <v>A621205120100</v>
          </cell>
        </row>
        <row r="3644">
          <cell r="A3644" t="str">
            <v>A621205121100</v>
          </cell>
        </row>
        <row r="3645">
          <cell r="A3645" t="str">
            <v>A621205130200</v>
          </cell>
        </row>
        <row r="3646">
          <cell r="A3646" t="str">
            <v>A621205131100</v>
          </cell>
        </row>
        <row r="3647">
          <cell r="A3647" t="str">
            <v>A621205131300</v>
          </cell>
        </row>
        <row r="3648">
          <cell r="A3648" t="str">
            <v>A621205135500</v>
          </cell>
        </row>
        <row r="3649">
          <cell r="A3649" t="str">
            <v>A621205140100</v>
          </cell>
        </row>
        <row r="3650">
          <cell r="A3650" t="str">
            <v>A621205140200</v>
          </cell>
        </row>
        <row r="3651">
          <cell r="A3651" t="str">
            <v>A621205141100</v>
          </cell>
        </row>
        <row r="3652">
          <cell r="A3652" t="str">
            <v>A621205141200</v>
          </cell>
        </row>
        <row r="3653">
          <cell r="A3653" t="str">
            <v>A621205142300</v>
          </cell>
        </row>
        <row r="3654">
          <cell r="A3654" t="str">
            <v>A621205142320</v>
          </cell>
        </row>
        <row r="3655">
          <cell r="A3655" t="str">
            <v>A621205142500</v>
          </cell>
        </row>
        <row r="3656">
          <cell r="A3656" t="str">
            <v>A621205190900</v>
          </cell>
        </row>
        <row r="3657">
          <cell r="A3657" t="str">
            <v>A621205191200</v>
          </cell>
        </row>
        <row r="3658">
          <cell r="A3658" t="str">
            <v>A621205270600</v>
          </cell>
        </row>
        <row r="3659">
          <cell r="A3659" t="str">
            <v>A621205296100</v>
          </cell>
        </row>
        <row r="3660">
          <cell r="A3660" t="str">
            <v>A621205297100</v>
          </cell>
        </row>
        <row r="3661">
          <cell r="A3661" t="str">
            <v>A621205643100</v>
          </cell>
        </row>
        <row r="3662">
          <cell r="A3662" t="str">
            <v>A621205783100</v>
          </cell>
        </row>
        <row r="3663">
          <cell r="A3663" t="str">
            <v>A621205799990</v>
          </cell>
        </row>
        <row r="3664">
          <cell r="A3664" t="str">
            <v>A621205800100</v>
          </cell>
        </row>
        <row r="3665">
          <cell r="A3665" t="str">
            <v>A621205890100</v>
          </cell>
        </row>
        <row r="3666">
          <cell r="A3666" t="str">
            <v>A621205892100</v>
          </cell>
        </row>
        <row r="3667">
          <cell r="A3667" t="str">
            <v>A621205899700</v>
          </cell>
        </row>
        <row r="3668">
          <cell r="A3668" t="str">
            <v>A621215110100</v>
          </cell>
        </row>
        <row r="3669">
          <cell r="A3669" t="str">
            <v>A621215120100</v>
          </cell>
        </row>
        <row r="3670">
          <cell r="A3670" t="str">
            <v>A621215121100</v>
          </cell>
        </row>
        <row r="3671">
          <cell r="A3671" t="str">
            <v>A621215135500</v>
          </cell>
        </row>
        <row r="3672">
          <cell r="A3672" t="str">
            <v>A621215140100</v>
          </cell>
        </row>
        <row r="3673">
          <cell r="A3673" t="str">
            <v>A621215140200</v>
          </cell>
        </row>
        <row r="3674">
          <cell r="A3674" t="str">
            <v>A621215141100</v>
          </cell>
        </row>
        <row r="3675">
          <cell r="A3675" t="str">
            <v>A621215141200</v>
          </cell>
        </row>
        <row r="3676">
          <cell r="A3676" t="str">
            <v>A621215142300</v>
          </cell>
        </row>
        <row r="3677">
          <cell r="A3677" t="str">
            <v>A621215142320</v>
          </cell>
        </row>
        <row r="3678">
          <cell r="A3678" t="str">
            <v>A621215142500</v>
          </cell>
        </row>
        <row r="3679">
          <cell r="A3679" t="str">
            <v>A621215611100</v>
          </cell>
        </row>
        <row r="3680">
          <cell r="A3680" t="str">
            <v>A621215643100</v>
          </cell>
        </row>
        <row r="3681">
          <cell r="A3681" t="str">
            <v>A621215799990</v>
          </cell>
        </row>
        <row r="3682">
          <cell r="A3682" t="str">
            <v>A621215800100</v>
          </cell>
        </row>
        <row r="3683">
          <cell r="A3683" t="str">
            <v>A621215803100</v>
          </cell>
        </row>
        <row r="3684">
          <cell r="A3684" t="str">
            <v>A621215899700</v>
          </cell>
        </row>
        <row r="3685">
          <cell r="A3685" t="str">
            <v>A623005110100</v>
          </cell>
        </row>
        <row r="3686">
          <cell r="A3686" t="str">
            <v>A623005120100</v>
          </cell>
        </row>
        <row r="3687">
          <cell r="A3687" t="str">
            <v>A623005121100</v>
          </cell>
        </row>
        <row r="3688">
          <cell r="A3688" t="str">
            <v>A623005130100</v>
          </cell>
        </row>
        <row r="3689">
          <cell r="A3689" t="str">
            <v>A623005130200</v>
          </cell>
        </row>
        <row r="3690">
          <cell r="A3690" t="str">
            <v>A623005133100</v>
          </cell>
        </row>
        <row r="3691">
          <cell r="A3691" t="str">
            <v>A623005135500</v>
          </cell>
        </row>
        <row r="3692">
          <cell r="A3692" t="str">
            <v>A623005140100</v>
          </cell>
        </row>
        <row r="3693">
          <cell r="A3693" t="str">
            <v>A623005140200</v>
          </cell>
        </row>
        <row r="3694">
          <cell r="A3694" t="str">
            <v>A623005141100</v>
          </cell>
        </row>
        <row r="3695">
          <cell r="A3695" t="str">
            <v>A623005141200</v>
          </cell>
        </row>
        <row r="3696">
          <cell r="A3696" t="str">
            <v>A623005142300</v>
          </cell>
        </row>
        <row r="3697">
          <cell r="A3697" t="str">
            <v>A623005142320</v>
          </cell>
        </row>
        <row r="3698">
          <cell r="A3698" t="str">
            <v>A623005142500</v>
          </cell>
        </row>
        <row r="3699">
          <cell r="A3699" t="str">
            <v>A623005643100</v>
          </cell>
        </row>
        <row r="3700">
          <cell r="A3700" t="str">
            <v>A623005801100</v>
          </cell>
        </row>
        <row r="3701">
          <cell r="A3701" t="str">
            <v>A623005802100</v>
          </cell>
        </row>
        <row r="3702">
          <cell r="A3702" t="str">
            <v>A623105110100</v>
          </cell>
        </row>
        <row r="3703">
          <cell r="A3703" t="str">
            <v>A623105120100</v>
          </cell>
        </row>
        <row r="3704">
          <cell r="A3704" t="str">
            <v>A623105121100</v>
          </cell>
        </row>
        <row r="3705">
          <cell r="A3705" t="str">
            <v>A623105130100</v>
          </cell>
        </row>
        <row r="3706">
          <cell r="A3706" t="str">
            <v>A623105130200</v>
          </cell>
        </row>
        <row r="3707">
          <cell r="A3707" t="str">
            <v>A623105131100</v>
          </cell>
        </row>
        <row r="3708">
          <cell r="A3708" t="str">
            <v>A623105133100</v>
          </cell>
        </row>
        <row r="3709">
          <cell r="A3709" t="str">
            <v>A623105135500</v>
          </cell>
        </row>
        <row r="3710">
          <cell r="A3710" t="str">
            <v>A623105140100</v>
          </cell>
        </row>
        <row r="3711">
          <cell r="A3711" t="str">
            <v>A623105140200</v>
          </cell>
        </row>
        <row r="3712">
          <cell r="A3712" t="str">
            <v>A623105141100</v>
          </cell>
        </row>
        <row r="3713">
          <cell r="A3713" t="str">
            <v>A623105141200</v>
          </cell>
        </row>
        <row r="3714">
          <cell r="A3714" t="str">
            <v>A623105142300</v>
          </cell>
        </row>
        <row r="3715">
          <cell r="A3715" t="str">
            <v>A623105142320</v>
          </cell>
        </row>
        <row r="3716">
          <cell r="A3716" t="str">
            <v>A623105142500</v>
          </cell>
        </row>
        <row r="3717">
          <cell r="A3717" t="str">
            <v>A623105191200</v>
          </cell>
        </row>
        <row r="3718">
          <cell r="A3718" t="str">
            <v>A623105611100</v>
          </cell>
        </row>
        <row r="3719">
          <cell r="A3719" t="str">
            <v>A623105643100</v>
          </cell>
        </row>
        <row r="3720">
          <cell r="A3720" t="str">
            <v>A623105643300</v>
          </cell>
        </row>
        <row r="3721">
          <cell r="A3721" t="str">
            <v>A623105784200</v>
          </cell>
        </row>
        <row r="3722">
          <cell r="A3722" t="str">
            <v>A623105799010</v>
          </cell>
        </row>
        <row r="3723">
          <cell r="A3723" t="str">
            <v>A623105799990</v>
          </cell>
        </row>
        <row r="3724">
          <cell r="A3724" t="str">
            <v>A623105800100</v>
          </cell>
        </row>
        <row r="3725">
          <cell r="A3725" t="str">
            <v>A623105802100</v>
          </cell>
        </row>
        <row r="3726">
          <cell r="A3726" t="str">
            <v>A623105803100</v>
          </cell>
        </row>
        <row r="3727">
          <cell r="A3727" t="str">
            <v>A623105899950</v>
          </cell>
        </row>
        <row r="3728">
          <cell r="A3728" t="str">
            <v>A623205110100</v>
          </cell>
        </row>
        <row r="3729">
          <cell r="A3729" t="str">
            <v>A623205120100</v>
          </cell>
        </row>
        <row r="3730">
          <cell r="A3730" t="str">
            <v>A623205121100</v>
          </cell>
        </row>
        <row r="3731">
          <cell r="A3731" t="str">
            <v>A623205133100</v>
          </cell>
        </row>
        <row r="3732">
          <cell r="A3732" t="str">
            <v>A623205135500</v>
          </cell>
        </row>
        <row r="3733">
          <cell r="A3733" t="str">
            <v>A623205140100</v>
          </cell>
        </row>
        <row r="3734">
          <cell r="A3734" t="str">
            <v>A623205140200</v>
          </cell>
        </row>
        <row r="3735">
          <cell r="A3735" t="str">
            <v>A623205141100</v>
          </cell>
        </row>
        <row r="3736">
          <cell r="A3736" t="str">
            <v>A623205141200</v>
          </cell>
        </row>
        <row r="3737">
          <cell r="A3737" t="str">
            <v>A623205142300</v>
          </cell>
        </row>
        <row r="3738">
          <cell r="A3738" t="str">
            <v>A623205142320</v>
          </cell>
        </row>
        <row r="3739">
          <cell r="A3739" t="str">
            <v>A623205142500</v>
          </cell>
        </row>
        <row r="3740">
          <cell r="A3740" t="str">
            <v>A623205191200</v>
          </cell>
        </row>
        <row r="3741">
          <cell r="A3741" t="str">
            <v>A623205611100</v>
          </cell>
        </row>
        <row r="3742">
          <cell r="A3742" t="str">
            <v>A623205643100</v>
          </cell>
        </row>
        <row r="3743">
          <cell r="A3743" t="str">
            <v>A623205799010</v>
          </cell>
        </row>
        <row r="3744">
          <cell r="A3744" t="str">
            <v>A623205799990</v>
          </cell>
        </row>
        <row r="3745">
          <cell r="A3745" t="str">
            <v>A623205800100</v>
          </cell>
        </row>
        <row r="3746">
          <cell r="A3746" t="str">
            <v>A623205801100</v>
          </cell>
        </row>
        <row r="3747">
          <cell r="A3747" t="str">
            <v>A623205802100</v>
          </cell>
        </row>
        <row r="3748">
          <cell r="A3748" t="str">
            <v>A623205803100</v>
          </cell>
        </row>
        <row r="3749">
          <cell r="A3749" t="str">
            <v>A623205880100</v>
          </cell>
        </row>
        <row r="3750">
          <cell r="A3750" t="str">
            <v>A623205892100</v>
          </cell>
        </row>
        <row r="3751">
          <cell r="A3751" t="str">
            <v>A624005110100</v>
          </cell>
        </row>
        <row r="3752">
          <cell r="A3752" t="str">
            <v>A624005120100</v>
          </cell>
        </row>
        <row r="3753">
          <cell r="A3753" t="str">
            <v>A624005121100</v>
          </cell>
        </row>
        <row r="3754">
          <cell r="A3754" t="str">
            <v>A624005130100</v>
          </cell>
        </row>
        <row r="3755">
          <cell r="A3755" t="str">
            <v>A624005130200</v>
          </cell>
        </row>
        <row r="3756">
          <cell r="A3756" t="str">
            <v>A624005131300</v>
          </cell>
        </row>
        <row r="3757">
          <cell r="A3757" t="str">
            <v>A624005133100</v>
          </cell>
        </row>
        <row r="3758">
          <cell r="A3758" t="str">
            <v>A624005135100</v>
          </cell>
        </row>
        <row r="3759">
          <cell r="A3759" t="str">
            <v>A624005135500</v>
          </cell>
        </row>
        <row r="3760">
          <cell r="A3760" t="str">
            <v>A624005140100</v>
          </cell>
        </row>
        <row r="3761">
          <cell r="A3761" t="str">
            <v>A624005140200</v>
          </cell>
        </row>
        <row r="3762">
          <cell r="A3762" t="str">
            <v>A624005141100</v>
          </cell>
        </row>
        <row r="3763">
          <cell r="A3763" t="str">
            <v>A624005141200</v>
          </cell>
        </row>
        <row r="3764">
          <cell r="A3764" t="str">
            <v>A624005142300</v>
          </cell>
        </row>
        <row r="3765">
          <cell r="A3765" t="str">
            <v>A624005142320</v>
          </cell>
        </row>
        <row r="3766">
          <cell r="A3766" t="str">
            <v>A624005142500</v>
          </cell>
        </row>
        <row r="3767">
          <cell r="A3767" t="str">
            <v>A624005191100</v>
          </cell>
        </row>
        <row r="3768">
          <cell r="A3768" t="str">
            <v>A624005191200</v>
          </cell>
        </row>
        <row r="3769">
          <cell r="A3769" t="str">
            <v>A624005643100</v>
          </cell>
        </row>
        <row r="3770">
          <cell r="A3770" t="str">
            <v>A624005797100</v>
          </cell>
        </row>
        <row r="3771">
          <cell r="A3771" t="str">
            <v>A624005799990</v>
          </cell>
        </row>
        <row r="3772">
          <cell r="A3772" t="str">
            <v>A624005800100</v>
          </cell>
        </row>
        <row r="3773">
          <cell r="A3773" t="str">
            <v>A624005801100</v>
          </cell>
        </row>
        <row r="3774">
          <cell r="A3774" t="str">
            <v>A624005811100</v>
          </cell>
        </row>
        <row r="3775">
          <cell r="A3775" t="str">
            <v>A624005892100</v>
          </cell>
        </row>
        <row r="3776">
          <cell r="A3776" t="str">
            <v>A624005899950</v>
          </cell>
        </row>
        <row r="3777">
          <cell r="A3777" t="str">
            <v>A624105796100</v>
          </cell>
        </row>
        <row r="3778">
          <cell r="A3778" t="str">
            <v>A625005110100</v>
          </cell>
        </row>
        <row r="3779">
          <cell r="A3779" t="str">
            <v>A625005120100</v>
          </cell>
        </row>
        <row r="3780">
          <cell r="A3780" t="str">
            <v>A625005121100</v>
          </cell>
        </row>
        <row r="3781">
          <cell r="A3781" t="str">
            <v>A625005130100</v>
          </cell>
        </row>
        <row r="3782">
          <cell r="A3782" t="str">
            <v>A625005130200</v>
          </cell>
        </row>
        <row r="3783">
          <cell r="A3783" t="str">
            <v>A625005131300</v>
          </cell>
        </row>
        <row r="3784">
          <cell r="A3784" t="str">
            <v>A625005133100</v>
          </cell>
        </row>
        <row r="3785">
          <cell r="A3785" t="str">
            <v>A625005135500</v>
          </cell>
        </row>
        <row r="3786">
          <cell r="A3786" t="str">
            <v>A625005140100</v>
          </cell>
        </row>
        <row r="3787">
          <cell r="A3787" t="str">
            <v>A625005140200</v>
          </cell>
        </row>
        <row r="3788">
          <cell r="A3788" t="str">
            <v>A625005141100</v>
          </cell>
        </row>
        <row r="3789">
          <cell r="A3789" t="str">
            <v>A625005141200</v>
          </cell>
        </row>
        <row r="3790">
          <cell r="A3790" t="str">
            <v>A625005142300</v>
          </cell>
        </row>
        <row r="3791">
          <cell r="A3791" t="str">
            <v>A625005142320</v>
          </cell>
        </row>
        <row r="3792">
          <cell r="A3792" t="str">
            <v>A625005142500</v>
          </cell>
        </row>
        <row r="3793">
          <cell r="A3793" t="str">
            <v>A625005611100</v>
          </cell>
        </row>
        <row r="3794">
          <cell r="A3794" t="str">
            <v>A625005643100</v>
          </cell>
        </row>
        <row r="3795">
          <cell r="A3795" t="str">
            <v>A625005799010</v>
          </cell>
        </row>
        <row r="3796">
          <cell r="A3796" t="str">
            <v>A625005800100</v>
          </cell>
        </row>
        <row r="3797">
          <cell r="A3797" t="str">
            <v>A625105110100</v>
          </cell>
        </row>
        <row r="3798">
          <cell r="A3798" t="str">
            <v>A625105120100</v>
          </cell>
        </row>
        <row r="3799">
          <cell r="A3799" t="str">
            <v>A625105121100</v>
          </cell>
        </row>
        <row r="3800">
          <cell r="A3800" t="str">
            <v>A625105122100</v>
          </cell>
        </row>
        <row r="3801">
          <cell r="A3801" t="str">
            <v>A625105130100</v>
          </cell>
        </row>
        <row r="3802">
          <cell r="A3802" t="str">
            <v>A625105130200</v>
          </cell>
        </row>
        <row r="3803">
          <cell r="A3803" t="str">
            <v>A625105133100</v>
          </cell>
        </row>
        <row r="3804">
          <cell r="A3804" t="str">
            <v>A625105135100</v>
          </cell>
        </row>
        <row r="3805">
          <cell r="A3805" t="str">
            <v>A625105135500</v>
          </cell>
        </row>
        <row r="3806">
          <cell r="A3806" t="str">
            <v>A625105140100</v>
          </cell>
        </row>
        <row r="3807">
          <cell r="A3807" t="str">
            <v>A625105140200</v>
          </cell>
        </row>
        <row r="3808">
          <cell r="A3808" t="str">
            <v>A625105141100</v>
          </cell>
        </row>
        <row r="3809">
          <cell r="A3809" t="str">
            <v>A625105141200</v>
          </cell>
        </row>
        <row r="3810">
          <cell r="A3810" t="str">
            <v>A625105142300</v>
          </cell>
        </row>
        <row r="3811">
          <cell r="A3811" t="str">
            <v>A625105142320</v>
          </cell>
        </row>
        <row r="3812">
          <cell r="A3812" t="str">
            <v>A625105142500</v>
          </cell>
        </row>
        <row r="3813">
          <cell r="A3813" t="str">
            <v>A625105191200</v>
          </cell>
        </row>
        <row r="3814">
          <cell r="A3814" t="str">
            <v>A625105299100</v>
          </cell>
        </row>
        <row r="3815">
          <cell r="A3815" t="str">
            <v>A625105643100</v>
          </cell>
        </row>
        <row r="3816">
          <cell r="A3816" t="str">
            <v>A625105643300</v>
          </cell>
        </row>
        <row r="3817">
          <cell r="A3817" t="str">
            <v>A625105781100</v>
          </cell>
        </row>
        <row r="3818">
          <cell r="A3818" t="str">
            <v>A625105784100</v>
          </cell>
        </row>
        <row r="3819">
          <cell r="A3819" t="str">
            <v>A625105784200</v>
          </cell>
        </row>
        <row r="3820">
          <cell r="A3820" t="str">
            <v>A625105799010</v>
          </cell>
        </row>
        <row r="3821">
          <cell r="A3821" t="str">
            <v>A625105800100</v>
          </cell>
        </row>
        <row r="3822">
          <cell r="A3822" t="str">
            <v>A625105802100</v>
          </cell>
        </row>
        <row r="3823">
          <cell r="A3823" t="str">
            <v>A625105880100</v>
          </cell>
        </row>
        <row r="3824">
          <cell r="A3824" t="str">
            <v>A625105892100</v>
          </cell>
        </row>
        <row r="3825">
          <cell r="A3825" t="str">
            <v>A625205110100</v>
          </cell>
        </row>
        <row r="3826">
          <cell r="A3826" t="str">
            <v>A625205120100</v>
          </cell>
        </row>
        <row r="3827">
          <cell r="A3827" t="str">
            <v>A625205121100</v>
          </cell>
        </row>
        <row r="3828">
          <cell r="A3828" t="str">
            <v>A625205122100</v>
          </cell>
        </row>
        <row r="3829">
          <cell r="A3829" t="str">
            <v>A625205130100</v>
          </cell>
        </row>
        <row r="3830">
          <cell r="A3830" t="str">
            <v>A625205130200</v>
          </cell>
        </row>
        <row r="3831">
          <cell r="A3831" t="str">
            <v>A625205131100</v>
          </cell>
        </row>
        <row r="3832">
          <cell r="A3832" t="str">
            <v>A625205131300</v>
          </cell>
        </row>
        <row r="3833">
          <cell r="A3833" t="str">
            <v>A625205133100</v>
          </cell>
        </row>
        <row r="3834">
          <cell r="A3834" t="str">
            <v>A625205135500</v>
          </cell>
        </row>
        <row r="3835">
          <cell r="A3835" t="str">
            <v>A625205140100</v>
          </cell>
        </row>
        <row r="3836">
          <cell r="A3836" t="str">
            <v>A625205140200</v>
          </cell>
        </row>
        <row r="3837">
          <cell r="A3837" t="str">
            <v>A625205141100</v>
          </cell>
        </row>
        <row r="3838">
          <cell r="A3838" t="str">
            <v>A625205141200</v>
          </cell>
        </row>
        <row r="3839">
          <cell r="A3839" t="str">
            <v>A625205142300</v>
          </cell>
        </row>
        <row r="3840">
          <cell r="A3840" t="str">
            <v>A625205142320</v>
          </cell>
        </row>
        <row r="3841">
          <cell r="A3841" t="str">
            <v>A625205142500</v>
          </cell>
        </row>
        <row r="3842">
          <cell r="A3842" t="str">
            <v>A625205191200</v>
          </cell>
        </row>
        <row r="3843">
          <cell r="A3843" t="str">
            <v>A625205270600</v>
          </cell>
        </row>
        <row r="3844">
          <cell r="A3844" t="str">
            <v>A625205297100</v>
          </cell>
        </row>
        <row r="3845">
          <cell r="A3845" t="str">
            <v>A625205611100</v>
          </cell>
        </row>
        <row r="3846">
          <cell r="A3846" t="str">
            <v>A625205784100</v>
          </cell>
        </row>
        <row r="3847">
          <cell r="A3847" t="str">
            <v>A625205784200</v>
          </cell>
        </row>
        <row r="3848">
          <cell r="A3848" t="str">
            <v>A625205799990</v>
          </cell>
        </row>
        <row r="3849">
          <cell r="A3849" t="str">
            <v>A625205800100</v>
          </cell>
        </row>
        <row r="3850">
          <cell r="A3850" t="str">
            <v>A625205802100</v>
          </cell>
        </row>
        <row r="3851">
          <cell r="A3851" t="str">
            <v>A625205880100</v>
          </cell>
        </row>
        <row r="3852">
          <cell r="A3852" t="str">
            <v>A625205892100</v>
          </cell>
        </row>
        <row r="3853">
          <cell r="A3853" t="str">
            <v>A625205899700</v>
          </cell>
        </row>
        <row r="3854">
          <cell r="A3854" t="str">
            <v>A625305110100</v>
          </cell>
        </row>
        <row r="3855">
          <cell r="A3855" t="str">
            <v>A625305120100</v>
          </cell>
        </row>
        <row r="3856">
          <cell r="A3856" t="str">
            <v>A625305121100</v>
          </cell>
        </row>
        <row r="3857">
          <cell r="A3857" t="str">
            <v>A625305122100</v>
          </cell>
        </row>
        <row r="3858">
          <cell r="A3858" t="str">
            <v>A625305130100</v>
          </cell>
        </row>
        <row r="3859">
          <cell r="A3859" t="str">
            <v>A625305130200</v>
          </cell>
        </row>
        <row r="3860">
          <cell r="A3860" t="str">
            <v>A625305131100</v>
          </cell>
        </row>
        <row r="3861">
          <cell r="A3861" t="str">
            <v>A625305131300</v>
          </cell>
        </row>
        <row r="3862">
          <cell r="A3862" t="str">
            <v>A625305133100</v>
          </cell>
        </row>
        <row r="3863">
          <cell r="A3863" t="str">
            <v>A625305135500</v>
          </cell>
        </row>
        <row r="3864">
          <cell r="A3864" t="str">
            <v>A625305140100</v>
          </cell>
        </row>
        <row r="3865">
          <cell r="A3865" t="str">
            <v>A625305140200</v>
          </cell>
        </row>
        <row r="3866">
          <cell r="A3866" t="str">
            <v>A625305141100</v>
          </cell>
        </row>
        <row r="3867">
          <cell r="A3867" t="str">
            <v>A625305141200</v>
          </cell>
        </row>
        <row r="3868">
          <cell r="A3868" t="str">
            <v>A625305142300</v>
          </cell>
        </row>
        <row r="3869">
          <cell r="A3869" t="str">
            <v>A625305142320</v>
          </cell>
        </row>
        <row r="3870">
          <cell r="A3870" t="str">
            <v>A625305142500</v>
          </cell>
        </row>
        <row r="3871">
          <cell r="A3871" t="str">
            <v>A625305191200</v>
          </cell>
        </row>
        <row r="3872">
          <cell r="A3872" t="str">
            <v>A625305270600</v>
          </cell>
        </row>
        <row r="3873">
          <cell r="A3873" t="str">
            <v>A625305611100</v>
          </cell>
        </row>
        <row r="3874">
          <cell r="A3874" t="str">
            <v>A625305643100</v>
          </cell>
        </row>
        <row r="3875">
          <cell r="A3875" t="str">
            <v>A625305799010</v>
          </cell>
        </row>
        <row r="3876">
          <cell r="A3876" t="str">
            <v>A625305800100</v>
          </cell>
        </row>
        <row r="3877">
          <cell r="A3877" t="str">
            <v>A625305803100</v>
          </cell>
        </row>
        <row r="3878">
          <cell r="A3878" t="str">
            <v>A625305892100</v>
          </cell>
        </row>
        <row r="3879">
          <cell r="A3879" t="str">
            <v>A625405110100</v>
          </cell>
        </row>
        <row r="3880">
          <cell r="A3880" t="str">
            <v>A625405120100</v>
          </cell>
        </row>
        <row r="3881">
          <cell r="A3881" t="str">
            <v>A625405121100</v>
          </cell>
        </row>
        <row r="3882">
          <cell r="A3882" t="str">
            <v>A625405130100</v>
          </cell>
        </row>
        <row r="3883">
          <cell r="A3883" t="str">
            <v>A625405130200</v>
          </cell>
        </row>
        <row r="3884">
          <cell r="A3884" t="str">
            <v>A625405131100</v>
          </cell>
        </row>
        <row r="3885">
          <cell r="A3885" t="str">
            <v>A625405135500</v>
          </cell>
        </row>
        <row r="3886">
          <cell r="A3886" t="str">
            <v>A625405140100</v>
          </cell>
        </row>
        <row r="3887">
          <cell r="A3887" t="str">
            <v>A625405140200</v>
          </cell>
        </row>
        <row r="3888">
          <cell r="A3888" t="str">
            <v>A625405141100</v>
          </cell>
        </row>
        <row r="3889">
          <cell r="A3889" t="str">
            <v>A625405141200</v>
          </cell>
        </row>
        <row r="3890">
          <cell r="A3890" t="str">
            <v>A625405142300</v>
          </cell>
        </row>
        <row r="3891">
          <cell r="A3891" t="str">
            <v>A625405142320</v>
          </cell>
        </row>
        <row r="3892">
          <cell r="A3892" t="str">
            <v>A625405142500</v>
          </cell>
        </row>
        <row r="3893">
          <cell r="A3893" t="str">
            <v>A625405191200</v>
          </cell>
        </row>
        <row r="3894">
          <cell r="A3894" t="str">
            <v>A625405270600</v>
          </cell>
        </row>
        <row r="3895">
          <cell r="A3895" t="str">
            <v>A625405297100</v>
          </cell>
        </row>
        <row r="3896">
          <cell r="A3896" t="str">
            <v>A625405297900</v>
          </cell>
        </row>
        <row r="3897">
          <cell r="A3897" t="str">
            <v>A625405299100</v>
          </cell>
        </row>
        <row r="3898">
          <cell r="A3898" t="str">
            <v>A625405643100</v>
          </cell>
        </row>
        <row r="3899">
          <cell r="A3899" t="str">
            <v>A625405784100</v>
          </cell>
        </row>
        <row r="3900">
          <cell r="A3900" t="str">
            <v>A625405784200</v>
          </cell>
        </row>
        <row r="3901">
          <cell r="A3901" t="str">
            <v>A625405799010</v>
          </cell>
        </row>
        <row r="3902">
          <cell r="A3902" t="str">
            <v>A625405799020</v>
          </cell>
        </row>
        <row r="3903">
          <cell r="A3903" t="str">
            <v>A625405800100</v>
          </cell>
        </row>
        <row r="3904">
          <cell r="A3904" t="str">
            <v>A625405802100</v>
          </cell>
        </row>
        <row r="3905">
          <cell r="A3905" t="str">
            <v>A625405880100</v>
          </cell>
        </row>
        <row r="3906">
          <cell r="A3906" t="str">
            <v>A625405892100</v>
          </cell>
        </row>
        <row r="3907">
          <cell r="A3907" t="str">
            <v>A625405899700</v>
          </cell>
        </row>
        <row r="3908">
          <cell r="A3908" t="str">
            <v>A627005110100</v>
          </cell>
        </row>
        <row r="3909">
          <cell r="A3909" t="str">
            <v>A627005120100</v>
          </cell>
        </row>
        <row r="3910">
          <cell r="A3910" t="str">
            <v>A627005121100</v>
          </cell>
        </row>
        <row r="3911">
          <cell r="A3911" t="str">
            <v>A627005130100</v>
          </cell>
        </row>
        <row r="3912">
          <cell r="A3912" t="str">
            <v>A627005130200</v>
          </cell>
        </row>
        <row r="3913">
          <cell r="A3913" t="str">
            <v>A627005131300</v>
          </cell>
        </row>
        <row r="3914">
          <cell r="A3914" t="str">
            <v>A627005133100</v>
          </cell>
        </row>
        <row r="3915">
          <cell r="A3915" t="str">
            <v>A627005135500</v>
          </cell>
        </row>
        <row r="3916">
          <cell r="A3916" t="str">
            <v>A627005140100</v>
          </cell>
        </row>
        <row r="3917">
          <cell r="A3917" t="str">
            <v>A627005140200</v>
          </cell>
        </row>
        <row r="3918">
          <cell r="A3918" t="str">
            <v>A627005141100</v>
          </cell>
        </row>
        <row r="3919">
          <cell r="A3919" t="str">
            <v>A627005141200</v>
          </cell>
        </row>
        <row r="3920">
          <cell r="A3920" t="str">
            <v>A627005142300</v>
          </cell>
        </row>
        <row r="3921">
          <cell r="A3921" t="str">
            <v>A627005142320</v>
          </cell>
        </row>
        <row r="3922">
          <cell r="A3922" t="str">
            <v>A627005142500</v>
          </cell>
        </row>
        <row r="3923">
          <cell r="A3923" t="str">
            <v>A627005191100</v>
          </cell>
        </row>
        <row r="3924">
          <cell r="A3924" t="str">
            <v>A627005611100</v>
          </cell>
        </row>
        <row r="3925">
          <cell r="A3925" t="str">
            <v>A627005643100</v>
          </cell>
        </row>
        <row r="3926">
          <cell r="A3926" t="str">
            <v>A627005783100</v>
          </cell>
        </row>
        <row r="3927">
          <cell r="A3927" t="str">
            <v>A627005784900</v>
          </cell>
        </row>
        <row r="3928">
          <cell r="A3928" t="str">
            <v>A627005800100</v>
          </cell>
        </row>
        <row r="3929">
          <cell r="A3929" t="str">
            <v>A627005810500</v>
          </cell>
        </row>
        <row r="3930">
          <cell r="A3930" t="str">
            <v>A627005810900</v>
          </cell>
        </row>
        <row r="3931">
          <cell r="A3931" t="str">
            <v>A627005899950</v>
          </cell>
        </row>
        <row r="3932">
          <cell r="A3932" t="str">
            <v>A627105110100</v>
          </cell>
        </row>
        <row r="3933">
          <cell r="A3933" t="str">
            <v>A627105120100</v>
          </cell>
        </row>
        <row r="3934">
          <cell r="A3934" t="str">
            <v>A627105121100</v>
          </cell>
        </row>
        <row r="3935">
          <cell r="A3935" t="str">
            <v>A627105122100</v>
          </cell>
        </row>
        <row r="3936">
          <cell r="A3936" t="str">
            <v>A627105130100</v>
          </cell>
        </row>
        <row r="3937">
          <cell r="A3937" t="str">
            <v>A627105130200</v>
          </cell>
        </row>
        <row r="3938">
          <cell r="A3938" t="str">
            <v>A627105131100</v>
          </cell>
        </row>
        <row r="3939">
          <cell r="A3939" t="str">
            <v>A627105131300</v>
          </cell>
        </row>
        <row r="3940">
          <cell r="A3940" t="str">
            <v>A627105135500</v>
          </cell>
        </row>
        <row r="3941">
          <cell r="A3941" t="str">
            <v>A627105140100</v>
          </cell>
        </row>
        <row r="3942">
          <cell r="A3942" t="str">
            <v>A627105140200</v>
          </cell>
        </row>
        <row r="3943">
          <cell r="A3943" t="str">
            <v>A627105141100</v>
          </cell>
        </row>
        <row r="3944">
          <cell r="A3944" t="str">
            <v>A627105141200</v>
          </cell>
        </row>
        <row r="3945">
          <cell r="A3945" t="str">
            <v>A627105142300</v>
          </cell>
        </row>
        <row r="3946">
          <cell r="A3946" t="str">
            <v>A627105142320</v>
          </cell>
        </row>
        <row r="3947">
          <cell r="A3947" t="str">
            <v>A627105142500</v>
          </cell>
        </row>
        <row r="3948">
          <cell r="A3948" t="str">
            <v>A627105191100</v>
          </cell>
        </row>
        <row r="3949">
          <cell r="A3949" t="str">
            <v>A627105191200</v>
          </cell>
        </row>
        <row r="3950">
          <cell r="A3950" t="str">
            <v>A627105299100</v>
          </cell>
        </row>
        <row r="3951">
          <cell r="A3951" t="str">
            <v>A627105643100</v>
          </cell>
        </row>
        <row r="3952">
          <cell r="A3952" t="str">
            <v>A627105643300</v>
          </cell>
        </row>
        <row r="3953">
          <cell r="A3953" t="str">
            <v>A627105799010</v>
          </cell>
        </row>
        <row r="3954">
          <cell r="A3954" t="str">
            <v>A627105799990</v>
          </cell>
        </row>
        <row r="3955">
          <cell r="A3955" t="str">
            <v>A627105800100</v>
          </cell>
        </row>
        <row r="3956">
          <cell r="A3956" t="str">
            <v>A627105892100</v>
          </cell>
        </row>
        <row r="3957">
          <cell r="A3957" t="str">
            <v>A627105899750</v>
          </cell>
        </row>
        <row r="3958">
          <cell r="A3958" t="str">
            <v>A627205110100</v>
          </cell>
        </row>
        <row r="3959">
          <cell r="A3959" t="str">
            <v>A627205113100</v>
          </cell>
        </row>
        <row r="3960">
          <cell r="A3960" t="str">
            <v>A627205113300</v>
          </cell>
        </row>
        <row r="3961">
          <cell r="A3961" t="str">
            <v>A627205120100</v>
          </cell>
        </row>
        <row r="3962">
          <cell r="A3962" t="str">
            <v>A627205121100</v>
          </cell>
        </row>
        <row r="3963">
          <cell r="A3963" t="str">
            <v>A627205122100</v>
          </cell>
        </row>
        <row r="3964">
          <cell r="A3964" t="str">
            <v>A627205130100</v>
          </cell>
        </row>
        <row r="3965">
          <cell r="A3965" t="str">
            <v>A627205130200</v>
          </cell>
        </row>
        <row r="3966">
          <cell r="A3966" t="str">
            <v>A627205131100</v>
          </cell>
        </row>
        <row r="3967">
          <cell r="A3967" t="str">
            <v>A627205135100</v>
          </cell>
        </row>
        <row r="3968">
          <cell r="A3968" t="str">
            <v>A627205135500</v>
          </cell>
        </row>
        <row r="3969">
          <cell r="A3969" t="str">
            <v>A627205140100</v>
          </cell>
        </row>
        <row r="3970">
          <cell r="A3970" t="str">
            <v>A627205140200</v>
          </cell>
        </row>
        <row r="3971">
          <cell r="A3971" t="str">
            <v>A627205141100</v>
          </cell>
        </row>
        <row r="3972">
          <cell r="A3972" t="str">
            <v>A627205141200</v>
          </cell>
        </row>
        <row r="3973">
          <cell r="A3973" t="str">
            <v>A627205142300</v>
          </cell>
        </row>
        <row r="3974">
          <cell r="A3974" t="str">
            <v>A627205142320</v>
          </cell>
        </row>
        <row r="3975">
          <cell r="A3975" t="str">
            <v>A627205142500</v>
          </cell>
        </row>
        <row r="3976">
          <cell r="A3976" t="str">
            <v>A627205190900</v>
          </cell>
        </row>
        <row r="3977">
          <cell r="A3977" t="str">
            <v>A627205191100</v>
          </cell>
        </row>
        <row r="3978">
          <cell r="A3978" t="str">
            <v>A627205191200</v>
          </cell>
        </row>
        <row r="3979">
          <cell r="A3979" t="str">
            <v>A627205270800</v>
          </cell>
        </row>
        <row r="3980">
          <cell r="A3980" t="str">
            <v>A627205296100</v>
          </cell>
        </row>
        <row r="3981">
          <cell r="A3981" t="str">
            <v>A627205297100</v>
          </cell>
        </row>
        <row r="3982">
          <cell r="A3982" t="str">
            <v>A627205299100</v>
          </cell>
        </row>
        <row r="3983">
          <cell r="A3983" t="str">
            <v>A627205419100</v>
          </cell>
        </row>
        <row r="3984">
          <cell r="A3984" t="str">
            <v>A627205610100</v>
          </cell>
        </row>
        <row r="3985">
          <cell r="A3985" t="str">
            <v>A627205611100</v>
          </cell>
        </row>
        <row r="3986">
          <cell r="A3986" t="str">
            <v>A627205640200</v>
          </cell>
        </row>
        <row r="3987">
          <cell r="A3987" t="str">
            <v>A627205641100</v>
          </cell>
        </row>
        <row r="3988">
          <cell r="A3988" t="str">
            <v>A627205643100</v>
          </cell>
        </row>
        <row r="3989">
          <cell r="A3989" t="str">
            <v>A627205643300</v>
          </cell>
        </row>
        <row r="3990">
          <cell r="A3990" t="str">
            <v>A627205740050</v>
          </cell>
        </row>
        <row r="3991">
          <cell r="A3991" t="str">
            <v>A627205740900</v>
          </cell>
        </row>
        <row r="3992">
          <cell r="A3992" t="str">
            <v>A627205741100</v>
          </cell>
        </row>
        <row r="3993">
          <cell r="A3993" t="str">
            <v>A627205749600</v>
          </cell>
        </row>
        <row r="3994">
          <cell r="A3994" t="str">
            <v>A627205781100</v>
          </cell>
        </row>
        <row r="3995">
          <cell r="A3995" t="str">
            <v>A627205783100</v>
          </cell>
        </row>
        <row r="3996">
          <cell r="A3996" t="str">
            <v>A627205784100</v>
          </cell>
        </row>
        <row r="3997">
          <cell r="A3997" t="str">
            <v>A627205784200</v>
          </cell>
        </row>
        <row r="3998">
          <cell r="A3998" t="str">
            <v>A627205796100</v>
          </cell>
        </row>
        <row r="3999">
          <cell r="A3999" t="str">
            <v>A627205796400</v>
          </cell>
        </row>
        <row r="4000">
          <cell r="A4000" t="str">
            <v>A627205799010</v>
          </cell>
        </row>
        <row r="4001">
          <cell r="A4001" t="str">
            <v>A627205799020</v>
          </cell>
        </row>
        <row r="4002">
          <cell r="A4002" t="str">
            <v>A627205799300</v>
          </cell>
        </row>
        <row r="4003">
          <cell r="A4003" t="str">
            <v>A627205799360</v>
          </cell>
        </row>
        <row r="4004">
          <cell r="A4004" t="str">
            <v>A627205799990</v>
          </cell>
        </row>
        <row r="4005">
          <cell r="A4005" t="str">
            <v>A627205800100</v>
          </cell>
        </row>
        <row r="4006">
          <cell r="A4006" t="str">
            <v>A627205850100</v>
          </cell>
        </row>
        <row r="4007">
          <cell r="A4007" t="str">
            <v>A627205892100</v>
          </cell>
        </row>
        <row r="4008">
          <cell r="A4008" t="str">
            <v>A627205899700</v>
          </cell>
        </row>
        <row r="4009">
          <cell r="A4009" t="str">
            <v>A627205899950</v>
          </cell>
        </row>
        <row r="4010">
          <cell r="A4010" t="str">
            <v>A627305110100</v>
          </cell>
        </row>
        <row r="4011">
          <cell r="A4011" t="str">
            <v>A627305120100</v>
          </cell>
        </row>
        <row r="4012">
          <cell r="A4012" t="str">
            <v>A627305121100</v>
          </cell>
        </row>
        <row r="4013">
          <cell r="A4013" t="str">
            <v>A627305122100</v>
          </cell>
        </row>
        <row r="4014">
          <cell r="A4014" t="str">
            <v>A627305130100</v>
          </cell>
        </row>
        <row r="4015">
          <cell r="A4015" t="str">
            <v>A627305130200</v>
          </cell>
        </row>
        <row r="4016">
          <cell r="A4016" t="str">
            <v>A627305131100</v>
          </cell>
        </row>
        <row r="4017">
          <cell r="A4017" t="str">
            <v>A627305131300</v>
          </cell>
        </row>
        <row r="4018">
          <cell r="A4018" t="str">
            <v>A627305133100</v>
          </cell>
        </row>
        <row r="4019">
          <cell r="A4019" t="str">
            <v>A627305135100</v>
          </cell>
        </row>
        <row r="4020">
          <cell r="A4020" t="str">
            <v>A627305135500</v>
          </cell>
        </row>
        <row r="4021">
          <cell r="A4021" t="str">
            <v>A627305140100</v>
          </cell>
        </row>
        <row r="4022">
          <cell r="A4022" t="str">
            <v>A627305140200</v>
          </cell>
        </row>
        <row r="4023">
          <cell r="A4023" t="str">
            <v>A627305141100</v>
          </cell>
        </row>
        <row r="4024">
          <cell r="A4024" t="str">
            <v>A627305141200</v>
          </cell>
        </row>
        <row r="4025">
          <cell r="A4025" t="str">
            <v>A627305142300</v>
          </cell>
        </row>
        <row r="4026">
          <cell r="A4026" t="str">
            <v>A627305142320</v>
          </cell>
        </row>
        <row r="4027">
          <cell r="A4027" t="str">
            <v>A627305142500</v>
          </cell>
        </row>
        <row r="4028">
          <cell r="A4028" t="str">
            <v>A627305200100</v>
          </cell>
        </row>
        <row r="4029">
          <cell r="A4029" t="str">
            <v>A627305201100</v>
          </cell>
        </row>
        <row r="4030">
          <cell r="A4030" t="str">
            <v>A627305205400</v>
          </cell>
        </row>
        <row r="4031">
          <cell r="A4031" t="str">
            <v>A627305216100</v>
          </cell>
        </row>
        <row r="4032">
          <cell r="A4032" t="str">
            <v>A627305219100</v>
          </cell>
        </row>
        <row r="4033">
          <cell r="A4033" t="str">
            <v>A627305263100</v>
          </cell>
        </row>
        <row r="4034">
          <cell r="A4034" t="str">
            <v>A627305264100</v>
          </cell>
        </row>
        <row r="4035">
          <cell r="A4035" t="str">
            <v>A627305269100</v>
          </cell>
        </row>
        <row r="4036">
          <cell r="A4036" t="str">
            <v>A627305270800</v>
          </cell>
        </row>
        <row r="4037">
          <cell r="A4037" t="str">
            <v>A627305273900</v>
          </cell>
        </row>
        <row r="4038">
          <cell r="A4038" t="str">
            <v>A627305280100</v>
          </cell>
        </row>
        <row r="4039">
          <cell r="A4039" t="str">
            <v>A627305291100</v>
          </cell>
        </row>
        <row r="4040">
          <cell r="A4040" t="str">
            <v>A627305296100</v>
          </cell>
        </row>
        <row r="4041">
          <cell r="A4041" t="str">
            <v>A627305297100</v>
          </cell>
        </row>
        <row r="4042">
          <cell r="A4042" t="str">
            <v>A627305297200</v>
          </cell>
        </row>
        <row r="4043">
          <cell r="A4043" t="str">
            <v>A627305299100</v>
          </cell>
        </row>
        <row r="4044">
          <cell r="A4044" t="str">
            <v>A627305421100</v>
          </cell>
        </row>
        <row r="4045">
          <cell r="A4045" t="str">
            <v>A627305600100</v>
          </cell>
        </row>
        <row r="4046">
          <cell r="A4046" t="str">
            <v>A627305601100</v>
          </cell>
        </row>
        <row r="4047">
          <cell r="A4047" t="str">
            <v>A627305610100</v>
          </cell>
        </row>
        <row r="4048">
          <cell r="A4048" t="str">
            <v>A627305611100</v>
          </cell>
        </row>
        <row r="4049">
          <cell r="A4049" t="str">
            <v>A627305640100</v>
          </cell>
        </row>
        <row r="4050">
          <cell r="A4050" t="str">
            <v>A627305640200</v>
          </cell>
        </row>
        <row r="4051">
          <cell r="A4051" t="str">
            <v>A627305640210</v>
          </cell>
        </row>
        <row r="4052">
          <cell r="A4052" t="str">
            <v>A627305643100</v>
          </cell>
        </row>
        <row r="4053">
          <cell r="A4053" t="str">
            <v>A627305643300</v>
          </cell>
        </row>
        <row r="4054">
          <cell r="A4054" t="str">
            <v>A627305701100</v>
          </cell>
        </row>
        <row r="4055">
          <cell r="A4055" t="str">
            <v>A627305739100</v>
          </cell>
        </row>
        <row r="4056">
          <cell r="A4056" t="str">
            <v>A627305740050</v>
          </cell>
        </row>
        <row r="4057">
          <cell r="A4057" t="str">
            <v>A627305740900</v>
          </cell>
        </row>
        <row r="4058">
          <cell r="A4058" t="str">
            <v>A627305748200</v>
          </cell>
        </row>
        <row r="4059">
          <cell r="A4059" t="str">
            <v>A627305781100</v>
          </cell>
        </row>
        <row r="4060">
          <cell r="A4060" t="str">
            <v>A627305783100</v>
          </cell>
        </row>
        <row r="4061">
          <cell r="A4061" t="str">
            <v>A627305784100</v>
          </cell>
        </row>
        <row r="4062">
          <cell r="A4062" t="str">
            <v>A627305784200</v>
          </cell>
        </row>
        <row r="4063">
          <cell r="A4063" t="str">
            <v>A627305796900</v>
          </cell>
        </row>
        <row r="4064">
          <cell r="A4064" t="str">
            <v>A627305798100</v>
          </cell>
        </row>
        <row r="4065">
          <cell r="A4065" t="str">
            <v>A627305799010</v>
          </cell>
        </row>
        <row r="4066">
          <cell r="A4066" t="str">
            <v>A627305799020</v>
          </cell>
        </row>
        <row r="4067">
          <cell r="A4067" t="str">
            <v>A627305799100</v>
          </cell>
        </row>
        <row r="4068">
          <cell r="A4068" t="str">
            <v>A627305799310</v>
          </cell>
        </row>
        <row r="4069">
          <cell r="A4069" t="str">
            <v>A627305799990</v>
          </cell>
        </row>
        <row r="4070">
          <cell r="A4070" t="str">
            <v>A627305800100</v>
          </cell>
        </row>
        <row r="4071">
          <cell r="A4071" t="str">
            <v>A627305810500</v>
          </cell>
        </row>
        <row r="4072">
          <cell r="A4072" t="str">
            <v>A627305880100</v>
          </cell>
        </row>
        <row r="4073">
          <cell r="A4073" t="str">
            <v>A627305881100</v>
          </cell>
        </row>
        <row r="4074">
          <cell r="A4074" t="str">
            <v>A627305890100</v>
          </cell>
        </row>
        <row r="4075">
          <cell r="A4075" t="str">
            <v>A627305892100</v>
          </cell>
        </row>
        <row r="4076">
          <cell r="A4076" t="str">
            <v>A627305899450</v>
          </cell>
        </row>
        <row r="4077">
          <cell r="A4077" t="str">
            <v>A627305899700</v>
          </cell>
        </row>
        <row r="4078">
          <cell r="A4078" t="str">
            <v>A627305899950</v>
          </cell>
        </row>
        <row r="4079">
          <cell r="A4079" t="str">
            <v>A627395110100</v>
          </cell>
        </row>
        <row r="4080">
          <cell r="A4080" t="str">
            <v>A627395120100</v>
          </cell>
        </row>
        <row r="4081">
          <cell r="A4081" t="str">
            <v>A627395121100</v>
          </cell>
        </row>
        <row r="4082">
          <cell r="A4082" t="str">
            <v>A627395135500</v>
          </cell>
        </row>
        <row r="4083">
          <cell r="A4083" t="str">
            <v>A627395140100</v>
          </cell>
        </row>
        <row r="4084">
          <cell r="A4084" t="str">
            <v>A627395140200</v>
          </cell>
        </row>
        <row r="4085">
          <cell r="A4085" t="str">
            <v>A627395141100</v>
          </cell>
        </row>
        <row r="4086">
          <cell r="A4086" t="str">
            <v>A627395141200</v>
          </cell>
        </row>
        <row r="4087">
          <cell r="A4087" t="str">
            <v>A627395142300</v>
          </cell>
        </row>
        <row r="4088">
          <cell r="A4088" t="str">
            <v>A627395142320</v>
          </cell>
        </row>
        <row r="4089">
          <cell r="A4089" t="str">
            <v>A627395142500</v>
          </cell>
        </row>
        <row r="4090">
          <cell r="A4090" t="str">
            <v>A627405110100</v>
          </cell>
        </row>
        <row r="4091">
          <cell r="A4091" t="str">
            <v>A627405120100</v>
          </cell>
        </row>
        <row r="4092">
          <cell r="A4092" t="str">
            <v>A627405121100</v>
          </cell>
        </row>
        <row r="4093">
          <cell r="A4093" t="str">
            <v>A627405130100</v>
          </cell>
        </row>
        <row r="4094">
          <cell r="A4094" t="str">
            <v>A627405130200</v>
          </cell>
        </row>
        <row r="4095">
          <cell r="A4095" t="str">
            <v>A627405131100</v>
          </cell>
        </row>
        <row r="4096">
          <cell r="A4096" t="str">
            <v>A627405131200</v>
          </cell>
        </row>
        <row r="4097">
          <cell r="A4097" t="str">
            <v>A627405131300</v>
          </cell>
        </row>
        <row r="4098">
          <cell r="A4098" t="str">
            <v>A627405135100</v>
          </cell>
        </row>
        <row r="4099">
          <cell r="A4099" t="str">
            <v>A627405135500</v>
          </cell>
        </row>
        <row r="4100">
          <cell r="A4100" t="str">
            <v>A627405140100</v>
          </cell>
        </row>
        <row r="4101">
          <cell r="A4101" t="str">
            <v>A627405140200</v>
          </cell>
        </row>
        <row r="4102">
          <cell r="A4102" t="str">
            <v>A627405141100</v>
          </cell>
        </row>
        <row r="4103">
          <cell r="A4103" t="str">
            <v>A627405141200</v>
          </cell>
        </row>
        <row r="4104">
          <cell r="A4104" t="str">
            <v>A627405142300</v>
          </cell>
        </row>
        <row r="4105">
          <cell r="A4105" t="str">
            <v>A627405142320</v>
          </cell>
        </row>
        <row r="4106">
          <cell r="A4106" t="str">
            <v>A627405142500</v>
          </cell>
        </row>
        <row r="4107">
          <cell r="A4107" t="str">
            <v>A627405191100</v>
          </cell>
        </row>
        <row r="4108">
          <cell r="A4108" t="str">
            <v>A627405191200</v>
          </cell>
        </row>
        <row r="4109">
          <cell r="A4109" t="str">
            <v>A627405201100</v>
          </cell>
        </row>
        <row r="4110">
          <cell r="A4110" t="str">
            <v>A627405202900</v>
          </cell>
        </row>
        <row r="4111">
          <cell r="A4111" t="str">
            <v>A627405216100</v>
          </cell>
        </row>
        <row r="4112">
          <cell r="A4112" t="str">
            <v>A627405219100</v>
          </cell>
        </row>
        <row r="4113">
          <cell r="A4113" t="str">
            <v>A627405240100</v>
          </cell>
        </row>
        <row r="4114">
          <cell r="A4114" t="str">
            <v>A627405251100</v>
          </cell>
        </row>
        <row r="4115">
          <cell r="A4115" t="str">
            <v>A627405260100</v>
          </cell>
        </row>
        <row r="4116">
          <cell r="A4116" t="str">
            <v>A627405261100</v>
          </cell>
        </row>
        <row r="4117">
          <cell r="A4117" t="str">
            <v>A627405263100</v>
          </cell>
        </row>
        <row r="4118">
          <cell r="A4118" t="str">
            <v>A627405273900</v>
          </cell>
        </row>
        <row r="4119">
          <cell r="A4119" t="str">
            <v>A627405291100</v>
          </cell>
        </row>
        <row r="4120">
          <cell r="A4120" t="str">
            <v>A627405296100</v>
          </cell>
        </row>
        <row r="4121">
          <cell r="A4121" t="str">
            <v>A627405297100</v>
          </cell>
        </row>
        <row r="4122">
          <cell r="A4122" t="str">
            <v>A627405297200</v>
          </cell>
        </row>
        <row r="4123">
          <cell r="A4123" t="str">
            <v>A627405297300</v>
          </cell>
        </row>
        <row r="4124">
          <cell r="A4124" t="str">
            <v>A627405297900</v>
          </cell>
        </row>
        <row r="4125">
          <cell r="A4125" t="str">
            <v>A627405299100</v>
          </cell>
        </row>
        <row r="4126">
          <cell r="A4126" t="str">
            <v>A627405419100</v>
          </cell>
        </row>
        <row r="4127">
          <cell r="A4127" t="str">
            <v>A627405610100</v>
          </cell>
        </row>
        <row r="4128">
          <cell r="A4128" t="str">
            <v>A627405610200</v>
          </cell>
        </row>
        <row r="4129">
          <cell r="A4129" t="str">
            <v>A627405611100</v>
          </cell>
        </row>
        <row r="4130">
          <cell r="A4130" t="str">
            <v>A627405640200</v>
          </cell>
        </row>
        <row r="4131">
          <cell r="A4131" t="str">
            <v>A627405640210</v>
          </cell>
        </row>
        <row r="4132">
          <cell r="A4132" t="str">
            <v>A627405640400</v>
          </cell>
        </row>
        <row r="4133">
          <cell r="A4133" t="str">
            <v>A627405643100</v>
          </cell>
        </row>
        <row r="4134">
          <cell r="A4134" t="str">
            <v>A627405643300</v>
          </cell>
        </row>
        <row r="4135">
          <cell r="A4135" t="str">
            <v>A627405734900</v>
          </cell>
        </row>
        <row r="4136">
          <cell r="A4136" t="str">
            <v>A627405740050</v>
          </cell>
        </row>
        <row r="4137">
          <cell r="A4137" t="str">
            <v>A627405740100</v>
          </cell>
        </row>
        <row r="4138">
          <cell r="A4138" t="str">
            <v>A627405740450</v>
          </cell>
        </row>
        <row r="4139">
          <cell r="A4139" t="str">
            <v>A627405740750</v>
          </cell>
        </row>
        <row r="4140">
          <cell r="A4140" t="str">
            <v>A627405741100</v>
          </cell>
        </row>
        <row r="4141">
          <cell r="A4141" t="str">
            <v>A627405781100</v>
          </cell>
        </row>
        <row r="4142">
          <cell r="A4142" t="str">
            <v>A627405783100</v>
          </cell>
        </row>
        <row r="4143">
          <cell r="A4143" t="str">
            <v>A627405784100</v>
          </cell>
        </row>
        <row r="4144">
          <cell r="A4144" t="str">
            <v>A627405784200</v>
          </cell>
        </row>
        <row r="4145">
          <cell r="A4145" t="str">
            <v>A627405799010</v>
          </cell>
        </row>
        <row r="4146">
          <cell r="A4146" t="str">
            <v>A627405799020</v>
          </cell>
        </row>
        <row r="4147">
          <cell r="A4147" t="str">
            <v>A627405799100</v>
          </cell>
        </row>
        <row r="4148">
          <cell r="A4148" t="str">
            <v>A627405799150</v>
          </cell>
        </row>
        <row r="4149">
          <cell r="A4149" t="str">
            <v>A627405799990</v>
          </cell>
        </row>
        <row r="4150">
          <cell r="A4150" t="str">
            <v>A627405800100</v>
          </cell>
        </row>
        <row r="4151">
          <cell r="A4151" t="str">
            <v>A627405811900</v>
          </cell>
        </row>
        <row r="4152">
          <cell r="A4152" t="str">
            <v>A627405850100</v>
          </cell>
        </row>
        <row r="4153">
          <cell r="A4153" t="str">
            <v>A627405880100</v>
          </cell>
        </row>
        <row r="4154">
          <cell r="A4154" t="str">
            <v>A627405892100</v>
          </cell>
        </row>
        <row r="4155">
          <cell r="A4155" t="str">
            <v>A627405894100</v>
          </cell>
        </row>
        <row r="4156">
          <cell r="A4156" t="str">
            <v>A627405899350</v>
          </cell>
        </row>
        <row r="4157">
          <cell r="A4157" t="str">
            <v>A627405899700</v>
          </cell>
        </row>
        <row r="4158">
          <cell r="A4158" t="str">
            <v>A627405899750</v>
          </cell>
        </row>
        <row r="4159">
          <cell r="A4159" t="str">
            <v>A627405899950</v>
          </cell>
        </row>
        <row r="4160">
          <cell r="A4160" t="str">
            <v>A627505110100</v>
          </cell>
        </row>
        <row r="4161">
          <cell r="A4161" t="str">
            <v>A627505113100</v>
          </cell>
        </row>
        <row r="4162">
          <cell r="A4162" t="str">
            <v>A627505113300</v>
          </cell>
        </row>
        <row r="4163">
          <cell r="A4163" t="str">
            <v>A627505120100</v>
          </cell>
        </row>
        <row r="4164">
          <cell r="A4164" t="str">
            <v>A627505121100</v>
          </cell>
        </row>
        <row r="4165">
          <cell r="A4165" t="str">
            <v>A627505130100</v>
          </cell>
        </row>
        <row r="4166">
          <cell r="A4166" t="str">
            <v>A627505130200</v>
          </cell>
        </row>
        <row r="4167">
          <cell r="A4167" t="str">
            <v>A627505131100</v>
          </cell>
        </row>
        <row r="4168">
          <cell r="A4168" t="str">
            <v>A627505131300</v>
          </cell>
        </row>
        <row r="4169">
          <cell r="A4169" t="str">
            <v>A627505135100</v>
          </cell>
        </row>
        <row r="4170">
          <cell r="A4170" t="str">
            <v>A627505135500</v>
          </cell>
        </row>
        <row r="4171">
          <cell r="A4171" t="str">
            <v>A627505140100</v>
          </cell>
        </row>
        <row r="4172">
          <cell r="A4172" t="str">
            <v>A627505140200</v>
          </cell>
        </row>
        <row r="4173">
          <cell r="A4173" t="str">
            <v>A627505141100</v>
          </cell>
        </row>
        <row r="4174">
          <cell r="A4174" t="str">
            <v>A627505141200</v>
          </cell>
        </row>
        <row r="4175">
          <cell r="A4175" t="str">
            <v>A627505142300</v>
          </cell>
        </row>
        <row r="4176">
          <cell r="A4176" t="str">
            <v>A627505142320</v>
          </cell>
        </row>
        <row r="4177">
          <cell r="A4177" t="str">
            <v>A627505142500</v>
          </cell>
        </row>
        <row r="4178">
          <cell r="A4178" t="str">
            <v>A627505191200</v>
          </cell>
        </row>
        <row r="4179">
          <cell r="A4179" t="str">
            <v>A627505200100</v>
          </cell>
        </row>
        <row r="4180">
          <cell r="A4180" t="str">
            <v>A627505201100</v>
          </cell>
        </row>
        <row r="4181">
          <cell r="A4181" t="str">
            <v>A627505202900</v>
          </cell>
        </row>
        <row r="4182">
          <cell r="A4182" t="str">
            <v>A627505240100</v>
          </cell>
        </row>
        <row r="4183">
          <cell r="A4183" t="str">
            <v>A627505251100</v>
          </cell>
        </row>
        <row r="4184">
          <cell r="A4184" t="str">
            <v>A627505264100</v>
          </cell>
        </row>
        <row r="4185">
          <cell r="A4185" t="str">
            <v>A627505270200</v>
          </cell>
        </row>
        <row r="4186">
          <cell r="A4186" t="str">
            <v>A627505291100</v>
          </cell>
        </row>
        <row r="4187">
          <cell r="A4187" t="str">
            <v>A627505296100</v>
          </cell>
        </row>
        <row r="4188">
          <cell r="A4188" t="str">
            <v>A627505297100</v>
          </cell>
        </row>
        <row r="4189">
          <cell r="A4189" t="str">
            <v>A627505297200</v>
          </cell>
        </row>
        <row r="4190">
          <cell r="A4190" t="str">
            <v>A627505297900</v>
          </cell>
        </row>
        <row r="4191">
          <cell r="A4191" t="str">
            <v>A627505299100</v>
          </cell>
        </row>
        <row r="4192">
          <cell r="A4192" t="str">
            <v>A627505419100</v>
          </cell>
        </row>
        <row r="4193">
          <cell r="A4193" t="str">
            <v>A627505421100</v>
          </cell>
        </row>
        <row r="4194">
          <cell r="A4194" t="str">
            <v>A627505429100</v>
          </cell>
        </row>
        <row r="4195">
          <cell r="A4195" t="str">
            <v>A627505600100</v>
          </cell>
        </row>
        <row r="4196">
          <cell r="A4196" t="str">
            <v>A627505601100</v>
          </cell>
        </row>
        <row r="4197">
          <cell r="A4197" t="str">
            <v>A627505610100</v>
          </cell>
        </row>
        <row r="4198">
          <cell r="A4198" t="str">
            <v>A627505619900</v>
          </cell>
        </row>
        <row r="4199">
          <cell r="A4199" t="str">
            <v>A627505640100</v>
          </cell>
        </row>
        <row r="4200">
          <cell r="A4200" t="str">
            <v>A627505640200</v>
          </cell>
        </row>
        <row r="4201">
          <cell r="A4201" t="str">
            <v>A627505643100</v>
          </cell>
        </row>
        <row r="4202">
          <cell r="A4202" t="str">
            <v>A627505643300</v>
          </cell>
        </row>
        <row r="4203">
          <cell r="A4203" t="str">
            <v>A627505643500</v>
          </cell>
        </row>
        <row r="4204">
          <cell r="A4204" t="str">
            <v>A627505740100</v>
          </cell>
        </row>
        <row r="4205">
          <cell r="A4205" t="str">
            <v>A627505741100</v>
          </cell>
        </row>
        <row r="4206">
          <cell r="A4206" t="str">
            <v>A627505749600</v>
          </cell>
        </row>
        <row r="4207">
          <cell r="A4207" t="str">
            <v>A627505781100</v>
          </cell>
        </row>
        <row r="4208">
          <cell r="A4208" t="str">
            <v>A627505783100</v>
          </cell>
        </row>
        <row r="4209">
          <cell r="A4209" t="str">
            <v>A627505784200</v>
          </cell>
        </row>
        <row r="4210">
          <cell r="A4210" t="str">
            <v>A627505798100</v>
          </cell>
        </row>
        <row r="4211">
          <cell r="A4211" t="str">
            <v>A627505799990</v>
          </cell>
        </row>
        <row r="4212">
          <cell r="A4212" t="str">
            <v>A627505800100</v>
          </cell>
        </row>
        <row r="4213">
          <cell r="A4213" t="str">
            <v>A627505811200</v>
          </cell>
        </row>
        <row r="4214">
          <cell r="A4214" t="str">
            <v>A627505850100</v>
          </cell>
        </row>
        <row r="4215">
          <cell r="A4215" t="str">
            <v>A627505880100</v>
          </cell>
        </row>
        <row r="4216">
          <cell r="A4216" t="str">
            <v>A627505899700</v>
          </cell>
        </row>
        <row r="4217">
          <cell r="A4217" t="str">
            <v>A627515110100</v>
          </cell>
        </row>
        <row r="4218">
          <cell r="A4218" t="str">
            <v>A627515113100</v>
          </cell>
        </row>
        <row r="4219">
          <cell r="A4219" t="str">
            <v>A627515113300</v>
          </cell>
        </row>
        <row r="4220">
          <cell r="A4220" t="str">
            <v>A627515120100</v>
          </cell>
        </row>
        <row r="4221">
          <cell r="A4221" t="str">
            <v>A627515121100</v>
          </cell>
        </row>
        <row r="4222">
          <cell r="A4222" t="str">
            <v>A627515130100</v>
          </cell>
        </row>
        <row r="4223">
          <cell r="A4223" t="str">
            <v>A627515130200</v>
          </cell>
        </row>
        <row r="4224">
          <cell r="A4224" t="str">
            <v>A627515131100</v>
          </cell>
        </row>
        <row r="4225">
          <cell r="A4225" t="str">
            <v>A627515131300</v>
          </cell>
        </row>
        <row r="4226">
          <cell r="A4226" t="str">
            <v>A627515135500</v>
          </cell>
        </row>
        <row r="4227">
          <cell r="A4227" t="str">
            <v>A627515140100</v>
          </cell>
        </row>
        <row r="4228">
          <cell r="A4228" t="str">
            <v>A627515140200</v>
          </cell>
        </row>
        <row r="4229">
          <cell r="A4229" t="str">
            <v>A627515141100</v>
          </cell>
        </row>
        <row r="4230">
          <cell r="A4230" t="str">
            <v>A627515141200</v>
          </cell>
        </row>
        <row r="4231">
          <cell r="A4231" t="str">
            <v>A627515142300</v>
          </cell>
        </row>
        <row r="4232">
          <cell r="A4232" t="str">
            <v>A627515142320</v>
          </cell>
        </row>
        <row r="4233">
          <cell r="A4233" t="str">
            <v>A627515142500</v>
          </cell>
        </row>
        <row r="4234">
          <cell r="A4234" t="str">
            <v>A627515191200</v>
          </cell>
        </row>
        <row r="4235">
          <cell r="A4235" t="str">
            <v>A627515270200</v>
          </cell>
        </row>
        <row r="4236">
          <cell r="A4236" t="str">
            <v>A627515291100</v>
          </cell>
        </row>
        <row r="4237">
          <cell r="A4237" t="str">
            <v>A627515296100</v>
          </cell>
        </row>
        <row r="4238">
          <cell r="A4238" t="str">
            <v>A627515297200</v>
          </cell>
        </row>
        <row r="4239">
          <cell r="A4239" t="str">
            <v>A627515299100</v>
          </cell>
        </row>
        <row r="4240">
          <cell r="A4240" t="str">
            <v>A627515643100</v>
          </cell>
        </row>
        <row r="4241">
          <cell r="A4241" t="str">
            <v>A627515643300</v>
          </cell>
        </row>
        <row r="4242">
          <cell r="A4242" t="str">
            <v>A627515781100</v>
          </cell>
        </row>
        <row r="4243">
          <cell r="A4243" t="str">
            <v>A627515783100</v>
          </cell>
        </row>
        <row r="4244">
          <cell r="A4244" t="str">
            <v>A627515784200</v>
          </cell>
        </row>
        <row r="4245">
          <cell r="A4245" t="str">
            <v>A627515799100</v>
          </cell>
        </row>
        <row r="4246">
          <cell r="A4246" t="str">
            <v>A627515802100</v>
          </cell>
        </row>
        <row r="4247">
          <cell r="A4247" t="str">
            <v>A627515811200</v>
          </cell>
        </row>
        <row r="4248">
          <cell r="A4248" t="str">
            <v>A627515890100</v>
          </cell>
        </row>
        <row r="4249">
          <cell r="A4249" t="str">
            <v>A627515899700</v>
          </cell>
        </row>
        <row r="4250">
          <cell r="A4250" t="str">
            <v>A627525110100</v>
          </cell>
        </row>
        <row r="4251">
          <cell r="A4251" t="str">
            <v>A627525113100</v>
          </cell>
        </row>
        <row r="4252">
          <cell r="A4252" t="str">
            <v>A627525113300</v>
          </cell>
        </row>
        <row r="4253">
          <cell r="A4253" t="str">
            <v>A627525120100</v>
          </cell>
        </row>
        <row r="4254">
          <cell r="A4254" t="str">
            <v>A627525121100</v>
          </cell>
        </row>
        <row r="4255">
          <cell r="A4255" t="str">
            <v>A627525130100</v>
          </cell>
        </row>
        <row r="4256">
          <cell r="A4256" t="str">
            <v>A627525130200</v>
          </cell>
        </row>
        <row r="4257">
          <cell r="A4257" t="str">
            <v>A627525131100</v>
          </cell>
        </row>
        <row r="4258">
          <cell r="A4258" t="str">
            <v>A627525131300</v>
          </cell>
        </row>
        <row r="4259">
          <cell r="A4259" t="str">
            <v>A627525135500</v>
          </cell>
        </row>
        <row r="4260">
          <cell r="A4260" t="str">
            <v>A627525140100</v>
          </cell>
        </row>
        <row r="4261">
          <cell r="A4261" t="str">
            <v>A627525140200</v>
          </cell>
        </row>
        <row r="4262">
          <cell r="A4262" t="str">
            <v>A627525141100</v>
          </cell>
        </row>
        <row r="4263">
          <cell r="A4263" t="str">
            <v>A627525141200</v>
          </cell>
        </row>
        <row r="4264">
          <cell r="A4264" t="str">
            <v>A627525142300</v>
          </cell>
        </row>
        <row r="4265">
          <cell r="A4265" t="str">
            <v>A627525142320</v>
          </cell>
        </row>
        <row r="4266">
          <cell r="A4266" t="str">
            <v>A627525142500</v>
          </cell>
        </row>
        <row r="4267">
          <cell r="A4267" t="str">
            <v>A627525191200</v>
          </cell>
        </row>
        <row r="4268">
          <cell r="A4268" t="str">
            <v>A627525291100</v>
          </cell>
        </row>
        <row r="4269">
          <cell r="A4269" t="str">
            <v>A627525296100</v>
          </cell>
        </row>
        <row r="4270">
          <cell r="A4270" t="str">
            <v>A627525297100</v>
          </cell>
        </row>
        <row r="4271">
          <cell r="A4271" t="str">
            <v>A627525610100</v>
          </cell>
        </row>
        <row r="4272">
          <cell r="A4272" t="str">
            <v>A627525611100</v>
          </cell>
        </row>
        <row r="4273">
          <cell r="A4273" t="str">
            <v>A627525643100</v>
          </cell>
        </row>
        <row r="4274">
          <cell r="A4274" t="str">
            <v>A627525643300</v>
          </cell>
        </row>
        <row r="4275">
          <cell r="A4275" t="str">
            <v>A627525800100</v>
          </cell>
        </row>
        <row r="4276">
          <cell r="A4276" t="str">
            <v>A627525802100</v>
          </cell>
        </row>
        <row r="4277">
          <cell r="A4277" t="str">
            <v>A627525811200</v>
          </cell>
        </row>
        <row r="4278">
          <cell r="A4278" t="str">
            <v>A627525892100</v>
          </cell>
        </row>
        <row r="4279">
          <cell r="A4279" t="str">
            <v>A627535110100</v>
          </cell>
        </row>
        <row r="4280">
          <cell r="A4280" t="str">
            <v>A627535113100</v>
          </cell>
        </row>
        <row r="4281">
          <cell r="A4281" t="str">
            <v>A627535113300</v>
          </cell>
        </row>
        <row r="4282">
          <cell r="A4282" t="str">
            <v>A627535120100</v>
          </cell>
        </row>
        <row r="4283">
          <cell r="A4283" t="str">
            <v>A627535121100</v>
          </cell>
        </row>
        <row r="4284">
          <cell r="A4284" t="str">
            <v>A627535130100</v>
          </cell>
        </row>
        <row r="4285">
          <cell r="A4285" t="str">
            <v>A627535130200</v>
          </cell>
        </row>
        <row r="4286">
          <cell r="A4286" t="str">
            <v>A627535131100</v>
          </cell>
        </row>
        <row r="4287">
          <cell r="A4287" t="str">
            <v>A627535131300</v>
          </cell>
        </row>
        <row r="4288">
          <cell r="A4288" t="str">
            <v>A627535135500</v>
          </cell>
        </row>
        <row r="4289">
          <cell r="A4289" t="str">
            <v>A627535140100</v>
          </cell>
        </row>
        <row r="4290">
          <cell r="A4290" t="str">
            <v>A627535140200</v>
          </cell>
        </row>
        <row r="4291">
          <cell r="A4291" t="str">
            <v>A627535141100</v>
          </cell>
        </row>
        <row r="4292">
          <cell r="A4292" t="str">
            <v>A627535141200</v>
          </cell>
        </row>
        <row r="4293">
          <cell r="A4293" t="str">
            <v>A627535142300</v>
          </cell>
        </row>
        <row r="4294">
          <cell r="A4294" t="str">
            <v>A627535142320</v>
          </cell>
        </row>
        <row r="4295">
          <cell r="A4295" t="str">
            <v>A627535142500</v>
          </cell>
        </row>
        <row r="4296">
          <cell r="A4296" t="str">
            <v>A627535191200</v>
          </cell>
        </row>
        <row r="4297">
          <cell r="A4297" t="str">
            <v>A627535201100</v>
          </cell>
        </row>
        <row r="4298">
          <cell r="A4298" t="str">
            <v>A627535291100</v>
          </cell>
        </row>
        <row r="4299">
          <cell r="A4299" t="str">
            <v>A627535296100</v>
          </cell>
        </row>
        <row r="4300">
          <cell r="A4300" t="str">
            <v>A627535297100</v>
          </cell>
        </row>
        <row r="4301">
          <cell r="A4301" t="str">
            <v>A627535297200</v>
          </cell>
        </row>
        <row r="4302">
          <cell r="A4302" t="str">
            <v>A627535299100</v>
          </cell>
        </row>
        <row r="4303">
          <cell r="A4303" t="str">
            <v>A627535610100</v>
          </cell>
        </row>
        <row r="4304">
          <cell r="A4304" t="str">
            <v>A627535611100</v>
          </cell>
        </row>
        <row r="4305">
          <cell r="A4305" t="str">
            <v>A627535619900</v>
          </cell>
        </row>
        <row r="4306">
          <cell r="A4306" t="str">
            <v>A627535643100</v>
          </cell>
        </row>
        <row r="4307">
          <cell r="A4307" t="str">
            <v>A627535643300</v>
          </cell>
        </row>
        <row r="4308">
          <cell r="A4308" t="str">
            <v>A627535781100</v>
          </cell>
        </row>
        <row r="4309">
          <cell r="A4309" t="str">
            <v>A627535783100</v>
          </cell>
        </row>
        <row r="4310">
          <cell r="A4310" t="str">
            <v>A627535784200</v>
          </cell>
        </row>
        <row r="4311">
          <cell r="A4311" t="str">
            <v>A627535799100</v>
          </cell>
        </row>
        <row r="4312">
          <cell r="A4312" t="str">
            <v>A627535799150</v>
          </cell>
        </row>
        <row r="4313">
          <cell r="A4313" t="str">
            <v>A627535799990</v>
          </cell>
        </row>
        <row r="4314">
          <cell r="A4314" t="str">
            <v>A627535800100</v>
          </cell>
        </row>
        <row r="4315">
          <cell r="A4315" t="str">
            <v>A627535802100</v>
          </cell>
        </row>
        <row r="4316">
          <cell r="A4316" t="str">
            <v>A627535850100</v>
          </cell>
        </row>
        <row r="4317">
          <cell r="A4317" t="str">
            <v>A627535899700</v>
          </cell>
        </row>
        <row r="4318">
          <cell r="A4318" t="str">
            <v>A627605110100</v>
          </cell>
        </row>
        <row r="4319">
          <cell r="A4319" t="str">
            <v>A627605120100</v>
          </cell>
        </row>
        <row r="4320">
          <cell r="A4320" t="str">
            <v>A627605121100</v>
          </cell>
        </row>
        <row r="4321">
          <cell r="A4321" t="str">
            <v>A627605135500</v>
          </cell>
        </row>
        <row r="4322">
          <cell r="A4322" t="str">
            <v>A627605140100</v>
          </cell>
        </row>
        <row r="4323">
          <cell r="A4323" t="str">
            <v>A627605140200</v>
          </cell>
        </row>
        <row r="4324">
          <cell r="A4324" t="str">
            <v>A627605141100</v>
          </cell>
        </row>
        <row r="4325">
          <cell r="A4325" t="str">
            <v>A627605141200</v>
          </cell>
        </row>
        <row r="4326">
          <cell r="A4326" t="str">
            <v>A627605142300</v>
          </cell>
        </row>
        <row r="4327">
          <cell r="A4327" t="str">
            <v>A627605142320</v>
          </cell>
        </row>
        <row r="4328">
          <cell r="A4328" t="str">
            <v>A627605142500</v>
          </cell>
        </row>
        <row r="4329">
          <cell r="A4329" t="str">
            <v>A627625110100</v>
          </cell>
        </row>
        <row r="4330">
          <cell r="A4330" t="str">
            <v>A627625113100</v>
          </cell>
        </row>
        <row r="4331">
          <cell r="A4331" t="str">
            <v>A627625113300</v>
          </cell>
        </row>
        <row r="4332">
          <cell r="A4332" t="str">
            <v>A627625120100</v>
          </cell>
        </row>
        <row r="4333">
          <cell r="A4333" t="str">
            <v>A627625121100</v>
          </cell>
        </row>
        <row r="4334">
          <cell r="A4334" t="str">
            <v>A627625122100</v>
          </cell>
        </row>
        <row r="4335">
          <cell r="A4335" t="str">
            <v>A627625130100</v>
          </cell>
        </row>
        <row r="4336">
          <cell r="A4336" t="str">
            <v>A627625130200</v>
          </cell>
        </row>
        <row r="4337">
          <cell r="A4337" t="str">
            <v>A627625131100</v>
          </cell>
        </row>
        <row r="4338">
          <cell r="A4338" t="str">
            <v>A627625131300</v>
          </cell>
        </row>
        <row r="4339">
          <cell r="A4339" t="str">
            <v>A627625133100</v>
          </cell>
        </row>
        <row r="4340">
          <cell r="A4340" t="str">
            <v>A627625135100</v>
          </cell>
        </row>
        <row r="4341">
          <cell r="A4341" t="str">
            <v>A627625135500</v>
          </cell>
        </row>
        <row r="4342">
          <cell r="A4342" t="str">
            <v>A627625140100</v>
          </cell>
        </row>
        <row r="4343">
          <cell r="A4343" t="str">
            <v>A627625140200</v>
          </cell>
        </row>
        <row r="4344">
          <cell r="A4344" t="str">
            <v>A627625141100</v>
          </cell>
        </row>
        <row r="4345">
          <cell r="A4345" t="str">
            <v>A627625141200</v>
          </cell>
        </row>
        <row r="4346">
          <cell r="A4346" t="str">
            <v>A627625142300</v>
          </cell>
        </row>
        <row r="4347">
          <cell r="A4347" t="str">
            <v>A627625142320</v>
          </cell>
        </row>
        <row r="4348">
          <cell r="A4348" t="str">
            <v>A627625142500</v>
          </cell>
        </row>
        <row r="4349">
          <cell r="A4349" t="str">
            <v>A627625190900</v>
          </cell>
        </row>
        <row r="4350">
          <cell r="A4350" t="str">
            <v>A627625191100</v>
          </cell>
        </row>
        <row r="4351">
          <cell r="A4351" t="str">
            <v>A627625191200</v>
          </cell>
        </row>
        <row r="4352">
          <cell r="A4352" t="str">
            <v>A627625219100</v>
          </cell>
        </row>
        <row r="4353">
          <cell r="A4353" t="str">
            <v>A627625264100</v>
          </cell>
        </row>
        <row r="4354">
          <cell r="A4354" t="str">
            <v>A627625280100</v>
          </cell>
        </row>
        <row r="4355">
          <cell r="A4355" t="str">
            <v>A627625296100</v>
          </cell>
        </row>
        <row r="4356">
          <cell r="A4356" t="str">
            <v>A627625297100</v>
          </cell>
        </row>
        <row r="4357">
          <cell r="A4357" t="str">
            <v>A627625297300</v>
          </cell>
        </row>
        <row r="4358">
          <cell r="A4358" t="str">
            <v>A627625299100</v>
          </cell>
        </row>
        <row r="4359">
          <cell r="A4359" t="str">
            <v>A627625421100</v>
          </cell>
        </row>
        <row r="4360">
          <cell r="A4360" t="str">
            <v>A627625601100</v>
          </cell>
        </row>
        <row r="4361">
          <cell r="A4361" t="str">
            <v>A627625611100</v>
          </cell>
        </row>
        <row r="4362">
          <cell r="A4362" t="str">
            <v>A627625640100</v>
          </cell>
        </row>
        <row r="4363">
          <cell r="A4363" t="str">
            <v>A627625640200</v>
          </cell>
        </row>
        <row r="4364">
          <cell r="A4364" t="str">
            <v>A627625643100</v>
          </cell>
        </row>
        <row r="4365">
          <cell r="A4365" t="str">
            <v>A627625643300</v>
          </cell>
        </row>
        <row r="4366">
          <cell r="A4366" t="str">
            <v>A627625740050</v>
          </cell>
        </row>
        <row r="4367">
          <cell r="A4367" t="str">
            <v>A627625781100</v>
          </cell>
        </row>
        <row r="4368">
          <cell r="A4368" t="str">
            <v>A627625784100</v>
          </cell>
        </row>
        <row r="4369">
          <cell r="A4369" t="str">
            <v>A627625784200</v>
          </cell>
        </row>
        <row r="4370">
          <cell r="A4370" t="str">
            <v>A627625796100</v>
          </cell>
        </row>
        <row r="4371">
          <cell r="A4371" t="str">
            <v>A627625798100</v>
          </cell>
        </row>
        <row r="4372">
          <cell r="A4372" t="str">
            <v>A627625799100</v>
          </cell>
        </row>
        <row r="4373">
          <cell r="A4373" t="str">
            <v>A627625799310</v>
          </cell>
        </row>
        <row r="4374">
          <cell r="A4374" t="str">
            <v>A627625800100</v>
          </cell>
        </row>
        <row r="4375">
          <cell r="A4375" t="str">
            <v>A627625880100</v>
          </cell>
        </row>
        <row r="4376">
          <cell r="A4376" t="str">
            <v>A627625892100</v>
          </cell>
        </row>
        <row r="4377">
          <cell r="A4377" t="str">
            <v>A627625899450</v>
          </cell>
        </row>
        <row r="4378">
          <cell r="A4378" t="str">
            <v>A627625899700</v>
          </cell>
        </row>
        <row r="4379">
          <cell r="A4379" t="str">
            <v>A627625899950</v>
          </cell>
        </row>
        <row r="4380">
          <cell r="A4380" t="str">
            <v>A627645110100</v>
          </cell>
        </row>
        <row r="4381">
          <cell r="A4381" t="str">
            <v>A627645120100</v>
          </cell>
        </row>
        <row r="4382">
          <cell r="A4382" t="str">
            <v>A627645121100</v>
          </cell>
        </row>
        <row r="4383">
          <cell r="A4383" t="str">
            <v>A627645130100</v>
          </cell>
        </row>
        <row r="4384">
          <cell r="A4384" t="str">
            <v>A627645130200</v>
          </cell>
        </row>
        <row r="4385">
          <cell r="A4385" t="str">
            <v>A627645131100</v>
          </cell>
        </row>
        <row r="4386">
          <cell r="A4386" t="str">
            <v>A627645135100</v>
          </cell>
        </row>
        <row r="4387">
          <cell r="A4387" t="str">
            <v>A627645135500</v>
          </cell>
        </row>
        <row r="4388">
          <cell r="A4388" t="str">
            <v>A627645140100</v>
          </cell>
        </row>
        <row r="4389">
          <cell r="A4389" t="str">
            <v>A627645140200</v>
          </cell>
        </row>
        <row r="4390">
          <cell r="A4390" t="str">
            <v>A627645141100</v>
          </cell>
        </row>
        <row r="4391">
          <cell r="A4391" t="str">
            <v>A627645141200</v>
          </cell>
        </row>
        <row r="4392">
          <cell r="A4392" t="str">
            <v>A627645142300</v>
          </cell>
        </row>
        <row r="4393">
          <cell r="A4393" t="str">
            <v>A627645142320</v>
          </cell>
        </row>
        <row r="4394">
          <cell r="A4394" t="str">
            <v>A627645142500</v>
          </cell>
        </row>
        <row r="4395">
          <cell r="A4395" t="str">
            <v>A627645269100</v>
          </cell>
        </row>
        <row r="4396">
          <cell r="A4396" t="str">
            <v>A627645291100</v>
          </cell>
        </row>
        <row r="4397">
          <cell r="A4397" t="str">
            <v>A627645296100</v>
          </cell>
        </row>
        <row r="4398">
          <cell r="A4398" t="str">
            <v>A627645297100</v>
          </cell>
        </row>
        <row r="4399">
          <cell r="A4399" t="str">
            <v>A627645299100</v>
          </cell>
        </row>
        <row r="4400">
          <cell r="A4400" t="str">
            <v>A627645610100</v>
          </cell>
        </row>
        <row r="4401">
          <cell r="A4401" t="str">
            <v>A627645611100</v>
          </cell>
        </row>
        <row r="4402">
          <cell r="A4402" t="str">
            <v>A627645640100</v>
          </cell>
        </row>
        <row r="4403">
          <cell r="A4403" t="str">
            <v>A627645640200</v>
          </cell>
        </row>
        <row r="4404">
          <cell r="A4404" t="str">
            <v>A627645643100</v>
          </cell>
        </row>
        <row r="4405">
          <cell r="A4405" t="str">
            <v>A627645643300</v>
          </cell>
        </row>
        <row r="4406">
          <cell r="A4406" t="str">
            <v>A627645740050</v>
          </cell>
        </row>
        <row r="4407">
          <cell r="A4407" t="str">
            <v>A627645800100</v>
          </cell>
        </row>
        <row r="4408">
          <cell r="A4408" t="str">
            <v>A627705110100</v>
          </cell>
        </row>
        <row r="4409">
          <cell r="A4409" t="str">
            <v>A627705120100</v>
          </cell>
        </row>
        <row r="4410">
          <cell r="A4410" t="str">
            <v>A627705121100</v>
          </cell>
        </row>
        <row r="4411">
          <cell r="A4411" t="str">
            <v>A627705130100</v>
          </cell>
        </row>
        <row r="4412">
          <cell r="A4412" t="str">
            <v>A627705130200</v>
          </cell>
        </row>
        <row r="4413">
          <cell r="A4413" t="str">
            <v>A627705131100</v>
          </cell>
        </row>
        <row r="4414">
          <cell r="A4414" t="str">
            <v>A627705131200</v>
          </cell>
        </row>
        <row r="4415">
          <cell r="A4415" t="str">
            <v>A627705131300</v>
          </cell>
        </row>
        <row r="4416">
          <cell r="A4416" t="str">
            <v>A627705135100</v>
          </cell>
        </row>
        <row r="4417">
          <cell r="A4417" t="str">
            <v>A627705135500</v>
          </cell>
        </row>
        <row r="4418">
          <cell r="A4418" t="str">
            <v>A627705140100</v>
          </cell>
        </row>
        <row r="4419">
          <cell r="A4419" t="str">
            <v>A627705140200</v>
          </cell>
        </row>
        <row r="4420">
          <cell r="A4420" t="str">
            <v>A627705141100</v>
          </cell>
        </row>
        <row r="4421">
          <cell r="A4421" t="str">
            <v>A627705141200</v>
          </cell>
        </row>
        <row r="4422">
          <cell r="A4422" t="str">
            <v>A627705142300</v>
          </cell>
        </row>
        <row r="4423">
          <cell r="A4423" t="str">
            <v>A627705142320</v>
          </cell>
        </row>
        <row r="4424">
          <cell r="A4424" t="str">
            <v>A627705142500</v>
          </cell>
        </row>
        <row r="4425">
          <cell r="A4425" t="str">
            <v>A627705191200</v>
          </cell>
        </row>
        <row r="4426">
          <cell r="A4426" t="str">
            <v>A627705200100</v>
          </cell>
        </row>
        <row r="4427">
          <cell r="A4427" t="str">
            <v>A627705201100</v>
          </cell>
        </row>
        <row r="4428">
          <cell r="A4428" t="str">
            <v>A627705202900</v>
          </cell>
        </row>
        <row r="4429">
          <cell r="A4429" t="str">
            <v>A627705216100</v>
          </cell>
        </row>
        <row r="4430">
          <cell r="A4430" t="str">
            <v>A627705219100</v>
          </cell>
        </row>
        <row r="4431">
          <cell r="A4431" t="str">
            <v>A627705240100</v>
          </cell>
        </row>
        <row r="4432">
          <cell r="A4432" t="str">
            <v>A627705251100</v>
          </cell>
        </row>
        <row r="4433">
          <cell r="A4433" t="str">
            <v>A627705260100</v>
          </cell>
        </row>
        <row r="4434">
          <cell r="A4434" t="str">
            <v>A627705261100</v>
          </cell>
        </row>
        <row r="4435">
          <cell r="A4435" t="str">
            <v>A627705264100</v>
          </cell>
        </row>
        <row r="4436">
          <cell r="A4436" t="str">
            <v>A627705291100</v>
          </cell>
        </row>
        <row r="4437">
          <cell r="A4437" t="str">
            <v>A627705296100</v>
          </cell>
        </row>
        <row r="4438">
          <cell r="A4438" t="str">
            <v>A627705297100</v>
          </cell>
        </row>
        <row r="4439">
          <cell r="A4439" t="str">
            <v>A627705297200</v>
          </cell>
        </row>
        <row r="4440">
          <cell r="A4440" t="str">
            <v>A627705297300</v>
          </cell>
        </row>
        <row r="4441">
          <cell r="A4441" t="str">
            <v>A627705297900</v>
          </cell>
        </row>
        <row r="4442">
          <cell r="A4442" t="str">
            <v>A627705299100</v>
          </cell>
        </row>
        <row r="4443">
          <cell r="A4443" t="str">
            <v>A627705419100</v>
          </cell>
        </row>
        <row r="4444">
          <cell r="A4444" t="str">
            <v>A627705610100</v>
          </cell>
        </row>
        <row r="4445">
          <cell r="A4445" t="str">
            <v>A627705610200</v>
          </cell>
        </row>
        <row r="4446">
          <cell r="A4446" t="str">
            <v>A627705611100</v>
          </cell>
        </row>
        <row r="4447">
          <cell r="A4447" t="str">
            <v>A627705640200</v>
          </cell>
        </row>
        <row r="4448">
          <cell r="A4448" t="str">
            <v>A627705640210</v>
          </cell>
        </row>
        <row r="4449">
          <cell r="A4449" t="str">
            <v>A627705640400</v>
          </cell>
        </row>
        <row r="4450">
          <cell r="A4450" t="str">
            <v>A627705643100</v>
          </cell>
        </row>
        <row r="4451">
          <cell r="A4451" t="str">
            <v>A627705643300</v>
          </cell>
        </row>
        <row r="4452">
          <cell r="A4452" t="str">
            <v>A627705734900</v>
          </cell>
        </row>
        <row r="4453">
          <cell r="A4453" t="str">
            <v>A627705740050</v>
          </cell>
        </row>
        <row r="4454">
          <cell r="A4454" t="str">
            <v>A627705740100</v>
          </cell>
        </row>
        <row r="4455">
          <cell r="A4455" t="str">
            <v>A627705740450</v>
          </cell>
        </row>
        <row r="4456">
          <cell r="A4456" t="str">
            <v>A627705740750</v>
          </cell>
        </row>
        <row r="4457">
          <cell r="A4457" t="str">
            <v>A627705741100</v>
          </cell>
        </row>
        <row r="4458">
          <cell r="A4458" t="str">
            <v>A627705781100</v>
          </cell>
        </row>
        <row r="4459">
          <cell r="A4459" t="str">
            <v>A627705783100</v>
          </cell>
        </row>
        <row r="4460">
          <cell r="A4460" t="str">
            <v>A627705784100</v>
          </cell>
        </row>
        <row r="4461">
          <cell r="A4461" t="str">
            <v>A627705784200</v>
          </cell>
        </row>
        <row r="4462">
          <cell r="A4462" t="str">
            <v>A627705799010</v>
          </cell>
        </row>
        <row r="4463">
          <cell r="A4463" t="str">
            <v>A627705799020</v>
          </cell>
        </row>
        <row r="4464">
          <cell r="A4464" t="str">
            <v>A627705799100</v>
          </cell>
        </row>
        <row r="4465">
          <cell r="A4465" t="str">
            <v>A627705799150</v>
          </cell>
        </row>
        <row r="4466">
          <cell r="A4466" t="str">
            <v>A627705799990</v>
          </cell>
        </row>
        <row r="4467">
          <cell r="A4467" t="str">
            <v>A627705800100</v>
          </cell>
        </row>
        <row r="4468">
          <cell r="A4468" t="str">
            <v>A627705811900</v>
          </cell>
        </row>
        <row r="4469">
          <cell r="A4469" t="str">
            <v>A627705850100</v>
          </cell>
        </row>
        <row r="4470">
          <cell r="A4470" t="str">
            <v>A627705880100</v>
          </cell>
        </row>
        <row r="4471">
          <cell r="A4471" t="str">
            <v>A627705892100</v>
          </cell>
        </row>
        <row r="4472">
          <cell r="A4472" t="str">
            <v>A627705899350</v>
          </cell>
        </row>
        <row r="4473">
          <cell r="A4473" t="str">
            <v>A627705899700</v>
          </cell>
        </row>
        <row r="4474">
          <cell r="A4474" t="str">
            <v>A627705899750</v>
          </cell>
        </row>
        <row r="4475">
          <cell r="A4475" t="str">
            <v>A627705899950</v>
          </cell>
        </row>
        <row r="4476">
          <cell r="A4476" t="str">
            <v>A627805110100</v>
          </cell>
        </row>
        <row r="4477">
          <cell r="A4477" t="str">
            <v>A627805120100</v>
          </cell>
        </row>
        <row r="4478">
          <cell r="A4478" t="str">
            <v>A627805121100</v>
          </cell>
        </row>
        <row r="4479">
          <cell r="A4479" t="str">
            <v>A627805130100</v>
          </cell>
        </row>
        <row r="4480">
          <cell r="A4480" t="str">
            <v>A627805130200</v>
          </cell>
        </row>
        <row r="4481">
          <cell r="A4481" t="str">
            <v>A627805131100</v>
          </cell>
        </row>
        <row r="4482">
          <cell r="A4482" t="str">
            <v>A627805131300</v>
          </cell>
        </row>
        <row r="4483">
          <cell r="A4483" t="str">
            <v>A627805135100</v>
          </cell>
        </row>
        <row r="4484">
          <cell r="A4484" t="str">
            <v>A627805135500</v>
          </cell>
        </row>
        <row r="4485">
          <cell r="A4485" t="str">
            <v>A627805140100</v>
          </cell>
        </row>
        <row r="4486">
          <cell r="A4486" t="str">
            <v>A627805140200</v>
          </cell>
        </row>
        <row r="4487">
          <cell r="A4487" t="str">
            <v>A627805141100</v>
          </cell>
        </row>
        <row r="4488">
          <cell r="A4488" t="str">
            <v>A627805141200</v>
          </cell>
        </row>
        <row r="4489">
          <cell r="A4489" t="str">
            <v>A627805142300</v>
          </cell>
        </row>
        <row r="4490">
          <cell r="A4490" t="str">
            <v>A627805142320</v>
          </cell>
        </row>
        <row r="4491">
          <cell r="A4491" t="str">
            <v>A627805142500</v>
          </cell>
        </row>
        <row r="4492">
          <cell r="A4492" t="str">
            <v>A627805190900</v>
          </cell>
        </row>
        <row r="4493">
          <cell r="A4493" t="str">
            <v>A627805191100</v>
          </cell>
        </row>
        <row r="4494">
          <cell r="A4494" t="str">
            <v>A627805191200</v>
          </cell>
        </row>
        <row r="4495">
          <cell r="A4495" t="str">
            <v>A627805201100</v>
          </cell>
        </row>
        <row r="4496">
          <cell r="A4496" t="str">
            <v>A627805240100</v>
          </cell>
        </row>
        <row r="4497">
          <cell r="A4497" t="str">
            <v>A627805251100</v>
          </cell>
        </row>
        <row r="4498">
          <cell r="A4498" t="str">
            <v>A627805252100</v>
          </cell>
        </row>
        <row r="4499">
          <cell r="A4499" t="str">
            <v>A627805270200</v>
          </cell>
        </row>
        <row r="4500">
          <cell r="A4500" t="str">
            <v>A627805270800</v>
          </cell>
        </row>
        <row r="4501">
          <cell r="A4501" t="str">
            <v>A627805296100</v>
          </cell>
        </row>
        <row r="4502">
          <cell r="A4502" t="str">
            <v>A627805297100</v>
          </cell>
        </row>
        <row r="4503">
          <cell r="A4503" t="str">
            <v>A627805299100</v>
          </cell>
        </row>
        <row r="4504">
          <cell r="A4504" t="str">
            <v>A627805611100</v>
          </cell>
        </row>
        <row r="4505">
          <cell r="A4505" t="str">
            <v>A627805640200</v>
          </cell>
        </row>
        <row r="4506">
          <cell r="A4506" t="str">
            <v>A627805643100</v>
          </cell>
        </row>
        <row r="4507">
          <cell r="A4507" t="str">
            <v>A627805643300</v>
          </cell>
        </row>
        <row r="4508">
          <cell r="A4508" t="str">
            <v>A627805781100</v>
          </cell>
        </row>
        <row r="4509">
          <cell r="A4509" t="str">
            <v>A627805783100</v>
          </cell>
        </row>
        <row r="4510">
          <cell r="A4510" t="str">
            <v>A627805799990</v>
          </cell>
        </row>
        <row r="4511">
          <cell r="A4511" t="str">
            <v>A627805800100</v>
          </cell>
        </row>
        <row r="4512">
          <cell r="A4512" t="str">
            <v>A627805810100</v>
          </cell>
        </row>
        <row r="4513">
          <cell r="A4513" t="str">
            <v>A627805899700</v>
          </cell>
        </row>
        <row r="4514">
          <cell r="A4514" t="str">
            <v>A627805899750</v>
          </cell>
        </row>
        <row r="4515">
          <cell r="A4515" t="str">
            <v>A627815110100</v>
          </cell>
        </row>
        <row r="4516">
          <cell r="A4516" t="str">
            <v>A627815120100</v>
          </cell>
        </row>
        <row r="4517">
          <cell r="A4517" t="str">
            <v>A627815121100</v>
          </cell>
        </row>
        <row r="4518">
          <cell r="A4518" t="str">
            <v>A627815135500</v>
          </cell>
        </row>
        <row r="4519">
          <cell r="A4519" t="str">
            <v>A627815140100</v>
          </cell>
        </row>
        <row r="4520">
          <cell r="A4520" t="str">
            <v>A627815140200</v>
          </cell>
        </row>
        <row r="4521">
          <cell r="A4521" t="str">
            <v>A627815141100</v>
          </cell>
        </row>
        <row r="4522">
          <cell r="A4522" t="str">
            <v>A627815141200</v>
          </cell>
        </row>
        <row r="4523">
          <cell r="A4523" t="str">
            <v>A627815142300</v>
          </cell>
        </row>
        <row r="4524">
          <cell r="A4524" t="str">
            <v>A627815142320</v>
          </cell>
        </row>
        <row r="4525">
          <cell r="A4525" t="str">
            <v>A627815142500</v>
          </cell>
        </row>
        <row r="4526">
          <cell r="A4526" t="str">
            <v>A627815296100</v>
          </cell>
        </row>
        <row r="4527">
          <cell r="A4527" t="str">
            <v>A627815297100</v>
          </cell>
        </row>
        <row r="4528">
          <cell r="A4528" t="str">
            <v>A627815611100</v>
          </cell>
        </row>
        <row r="4529">
          <cell r="A4529" t="str">
            <v>A627815619320</v>
          </cell>
        </row>
        <row r="4530">
          <cell r="A4530" t="str">
            <v>A627815643100</v>
          </cell>
        </row>
        <row r="4531">
          <cell r="A4531" t="str">
            <v>A627815643300</v>
          </cell>
        </row>
        <row r="4532">
          <cell r="A4532" t="str">
            <v>A627815749900</v>
          </cell>
        </row>
        <row r="4533">
          <cell r="A4533" t="str">
            <v>A627815800100</v>
          </cell>
        </row>
        <row r="4534">
          <cell r="A4534" t="str">
            <v>A627815879100</v>
          </cell>
        </row>
        <row r="4535">
          <cell r="A4535" t="str">
            <v>A627815890100</v>
          </cell>
        </row>
        <row r="4536">
          <cell r="A4536" t="str">
            <v>A627815899700</v>
          </cell>
        </row>
        <row r="4537">
          <cell r="A4537" t="str">
            <v>A627815899950</v>
          </cell>
        </row>
        <row r="4538">
          <cell r="A4538" t="str">
            <v>A627825110100</v>
          </cell>
        </row>
        <row r="4539">
          <cell r="A4539" t="str">
            <v>A627825120100</v>
          </cell>
        </row>
        <row r="4540">
          <cell r="A4540" t="str">
            <v>A627825121100</v>
          </cell>
        </row>
        <row r="4541">
          <cell r="A4541" t="str">
            <v>A627825135500</v>
          </cell>
        </row>
        <row r="4542">
          <cell r="A4542" t="str">
            <v>A627825140100</v>
          </cell>
        </row>
        <row r="4543">
          <cell r="A4543" t="str">
            <v>A627825140200</v>
          </cell>
        </row>
        <row r="4544">
          <cell r="A4544" t="str">
            <v>A627825141100</v>
          </cell>
        </row>
        <row r="4545">
          <cell r="A4545" t="str">
            <v>A627825141200</v>
          </cell>
        </row>
        <row r="4546">
          <cell r="A4546" t="str">
            <v>A627825142300</v>
          </cell>
        </row>
        <row r="4547">
          <cell r="A4547" t="str">
            <v>A627825142320</v>
          </cell>
        </row>
        <row r="4548">
          <cell r="A4548" t="str">
            <v>A627825142500</v>
          </cell>
        </row>
        <row r="4549">
          <cell r="A4549" t="str">
            <v>A627835110100</v>
          </cell>
        </row>
        <row r="4550">
          <cell r="A4550" t="str">
            <v>A627835120100</v>
          </cell>
        </row>
        <row r="4551">
          <cell r="A4551" t="str">
            <v>A627835121100</v>
          </cell>
        </row>
        <row r="4552">
          <cell r="A4552" t="str">
            <v>A627835135500</v>
          </cell>
        </row>
        <row r="4553">
          <cell r="A4553" t="str">
            <v>A627835140100</v>
          </cell>
        </row>
        <row r="4554">
          <cell r="A4554" t="str">
            <v>A627835140200</v>
          </cell>
        </row>
        <row r="4555">
          <cell r="A4555" t="str">
            <v>A627835141100</v>
          </cell>
        </row>
        <row r="4556">
          <cell r="A4556" t="str">
            <v>A627835141200</v>
          </cell>
        </row>
        <row r="4557">
          <cell r="A4557" t="str">
            <v>A627835142300</v>
          </cell>
        </row>
        <row r="4558">
          <cell r="A4558" t="str">
            <v>A627835142320</v>
          </cell>
        </row>
        <row r="4559">
          <cell r="A4559" t="str">
            <v>A627835142500</v>
          </cell>
        </row>
        <row r="4560">
          <cell r="A4560" t="str">
            <v>A627845110100</v>
          </cell>
        </row>
        <row r="4561">
          <cell r="A4561" t="str">
            <v>A627845120100</v>
          </cell>
        </row>
        <row r="4562">
          <cell r="A4562" t="str">
            <v>A627845121100</v>
          </cell>
        </row>
        <row r="4563">
          <cell r="A4563" t="str">
            <v>A627845135500</v>
          </cell>
        </row>
        <row r="4564">
          <cell r="A4564" t="str">
            <v>A627845140100</v>
          </cell>
        </row>
        <row r="4565">
          <cell r="A4565" t="str">
            <v>A627845140200</v>
          </cell>
        </row>
        <row r="4566">
          <cell r="A4566" t="str">
            <v>A627845141100</v>
          </cell>
        </row>
        <row r="4567">
          <cell r="A4567" t="str">
            <v>A627845141200</v>
          </cell>
        </row>
        <row r="4568">
          <cell r="A4568" t="str">
            <v>A627845142300</v>
          </cell>
        </row>
        <row r="4569">
          <cell r="A4569" t="str">
            <v>A627845142320</v>
          </cell>
        </row>
        <row r="4570">
          <cell r="A4570" t="str">
            <v>A627845142500</v>
          </cell>
        </row>
        <row r="4571">
          <cell r="A4571" t="str">
            <v>A627845200100</v>
          </cell>
        </row>
        <row r="4572">
          <cell r="A4572" t="str">
            <v>A627845201100</v>
          </cell>
        </row>
        <row r="4573">
          <cell r="A4573" t="str">
            <v>A627845202100</v>
          </cell>
        </row>
        <row r="4574">
          <cell r="A4574" t="str">
            <v>A627845203100</v>
          </cell>
        </row>
        <row r="4575">
          <cell r="A4575" t="str">
            <v>A627845205500</v>
          </cell>
        </row>
        <row r="4576">
          <cell r="A4576" t="str">
            <v>A627845207100</v>
          </cell>
        </row>
        <row r="4577">
          <cell r="A4577" t="str">
            <v>A627845209100</v>
          </cell>
        </row>
        <row r="4578">
          <cell r="A4578" t="str">
            <v>A627845211100</v>
          </cell>
        </row>
        <row r="4579">
          <cell r="A4579" t="str">
            <v>A627845213100</v>
          </cell>
        </row>
        <row r="4580">
          <cell r="A4580" t="str">
            <v>A627845213200</v>
          </cell>
        </row>
        <row r="4581">
          <cell r="A4581" t="str">
            <v>A627845213300</v>
          </cell>
        </row>
        <row r="4582">
          <cell r="A4582" t="str">
            <v>A627845214600</v>
          </cell>
        </row>
        <row r="4583">
          <cell r="A4583" t="str">
            <v>A627845214900</v>
          </cell>
        </row>
        <row r="4584">
          <cell r="A4584" t="str">
            <v>A627845215100</v>
          </cell>
        </row>
        <row r="4585">
          <cell r="A4585" t="str">
            <v>A627845216100</v>
          </cell>
        </row>
        <row r="4586">
          <cell r="A4586" t="str">
            <v>A627845216200</v>
          </cell>
        </row>
        <row r="4587">
          <cell r="A4587" t="str">
            <v>A627845216300</v>
          </cell>
        </row>
        <row r="4588">
          <cell r="A4588" t="str">
            <v>A627845219100</v>
          </cell>
        </row>
        <row r="4589">
          <cell r="A4589" t="str">
            <v>A627845240100</v>
          </cell>
        </row>
        <row r="4590">
          <cell r="A4590" t="str">
            <v>A627845245200</v>
          </cell>
        </row>
        <row r="4591">
          <cell r="A4591" t="str">
            <v>A627845245600</v>
          </cell>
        </row>
        <row r="4592">
          <cell r="A4592" t="str">
            <v>A627845245900</v>
          </cell>
        </row>
        <row r="4593">
          <cell r="A4593" t="str">
            <v>A627845247300</v>
          </cell>
        </row>
        <row r="4594">
          <cell r="A4594" t="str">
            <v>A627845249400</v>
          </cell>
        </row>
        <row r="4595">
          <cell r="A4595" t="str">
            <v>A627845249900</v>
          </cell>
        </row>
        <row r="4596">
          <cell r="A4596" t="str">
            <v>A627845251100</v>
          </cell>
        </row>
        <row r="4597">
          <cell r="A4597" t="str">
            <v>A627845252100</v>
          </cell>
        </row>
        <row r="4598">
          <cell r="A4598" t="str">
            <v>A627845260100</v>
          </cell>
        </row>
        <row r="4599">
          <cell r="A4599" t="str">
            <v>A627845261100</v>
          </cell>
        </row>
        <row r="4600">
          <cell r="A4600" t="str">
            <v>A627845263100</v>
          </cell>
        </row>
        <row r="4601">
          <cell r="A4601" t="str">
            <v>A627845264100</v>
          </cell>
        </row>
        <row r="4602">
          <cell r="A4602" t="str">
            <v>A627845269100</v>
          </cell>
        </row>
        <row r="4603">
          <cell r="A4603" t="str">
            <v>A627845270700</v>
          </cell>
        </row>
        <row r="4604">
          <cell r="A4604" t="str">
            <v>A627845270800</v>
          </cell>
        </row>
        <row r="4605">
          <cell r="A4605" t="str">
            <v>A627845273900</v>
          </cell>
        </row>
        <row r="4606">
          <cell r="A4606" t="str">
            <v>A627845280100</v>
          </cell>
        </row>
        <row r="4607">
          <cell r="A4607" t="str">
            <v>A627845285100</v>
          </cell>
        </row>
        <row r="4608">
          <cell r="A4608" t="str">
            <v>A627845289100</v>
          </cell>
        </row>
        <row r="4609">
          <cell r="A4609" t="str">
            <v>A627845291100</v>
          </cell>
        </row>
        <row r="4610">
          <cell r="A4610" t="str">
            <v>A627845293100</v>
          </cell>
        </row>
        <row r="4611">
          <cell r="A4611" t="str">
            <v>A627845293900</v>
          </cell>
        </row>
        <row r="4612">
          <cell r="A4612" t="str">
            <v>A627845295100</v>
          </cell>
        </row>
        <row r="4613">
          <cell r="A4613" t="str">
            <v>A627845296100</v>
          </cell>
        </row>
        <row r="4614">
          <cell r="A4614" t="str">
            <v>A627845297100</v>
          </cell>
        </row>
        <row r="4615">
          <cell r="A4615" t="str">
            <v>A627845297300</v>
          </cell>
        </row>
        <row r="4616">
          <cell r="A4616" t="str">
            <v>A627845297900</v>
          </cell>
        </row>
        <row r="4617">
          <cell r="A4617" t="str">
            <v>A627845299100</v>
          </cell>
        </row>
        <row r="4618">
          <cell r="A4618" t="str">
            <v>A627845419100</v>
          </cell>
        </row>
        <row r="4619">
          <cell r="A4619" t="str">
            <v>A627845600100</v>
          </cell>
        </row>
        <row r="4620">
          <cell r="A4620" t="str">
            <v>A627845601100</v>
          </cell>
        </row>
        <row r="4621">
          <cell r="A4621" t="str">
            <v>A627845611100</v>
          </cell>
        </row>
        <row r="4622">
          <cell r="A4622" t="str">
            <v>A627845611200</v>
          </cell>
        </row>
        <row r="4623">
          <cell r="A4623" t="str">
            <v>A627845612200</v>
          </cell>
        </row>
        <row r="4624">
          <cell r="A4624" t="str">
            <v>A627845640200</v>
          </cell>
        </row>
        <row r="4625">
          <cell r="A4625" t="str">
            <v>A627845643100</v>
          </cell>
        </row>
        <row r="4626">
          <cell r="A4626" t="str">
            <v>A627845643300</v>
          </cell>
        </row>
        <row r="4627">
          <cell r="A4627" t="str">
            <v>A627845729680</v>
          </cell>
        </row>
        <row r="4628">
          <cell r="A4628" t="str">
            <v>A627845729900</v>
          </cell>
        </row>
        <row r="4629">
          <cell r="A4629" t="str">
            <v>A627845740050</v>
          </cell>
        </row>
        <row r="4630">
          <cell r="A4630" t="str">
            <v>A627845740100</v>
          </cell>
        </row>
        <row r="4631">
          <cell r="A4631" t="str">
            <v>A627845740550</v>
          </cell>
        </row>
        <row r="4632">
          <cell r="A4632" t="str">
            <v>A627845741100</v>
          </cell>
        </row>
        <row r="4633">
          <cell r="A4633" t="str">
            <v>A627845741300</v>
          </cell>
        </row>
        <row r="4634">
          <cell r="A4634" t="str">
            <v>A627845742250</v>
          </cell>
        </row>
        <row r="4635">
          <cell r="A4635" t="str">
            <v>A627845748100</v>
          </cell>
        </row>
        <row r="4636">
          <cell r="A4636" t="str">
            <v>A627845748200</v>
          </cell>
        </row>
        <row r="4637">
          <cell r="A4637" t="str">
            <v>A627845748300</v>
          </cell>
        </row>
        <row r="4638">
          <cell r="A4638" t="str">
            <v>A627845749100</v>
          </cell>
        </row>
        <row r="4639">
          <cell r="A4639" t="str">
            <v>A627845749900</v>
          </cell>
        </row>
        <row r="4640">
          <cell r="A4640" t="str">
            <v>A627845783100</v>
          </cell>
        </row>
        <row r="4641">
          <cell r="A4641" t="str">
            <v>A627845784100</v>
          </cell>
        </row>
        <row r="4642">
          <cell r="A4642" t="str">
            <v>A627845784200</v>
          </cell>
        </row>
        <row r="4643">
          <cell r="A4643" t="str">
            <v>A627845790100</v>
          </cell>
        </row>
        <row r="4644">
          <cell r="A4644" t="str">
            <v>A627845798100</v>
          </cell>
        </row>
        <row r="4645">
          <cell r="A4645" t="str">
            <v>A627845799020</v>
          </cell>
        </row>
        <row r="4646">
          <cell r="A4646" t="str">
            <v>A627845799030</v>
          </cell>
        </row>
        <row r="4647">
          <cell r="A4647" t="str">
            <v>A627845799100</v>
          </cell>
        </row>
        <row r="4648">
          <cell r="A4648" t="str">
            <v>A627845799140</v>
          </cell>
        </row>
        <row r="4649">
          <cell r="A4649" t="str">
            <v>A627845799250</v>
          </cell>
        </row>
        <row r="4650">
          <cell r="A4650" t="str">
            <v>A627845799360</v>
          </cell>
        </row>
        <row r="4651">
          <cell r="A4651" t="str">
            <v>A627845799990</v>
          </cell>
        </row>
        <row r="4652">
          <cell r="A4652" t="str">
            <v>A627845800100</v>
          </cell>
        </row>
        <row r="4653">
          <cell r="A4653" t="str">
            <v>A627845899700</v>
          </cell>
        </row>
        <row r="4654">
          <cell r="A4654" t="str">
            <v>A627845899750</v>
          </cell>
        </row>
        <row r="4655">
          <cell r="A4655" t="str">
            <v>A627845899950</v>
          </cell>
        </row>
        <row r="4656">
          <cell r="A4656" t="str">
            <v>A627855110100</v>
          </cell>
        </row>
        <row r="4657">
          <cell r="A4657" t="str">
            <v>A627855120100</v>
          </cell>
        </row>
        <row r="4658">
          <cell r="A4658" t="str">
            <v>A627855121100</v>
          </cell>
        </row>
        <row r="4659">
          <cell r="A4659" t="str">
            <v>A627855135500</v>
          </cell>
        </row>
        <row r="4660">
          <cell r="A4660" t="str">
            <v>A627855140100</v>
          </cell>
        </row>
        <row r="4661">
          <cell r="A4661" t="str">
            <v>A627855140200</v>
          </cell>
        </row>
        <row r="4662">
          <cell r="A4662" t="str">
            <v>A627855141100</v>
          </cell>
        </row>
        <row r="4663">
          <cell r="A4663" t="str">
            <v>A627855141200</v>
          </cell>
        </row>
        <row r="4664">
          <cell r="A4664" t="str">
            <v>A627855142300</v>
          </cell>
        </row>
        <row r="4665">
          <cell r="A4665" t="str">
            <v>A627855142320</v>
          </cell>
        </row>
        <row r="4666">
          <cell r="A4666" t="str">
            <v>A627855142500</v>
          </cell>
        </row>
        <row r="4667">
          <cell r="A4667" t="str">
            <v>A627855200100</v>
          </cell>
        </row>
        <row r="4668">
          <cell r="A4668" t="str">
            <v>A627855201100</v>
          </cell>
        </row>
        <row r="4669">
          <cell r="A4669" t="str">
            <v>A627855202100</v>
          </cell>
        </row>
        <row r="4670">
          <cell r="A4670" t="str">
            <v>A627855202900</v>
          </cell>
        </row>
        <row r="4671">
          <cell r="A4671" t="str">
            <v>A627855203900</v>
          </cell>
        </row>
        <row r="4672">
          <cell r="A4672" t="str">
            <v>A627855207100</v>
          </cell>
        </row>
        <row r="4673">
          <cell r="A4673" t="str">
            <v>A627855210100</v>
          </cell>
        </row>
        <row r="4674">
          <cell r="A4674" t="str">
            <v>A627855211100</v>
          </cell>
        </row>
        <row r="4675">
          <cell r="A4675" t="str">
            <v>A627855213100</v>
          </cell>
        </row>
        <row r="4676">
          <cell r="A4676" t="str">
            <v>A627855213200</v>
          </cell>
        </row>
        <row r="4677">
          <cell r="A4677" t="str">
            <v>A627855213300</v>
          </cell>
        </row>
        <row r="4678">
          <cell r="A4678" t="str">
            <v>A627855214100</v>
          </cell>
        </row>
        <row r="4679">
          <cell r="A4679" t="str">
            <v>A627855214500</v>
          </cell>
        </row>
        <row r="4680">
          <cell r="A4680" t="str">
            <v>A627855216100</v>
          </cell>
        </row>
        <row r="4681">
          <cell r="A4681" t="str">
            <v>A627855216300</v>
          </cell>
        </row>
        <row r="4682">
          <cell r="A4682" t="str">
            <v>A627855219100</v>
          </cell>
        </row>
        <row r="4683">
          <cell r="A4683" t="str">
            <v>A627855240100</v>
          </cell>
        </row>
        <row r="4684">
          <cell r="A4684" t="str">
            <v>A627855245500</v>
          </cell>
        </row>
        <row r="4685">
          <cell r="A4685" t="str">
            <v>A627855245900</v>
          </cell>
        </row>
        <row r="4686">
          <cell r="A4686" t="str">
            <v>A627855247300</v>
          </cell>
        </row>
        <row r="4687">
          <cell r="A4687" t="str">
            <v>A627855249200</v>
          </cell>
        </row>
        <row r="4688">
          <cell r="A4688" t="str">
            <v>A627855249300</v>
          </cell>
        </row>
        <row r="4689">
          <cell r="A4689" t="str">
            <v>A627855249400</v>
          </cell>
        </row>
        <row r="4690">
          <cell r="A4690" t="str">
            <v>A627855249900</v>
          </cell>
        </row>
        <row r="4691">
          <cell r="A4691" t="str">
            <v>A627855251100</v>
          </cell>
        </row>
        <row r="4692">
          <cell r="A4692" t="str">
            <v>A627855252100</v>
          </cell>
        </row>
        <row r="4693">
          <cell r="A4693" t="str">
            <v>A627855253100</v>
          </cell>
        </row>
        <row r="4694">
          <cell r="A4694" t="str">
            <v>A627855259900</v>
          </cell>
        </row>
        <row r="4695">
          <cell r="A4695" t="str">
            <v>A627855260100</v>
          </cell>
        </row>
        <row r="4696">
          <cell r="A4696" t="str">
            <v>A627855261100</v>
          </cell>
        </row>
        <row r="4697">
          <cell r="A4697" t="str">
            <v>A627855263100</v>
          </cell>
        </row>
        <row r="4698">
          <cell r="A4698" t="str">
            <v>A627855264100</v>
          </cell>
        </row>
        <row r="4699">
          <cell r="A4699" t="str">
            <v>A627855269100</v>
          </cell>
        </row>
        <row r="4700">
          <cell r="A4700" t="str">
            <v>A627855270400</v>
          </cell>
        </row>
        <row r="4701">
          <cell r="A4701" t="str">
            <v>A627855270800</v>
          </cell>
        </row>
        <row r="4702">
          <cell r="A4702" t="str">
            <v>A627855270900</v>
          </cell>
        </row>
        <row r="4703">
          <cell r="A4703" t="str">
            <v>A627855273900</v>
          </cell>
        </row>
        <row r="4704">
          <cell r="A4704" t="str">
            <v>A627855274100</v>
          </cell>
        </row>
        <row r="4705">
          <cell r="A4705" t="str">
            <v>A627855280100</v>
          </cell>
        </row>
        <row r="4706">
          <cell r="A4706" t="str">
            <v>A627855281900</v>
          </cell>
        </row>
        <row r="4707">
          <cell r="A4707" t="str">
            <v>A627855285100</v>
          </cell>
        </row>
        <row r="4708">
          <cell r="A4708" t="str">
            <v>A627855289100</v>
          </cell>
        </row>
        <row r="4709">
          <cell r="A4709" t="str">
            <v>A627855293100</v>
          </cell>
        </row>
        <row r="4710">
          <cell r="A4710" t="str">
            <v>A627855293400</v>
          </cell>
        </row>
        <row r="4711">
          <cell r="A4711" t="str">
            <v>A627855293900</v>
          </cell>
        </row>
        <row r="4712">
          <cell r="A4712" t="str">
            <v>A627855296100</v>
          </cell>
        </row>
        <row r="4713">
          <cell r="A4713" t="str">
            <v>A627855297100</v>
          </cell>
        </row>
        <row r="4714">
          <cell r="A4714" t="str">
            <v>A627855297200</v>
          </cell>
        </row>
        <row r="4715">
          <cell r="A4715" t="str">
            <v>A627855297300</v>
          </cell>
        </row>
        <row r="4716">
          <cell r="A4716" t="str">
            <v>A627855299100</v>
          </cell>
        </row>
        <row r="4717">
          <cell r="A4717" t="str">
            <v>A627855419100</v>
          </cell>
        </row>
        <row r="4718">
          <cell r="A4718" t="str">
            <v>A627855611100</v>
          </cell>
        </row>
        <row r="4719">
          <cell r="A4719" t="str">
            <v>A627855619900</v>
          </cell>
        </row>
        <row r="4720">
          <cell r="A4720" t="str">
            <v>A627855640100</v>
          </cell>
        </row>
        <row r="4721">
          <cell r="A4721" t="str">
            <v>A627855640200</v>
          </cell>
        </row>
        <row r="4722">
          <cell r="A4722" t="str">
            <v>A627855643100</v>
          </cell>
        </row>
        <row r="4723">
          <cell r="A4723" t="str">
            <v>A627855643900</v>
          </cell>
        </row>
        <row r="4724">
          <cell r="A4724" t="str">
            <v>A627855700100</v>
          </cell>
        </row>
        <row r="4725">
          <cell r="A4725" t="str">
            <v>A627855739100</v>
          </cell>
        </row>
        <row r="4726">
          <cell r="A4726" t="str">
            <v>A627855740050</v>
          </cell>
        </row>
        <row r="4727">
          <cell r="A4727" t="str">
            <v>A627855740100</v>
          </cell>
        </row>
        <row r="4728">
          <cell r="A4728" t="str">
            <v>A627855740600</v>
          </cell>
        </row>
        <row r="4729">
          <cell r="A4729" t="str">
            <v>A627855740900</v>
          </cell>
        </row>
        <row r="4730">
          <cell r="A4730" t="str">
            <v>A627855741100</v>
          </cell>
        </row>
        <row r="4731">
          <cell r="A4731" t="str">
            <v>A627855742050</v>
          </cell>
        </row>
        <row r="4732">
          <cell r="A4732" t="str">
            <v>A627855742300</v>
          </cell>
        </row>
        <row r="4733">
          <cell r="A4733" t="str">
            <v>A627855749900</v>
          </cell>
        </row>
        <row r="4734">
          <cell r="A4734" t="str">
            <v>A627855781100</v>
          </cell>
        </row>
        <row r="4735">
          <cell r="A4735" t="str">
            <v>A627855783100</v>
          </cell>
        </row>
        <row r="4736">
          <cell r="A4736" t="str">
            <v>A627855793100</v>
          </cell>
        </row>
        <row r="4737">
          <cell r="A4737" t="str">
            <v>A627855799250</v>
          </cell>
        </row>
        <row r="4738">
          <cell r="A4738" t="str">
            <v>A627855799990</v>
          </cell>
        </row>
        <row r="4739">
          <cell r="A4739" t="str">
            <v>A627855800100</v>
          </cell>
        </row>
        <row r="4740">
          <cell r="A4740" t="str">
            <v>A627855802100</v>
          </cell>
        </row>
        <row r="4741">
          <cell r="A4741" t="str">
            <v>A627855810100</v>
          </cell>
        </row>
        <row r="4742">
          <cell r="A4742" t="str">
            <v>A627855850100</v>
          </cell>
        </row>
        <row r="4743">
          <cell r="A4743" t="str">
            <v>A627855894100</v>
          </cell>
        </row>
        <row r="4744">
          <cell r="A4744" t="str">
            <v>A627855899450</v>
          </cell>
        </row>
        <row r="4745">
          <cell r="A4745" t="str">
            <v>A627855899700</v>
          </cell>
        </row>
        <row r="4746">
          <cell r="A4746" t="str">
            <v>A627855899750</v>
          </cell>
        </row>
        <row r="4747">
          <cell r="A4747" t="str">
            <v>A627855899950</v>
          </cell>
        </row>
        <row r="4748">
          <cell r="A4748" t="str">
            <v>A627865110100</v>
          </cell>
        </row>
        <row r="4749">
          <cell r="A4749" t="str">
            <v>A627865120100</v>
          </cell>
        </row>
        <row r="4750">
          <cell r="A4750" t="str">
            <v>A627865121100</v>
          </cell>
        </row>
        <row r="4751">
          <cell r="A4751" t="str">
            <v>A627865135500</v>
          </cell>
        </row>
        <row r="4752">
          <cell r="A4752" t="str">
            <v>A627865140100</v>
          </cell>
        </row>
        <row r="4753">
          <cell r="A4753" t="str">
            <v>A627865140200</v>
          </cell>
        </row>
        <row r="4754">
          <cell r="A4754" t="str">
            <v>A627865141100</v>
          </cell>
        </row>
        <row r="4755">
          <cell r="A4755" t="str">
            <v>A627865141200</v>
          </cell>
        </row>
        <row r="4756">
          <cell r="A4756" t="str">
            <v>A627865142300</v>
          </cell>
        </row>
        <row r="4757">
          <cell r="A4757" t="str">
            <v>A627865142320</v>
          </cell>
        </row>
        <row r="4758">
          <cell r="A4758" t="str">
            <v>A627865142500</v>
          </cell>
        </row>
        <row r="4759">
          <cell r="A4759" t="str">
            <v>A627865200100</v>
          </cell>
        </row>
        <row r="4760">
          <cell r="A4760" t="str">
            <v>A627865201100</v>
          </cell>
        </row>
        <row r="4761">
          <cell r="A4761" t="str">
            <v>A627865202100</v>
          </cell>
        </row>
        <row r="4762">
          <cell r="A4762" t="str">
            <v>A627865205500</v>
          </cell>
        </row>
        <row r="4763">
          <cell r="A4763" t="str">
            <v>A627865213200</v>
          </cell>
        </row>
        <row r="4764">
          <cell r="A4764" t="str">
            <v>A627865643100</v>
          </cell>
        </row>
        <row r="4765">
          <cell r="A4765" t="str">
            <v>A627865799250</v>
          </cell>
        </row>
        <row r="4766">
          <cell r="A4766" t="str">
            <v>A627875110100</v>
          </cell>
        </row>
        <row r="4767">
          <cell r="A4767" t="str">
            <v>A627875120100</v>
          </cell>
        </row>
        <row r="4768">
          <cell r="A4768" t="str">
            <v>A627875121100</v>
          </cell>
        </row>
        <row r="4769">
          <cell r="A4769" t="str">
            <v>A627875135500</v>
          </cell>
        </row>
        <row r="4770">
          <cell r="A4770" t="str">
            <v>A627875140100</v>
          </cell>
        </row>
        <row r="4771">
          <cell r="A4771" t="str">
            <v>A627875140200</v>
          </cell>
        </row>
        <row r="4772">
          <cell r="A4772" t="str">
            <v>A627875141100</v>
          </cell>
        </row>
        <row r="4773">
          <cell r="A4773" t="str">
            <v>A627875141200</v>
          </cell>
        </row>
        <row r="4774">
          <cell r="A4774" t="str">
            <v>A627875142300</v>
          </cell>
        </row>
        <row r="4775">
          <cell r="A4775" t="str">
            <v>A627875142320</v>
          </cell>
        </row>
        <row r="4776">
          <cell r="A4776" t="str">
            <v>A627875142500</v>
          </cell>
        </row>
        <row r="4777">
          <cell r="A4777" t="str">
            <v>A627875200100</v>
          </cell>
        </row>
        <row r="4778">
          <cell r="A4778" t="str">
            <v>A627875201100</v>
          </cell>
        </row>
        <row r="4779">
          <cell r="A4779" t="str">
            <v>A627875202900</v>
          </cell>
        </row>
        <row r="4780">
          <cell r="A4780" t="str">
            <v>A627875205200</v>
          </cell>
        </row>
        <row r="4781">
          <cell r="A4781" t="str">
            <v>A627875205300</v>
          </cell>
        </row>
        <row r="4782">
          <cell r="A4782" t="str">
            <v>A627875205500</v>
          </cell>
        </row>
        <row r="4783">
          <cell r="A4783" t="str">
            <v>A627875209100</v>
          </cell>
        </row>
        <row r="4784">
          <cell r="A4784" t="str">
            <v>A627875211100</v>
          </cell>
        </row>
        <row r="4785">
          <cell r="A4785" t="str">
            <v>A627875212100</v>
          </cell>
        </row>
        <row r="4786">
          <cell r="A4786" t="str">
            <v>A627875213100</v>
          </cell>
        </row>
        <row r="4787">
          <cell r="A4787" t="str">
            <v>A627875213200</v>
          </cell>
        </row>
        <row r="4788">
          <cell r="A4788" t="str">
            <v>A627875213300</v>
          </cell>
        </row>
        <row r="4789">
          <cell r="A4789" t="str">
            <v>A627875214500</v>
          </cell>
        </row>
        <row r="4790">
          <cell r="A4790" t="str">
            <v>A627875214600</v>
          </cell>
        </row>
        <row r="4791">
          <cell r="A4791" t="str">
            <v>A627875214900</v>
          </cell>
        </row>
        <row r="4792">
          <cell r="A4792" t="str">
            <v>A627875215100</v>
          </cell>
        </row>
        <row r="4793">
          <cell r="A4793" t="str">
            <v>A627875216100</v>
          </cell>
        </row>
        <row r="4794">
          <cell r="A4794" t="str">
            <v>A627875216200</v>
          </cell>
        </row>
        <row r="4795">
          <cell r="A4795" t="str">
            <v>A627875216300</v>
          </cell>
        </row>
        <row r="4796">
          <cell r="A4796" t="str">
            <v>A627875219100</v>
          </cell>
        </row>
        <row r="4797">
          <cell r="A4797" t="str">
            <v>A627875228100</v>
          </cell>
        </row>
        <row r="4798">
          <cell r="A4798" t="str">
            <v>A627875240100</v>
          </cell>
        </row>
        <row r="4799">
          <cell r="A4799" t="str">
            <v>A627875245100</v>
          </cell>
        </row>
        <row r="4800">
          <cell r="A4800" t="str">
            <v>A627875245900</v>
          </cell>
        </row>
        <row r="4801">
          <cell r="A4801" t="str">
            <v>A627875249200</v>
          </cell>
        </row>
        <row r="4802">
          <cell r="A4802" t="str">
            <v>A627875249300</v>
          </cell>
        </row>
        <row r="4803">
          <cell r="A4803" t="str">
            <v>A627875249400</v>
          </cell>
        </row>
        <row r="4804">
          <cell r="A4804" t="str">
            <v>A627875249900</v>
          </cell>
        </row>
        <row r="4805">
          <cell r="A4805" t="str">
            <v>A627875251100</v>
          </cell>
        </row>
        <row r="4806">
          <cell r="A4806" t="str">
            <v>A627875252100</v>
          </cell>
        </row>
        <row r="4807">
          <cell r="A4807" t="str">
            <v>A627875260100</v>
          </cell>
        </row>
        <row r="4808">
          <cell r="A4808" t="str">
            <v>A627875261100</v>
          </cell>
        </row>
        <row r="4809">
          <cell r="A4809" t="str">
            <v>A627875263100</v>
          </cell>
        </row>
        <row r="4810">
          <cell r="A4810" t="str">
            <v>A627875264100</v>
          </cell>
        </row>
        <row r="4811">
          <cell r="A4811" t="str">
            <v>A627875269100</v>
          </cell>
        </row>
        <row r="4812">
          <cell r="A4812" t="str">
            <v>A627875270400</v>
          </cell>
        </row>
        <row r="4813">
          <cell r="A4813" t="str">
            <v>A627875270500</v>
          </cell>
        </row>
        <row r="4814">
          <cell r="A4814" t="str">
            <v>A627875270800</v>
          </cell>
        </row>
        <row r="4815">
          <cell r="A4815" t="str">
            <v>A627875273200</v>
          </cell>
        </row>
        <row r="4816">
          <cell r="A4816" t="str">
            <v>A627875273900</v>
          </cell>
        </row>
        <row r="4817">
          <cell r="A4817" t="str">
            <v>A627875280100</v>
          </cell>
        </row>
        <row r="4818">
          <cell r="A4818" t="str">
            <v>A627875281100</v>
          </cell>
        </row>
        <row r="4819">
          <cell r="A4819" t="str">
            <v>A627875285100</v>
          </cell>
        </row>
        <row r="4820">
          <cell r="A4820" t="str">
            <v>A627875291100</v>
          </cell>
        </row>
        <row r="4821">
          <cell r="A4821" t="str">
            <v>A627875291200</v>
          </cell>
        </row>
        <row r="4822">
          <cell r="A4822" t="str">
            <v>A627875293100</v>
          </cell>
        </row>
        <row r="4823">
          <cell r="A4823" t="str">
            <v>A627875293900</v>
          </cell>
        </row>
        <row r="4824">
          <cell r="A4824" t="str">
            <v>A627875296100</v>
          </cell>
        </row>
        <row r="4825">
          <cell r="A4825" t="str">
            <v>A627875297100</v>
          </cell>
        </row>
        <row r="4826">
          <cell r="A4826" t="str">
            <v>A627875297200</v>
          </cell>
        </row>
        <row r="4827">
          <cell r="A4827" t="str">
            <v>A627875297300</v>
          </cell>
        </row>
        <row r="4828">
          <cell r="A4828" t="str">
            <v>A627875297900</v>
          </cell>
        </row>
        <row r="4829">
          <cell r="A4829" t="str">
            <v>A627875299100</v>
          </cell>
        </row>
        <row r="4830">
          <cell r="A4830" t="str">
            <v>A627875419100</v>
          </cell>
        </row>
        <row r="4831">
          <cell r="A4831" t="str">
            <v>A627875611100</v>
          </cell>
        </row>
        <row r="4832">
          <cell r="A4832" t="str">
            <v>A627875619100</v>
          </cell>
        </row>
        <row r="4833">
          <cell r="A4833" t="str">
            <v>A627875643100</v>
          </cell>
        </row>
        <row r="4834">
          <cell r="A4834" t="str">
            <v>A627875643300</v>
          </cell>
        </row>
        <row r="4835">
          <cell r="A4835" t="str">
            <v>A627875701100</v>
          </cell>
        </row>
        <row r="4836">
          <cell r="A4836" t="str">
            <v>A627875740050</v>
          </cell>
        </row>
        <row r="4837">
          <cell r="A4837" t="str">
            <v>A627875740100</v>
          </cell>
        </row>
        <row r="4838">
          <cell r="A4838" t="str">
            <v>A627875740600</v>
          </cell>
        </row>
        <row r="4839">
          <cell r="A4839" t="str">
            <v>A627875741100</v>
          </cell>
        </row>
        <row r="4840">
          <cell r="A4840" t="str">
            <v>A627875781100</v>
          </cell>
        </row>
        <row r="4841">
          <cell r="A4841" t="str">
            <v>A627875783100</v>
          </cell>
        </row>
        <row r="4842">
          <cell r="A4842" t="str">
            <v>A627875791700</v>
          </cell>
        </row>
        <row r="4843">
          <cell r="A4843" t="str">
            <v>A627875791900</v>
          </cell>
        </row>
        <row r="4844">
          <cell r="A4844" t="str">
            <v>A627875799010</v>
          </cell>
        </row>
        <row r="4845">
          <cell r="A4845" t="str">
            <v>A627875799020</v>
          </cell>
        </row>
        <row r="4846">
          <cell r="A4846" t="str">
            <v>A627875799070</v>
          </cell>
        </row>
        <row r="4847">
          <cell r="A4847" t="str">
            <v>A627875799100</v>
          </cell>
        </row>
        <row r="4848">
          <cell r="A4848" t="str">
            <v>A627875799150</v>
          </cell>
        </row>
        <row r="4849">
          <cell r="A4849" t="str">
            <v>A627875799250</v>
          </cell>
        </row>
        <row r="4850">
          <cell r="A4850" t="str">
            <v>A627875799990</v>
          </cell>
        </row>
        <row r="4851">
          <cell r="A4851" t="str">
            <v>A627875800100</v>
          </cell>
        </row>
        <row r="4852">
          <cell r="A4852" t="str">
            <v>A627875850100</v>
          </cell>
        </row>
        <row r="4853">
          <cell r="A4853" t="str">
            <v>A627875850500</v>
          </cell>
        </row>
        <row r="4854">
          <cell r="A4854" t="str">
            <v>A627875871100</v>
          </cell>
        </row>
        <row r="4855">
          <cell r="A4855" t="str">
            <v>A627875894100</v>
          </cell>
        </row>
        <row r="4856">
          <cell r="A4856" t="str">
            <v>A627875899350</v>
          </cell>
        </row>
        <row r="4857">
          <cell r="A4857" t="str">
            <v>A627885110100</v>
          </cell>
        </row>
        <row r="4858">
          <cell r="A4858" t="str">
            <v>A627885120100</v>
          </cell>
        </row>
        <row r="4859">
          <cell r="A4859" t="str">
            <v>A627885121100</v>
          </cell>
        </row>
        <row r="4860">
          <cell r="A4860" t="str">
            <v>A627885135500</v>
          </cell>
        </row>
        <row r="4861">
          <cell r="A4861" t="str">
            <v>A627885140100</v>
          </cell>
        </row>
        <row r="4862">
          <cell r="A4862" t="str">
            <v>A627885140200</v>
          </cell>
        </row>
        <row r="4863">
          <cell r="A4863" t="str">
            <v>A627885141100</v>
          </cell>
        </row>
        <row r="4864">
          <cell r="A4864" t="str">
            <v>A627885141200</v>
          </cell>
        </row>
        <row r="4865">
          <cell r="A4865" t="str">
            <v>A627885142300</v>
          </cell>
        </row>
        <row r="4866">
          <cell r="A4866" t="str">
            <v>A627885142320</v>
          </cell>
        </row>
        <row r="4867">
          <cell r="A4867" t="str">
            <v>A627885142500</v>
          </cell>
        </row>
        <row r="4868">
          <cell r="A4868" t="str">
            <v>A627885200100</v>
          </cell>
        </row>
        <row r="4869">
          <cell r="A4869" t="str">
            <v>A627885201100</v>
          </cell>
        </row>
        <row r="4870">
          <cell r="A4870" t="str">
            <v>A627885215100</v>
          </cell>
        </row>
        <row r="4871">
          <cell r="A4871" t="str">
            <v>A627885216200</v>
          </cell>
        </row>
        <row r="4872">
          <cell r="A4872" t="str">
            <v>A627885245900</v>
          </cell>
        </row>
        <row r="4873">
          <cell r="A4873" t="str">
            <v>A627885249400</v>
          </cell>
        </row>
        <row r="4874">
          <cell r="A4874" t="str">
            <v>A627885251100</v>
          </cell>
        </row>
        <row r="4875">
          <cell r="A4875" t="str">
            <v>A627885252100</v>
          </cell>
        </row>
        <row r="4876">
          <cell r="A4876" t="str">
            <v>A627885264100</v>
          </cell>
        </row>
        <row r="4877">
          <cell r="A4877" t="str">
            <v>A627885280100</v>
          </cell>
        </row>
        <row r="4878">
          <cell r="A4878" t="str">
            <v>A627885291100</v>
          </cell>
        </row>
        <row r="4879">
          <cell r="A4879" t="str">
            <v>A627885293100</v>
          </cell>
        </row>
        <row r="4880">
          <cell r="A4880" t="str">
            <v>A627885296100</v>
          </cell>
        </row>
        <row r="4881">
          <cell r="A4881" t="str">
            <v>A627885297100</v>
          </cell>
        </row>
        <row r="4882">
          <cell r="A4882" t="str">
            <v>A627885299100</v>
          </cell>
        </row>
        <row r="4883">
          <cell r="A4883" t="str">
            <v>A627885419100</v>
          </cell>
        </row>
        <row r="4884">
          <cell r="A4884" t="str">
            <v>A627885611100</v>
          </cell>
        </row>
        <row r="4885">
          <cell r="A4885" t="str">
            <v>A627885612200</v>
          </cell>
        </row>
        <row r="4886">
          <cell r="A4886" t="str">
            <v>A627885643100</v>
          </cell>
        </row>
        <row r="4887">
          <cell r="A4887" t="str">
            <v>A627885643300</v>
          </cell>
        </row>
        <row r="4888">
          <cell r="A4888" t="str">
            <v>A627885643900</v>
          </cell>
        </row>
        <row r="4889">
          <cell r="A4889" t="str">
            <v>A627885729900</v>
          </cell>
        </row>
        <row r="4890">
          <cell r="A4890" t="str">
            <v>A627885740900</v>
          </cell>
        </row>
        <row r="4891">
          <cell r="A4891" t="str">
            <v>A627885742900</v>
          </cell>
        </row>
        <row r="4892">
          <cell r="A4892" t="str">
            <v>A627885749900</v>
          </cell>
        </row>
        <row r="4893">
          <cell r="A4893" t="str">
            <v>A627885781100</v>
          </cell>
        </row>
        <row r="4894">
          <cell r="A4894" t="str">
            <v>A627885783100</v>
          </cell>
        </row>
        <row r="4895">
          <cell r="A4895" t="str">
            <v>A627885797100</v>
          </cell>
        </row>
        <row r="4896">
          <cell r="A4896" t="str">
            <v>A627885799250</v>
          </cell>
        </row>
        <row r="4897">
          <cell r="A4897" t="str">
            <v>A627885800100</v>
          </cell>
        </row>
        <row r="4898">
          <cell r="A4898" t="str">
            <v>A627885870100</v>
          </cell>
        </row>
        <row r="4899">
          <cell r="A4899" t="str">
            <v>A627885899700</v>
          </cell>
        </row>
        <row r="4900">
          <cell r="A4900" t="str">
            <v>A630005110100</v>
          </cell>
        </row>
        <row r="4901">
          <cell r="A4901" t="str">
            <v>A630005120100</v>
          </cell>
        </row>
        <row r="4902">
          <cell r="A4902" t="str">
            <v>A630005121100</v>
          </cell>
        </row>
        <row r="4903">
          <cell r="A4903" t="str">
            <v>A630005122100</v>
          </cell>
        </row>
        <row r="4904">
          <cell r="A4904" t="str">
            <v>A630005130100</v>
          </cell>
        </row>
        <row r="4905">
          <cell r="A4905" t="str">
            <v>A630005130200</v>
          </cell>
        </row>
        <row r="4906">
          <cell r="A4906" t="str">
            <v>A630005131100</v>
          </cell>
        </row>
        <row r="4907">
          <cell r="A4907" t="str">
            <v>A630005131300</v>
          </cell>
        </row>
        <row r="4908">
          <cell r="A4908" t="str">
            <v>A630005135100</v>
          </cell>
        </row>
        <row r="4909">
          <cell r="A4909" t="str">
            <v>A630005135500</v>
          </cell>
        </row>
        <row r="4910">
          <cell r="A4910" t="str">
            <v>A630005140100</v>
          </cell>
        </row>
        <row r="4911">
          <cell r="A4911" t="str">
            <v>A630005140200</v>
          </cell>
        </row>
        <row r="4912">
          <cell r="A4912" t="str">
            <v>A630005141100</v>
          </cell>
        </row>
        <row r="4913">
          <cell r="A4913" t="str">
            <v>A630005141200</v>
          </cell>
        </row>
        <row r="4914">
          <cell r="A4914" t="str">
            <v>A630005142300</v>
          </cell>
        </row>
        <row r="4915">
          <cell r="A4915" t="str">
            <v>A630005142320</v>
          </cell>
        </row>
        <row r="4916">
          <cell r="A4916" t="str">
            <v>A630005142500</v>
          </cell>
        </row>
        <row r="4917">
          <cell r="A4917" t="str">
            <v>A630005180100</v>
          </cell>
        </row>
        <row r="4918">
          <cell r="A4918" t="str">
            <v>A630005190100</v>
          </cell>
        </row>
        <row r="4919">
          <cell r="A4919" t="str">
            <v>A630005190200</v>
          </cell>
        </row>
        <row r="4920">
          <cell r="A4920" t="str">
            <v>A630005419100</v>
          </cell>
        </row>
        <row r="4921">
          <cell r="A4921" t="str">
            <v>A630005421100</v>
          </cell>
        </row>
        <row r="4922">
          <cell r="A4922" t="str">
            <v>A630005431100</v>
          </cell>
        </row>
        <row r="4923">
          <cell r="A4923" t="str">
            <v>A630005711600</v>
          </cell>
        </row>
        <row r="4924">
          <cell r="A4924" t="str">
            <v>A630005784200</v>
          </cell>
        </row>
        <row r="4925">
          <cell r="A4925" t="str">
            <v>A630005796900</v>
          </cell>
        </row>
        <row r="4926">
          <cell r="A4926" t="str">
            <v>A630005800100</v>
          </cell>
        </row>
        <row r="4927">
          <cell r="A4927" t="str">
            <v>A630005801100</v>
          </cell>
        </row>
        <row r="4928">
          <cell r="A4928" t="str">
            <v>A630005892100</v>
          </cell>
        </row>
        <row r="4929">
          <cell r="A4929" t="str">
            <v>A630105110100</v>
          </cell>
        </row>
        <row r="4930">
          <cell r="A4930" t="str">
            <v>A630105120100</v>
          </cell>
        </row>
        <row r="4931">
          <cell r="A4931" t="str">
            <v>A630105121100</v>
          </cell>
        </row>
        <row r="4932">
          <cell r="A4932" t="str">
            <v>A630105122100</v>
          </cell>
        </row>
        <row r="4933">
          <cell r="A4933" t="str">
            <v>A630105130100</v>
          </cell>
        </row>
        <row r="4934">
          <cell r="A4934" t="str">
            <v>A630105130200</v>
          </cell>
        </row>
        <row r="4935">
          <cell r="A4935" t="str">
            <v>A630105131100</v>
          </cell>
        </row>
        <row r="4936">
          <cell r="A4936" t="str">
            <v>A630105135100</v>
          </cell>
        </row>
        <row r="4937">
          <cell r="A4937" t="str">
            <v>A630105135500</v>
          </cell>
        </row>
        <row r="4938">
          <cell r="A4938" t="str">
            <v>A630105140100</v>
          </cell>
        </row>
        <row r="4939">
          <cell r="A4939" t="str">
            <v>A630105140200</v>
          </cell>
        </row>
        <row r="4940">
          <cell r="A4940" t="str">
            <v>A630105141100</v>
          </cell>
        </row>
        <row r="4941">
          <cell r="A4941" t="str">
            <v>A630105141200</v>
          </cell>
        </row>
        <row r="4942">
          <cell r="A4942" t="str">
            <v>A630105142300</v>
          </cell>
        </row>
        <row r="4943">
          <cell r="A4943" t="str">
            <v>A630105142320</v>
          </cell>
        </row>
        <row r="4944">
          <cell r="A4944" t="str">
            <v>A630105142500</v>
          </cell>
        </row>
        <row r="4945">
          <cell r="A4945" t="str">
            <v>A630105180100</v>
          </cell>
        </row>
        <row r="4946">
          <cell r="A4946" t="str">
            <v>A630105784200</v>
          </cell>
        </row>
        <row r="4947">
          <cell r="A4947" t="str">
            <v>A630105800100</v>
          </cell>
        </row>
        <row r="4948">
          <cell r="A4948" t="str">
            <v>A631005110100</v>
          </cell>
        </row>
        <row r="4949">
          <cell r="A4949" t="str">
            <v>A631005120100</v>
          </cell>
        </row>
        <row r="4950">
          <cell r="A4950" t="str">
            <v>A631005121100</v>
          </cell>
        </row>
        <row r="4951">
          <cell r="A4951" t="str">
            <v>A631005130100</v>
          </cell>
        </row>
        <row r="4952">
          <cell r="A4952" t="str">
            <v>A631005130200</v>
          </cell>
        </row>
        <row r="4953">
          <cell r="A4953" t="str">
            <v>A631005131100</v>
          </cell>
        </row>
        <row r="4954">
          <cell r="A4954" t="str">
            <v>A631005135100</v>
          </cell>
        </row>
        <row r="4955">
          <cell r="A4955" t="str">
            <v>A631005135500</v>
          </cell>
        </row>
        <row r="4956">
          <cell r="A4956" t="str">
            <v>A631005140100</v>
          </cell>
        </row>
        <row r="4957">
          <cell r="A4957" t="str">
            <v>A631005140200</v>
          </cell>
        </row>
        <row r="4958">
          <cell r="A4958" t="str">
            <v>A631005141100</v>
          </cell>
        </row>
        <row r="4959">
          <cell r="A4959" t="str">
            <v>A631005141200</v>
          </cell>
        </row>
        <row r="4960">
          <cell r="A4960" t="str">
            <v>A631005142300</v>
          </cell>
        </row>
        <row r="4961">
          <cell r="A4961" t="str">
            <v>A631005142320</v>
          </cell>
        </row>
        <row r="4962">
          <cell r="A4962" t="str">
            <v>A631005142500</v>
          </cell>
        </row>
        <row r="4963">
          <cell r="A4963" t="str">
            <v>A631005180100</v>
          </cell>
        </row>
        <row r="4964">
          <cell r="A4964" t="str">
            <v>A631005191200</v>
          </cell>
        </row>
        <row r="4965">
          <cell r="A4965" t="str">
            <v>A631005200100</v>
          </cell>
        </row>
        <row r="4966">
          <cell r="A4966" t="str">
            <v>A631005200900</v>
          </cell>
        </row>
        <row r="4967">
          <cell r="A4967" t="str">
            <v>A631005201100</v>
          </cell>
        </row>
        <row r="4968">
          <cell r="A4968" t="str">
            <v>A631005205900</v>
          </cell>
        </row>
        <row r="4969">
          <cell r="A4969" t="str">
            <v>A631005249200</v>
          </cell>
        </row>
        <row r="4970">
          <cell r="A4970" t="str">
            <v>A631005263100</v>
          </cell>
        </row>
        <row r="4971">
          <cell r="A4971" t="str">
            <v>A631005264100</v>
          </cell>
        </row>
        <row r="4972">
          <cell r="A4972" t="str">
            <v>A631005269100</v>
          </cell>
        </row>
        <row r="4973">
          <cell r="A4973" t="str">
            <v>A631005270900</v>
          </cell>
        </row>
        <row r="4974">
          <cell r="A4974" t="str">
            <v>A631005274100</v>
          </cell>
        </row>
        <row r="4975">
          <cell r="A4975" t="str">
            <v>A631005280100</v>
          </cell>
        </row>
        <row r="4976">
          <cell r="A4976" t="str">
            <v>A631005291100</v>
          </cell>
        </row>
        <row r="4977">
          <cell r="A4977" t="str">
            <v>A631005293900</v>
          </cell>
        </row>
        <row r="4978">
          <cell r="A4978" t="str">
            <v>A631005296100</v>
          </cell>
        </row>
        <row r="4979">
          <cell r="A4979" t="str">
            <v>A631005297100</v>
          </cell>
        </row>
        <row r="4980">
          <cell r="A4980" t="str">
            <v>A631005297200</v>
          </cell>
        </row>
        <row r="4981">
          <cell r="A4981" t="str">
            <v>A631005297300</v>
          </cell>
        </row>
        <row r="4982">
          <cell r="A4982" t="str">
            <v>A631005297900</v>
          </cell>
        </row>
        <row r="4983">
          <cell r="A4983" t="str">
            <v>A631005299100</v>
          </cell>
        </row>
        <row r="4984">
          <cell r="A4984" t="str">
            <v>A631005610100</v>
          </cell>
        </row>
        <row r="4985">
          <cell r="A4985" t="str">
            <v>A631005611100</v>
          </cell>
        </row>
        <row r="4986">
          <cell r="A4986" t="str">
            <v>A631005612900</v>
          </cell>
        </row>
        <row r="4987">
          <cell r="A4987" t="str">
            <v>A631005619900</v>
          </cell>
        </row>
        <row r="4988">
          <cell r="A4988" t="str">
            <v>A631005640100</v>
          </cell>
        </row>
        <row r="4989">
          <cell r="A4989" t="str">
            <v>A631005643100</v>
          </cell>
        </row>
        <row r="4990">
          <cell r="A4990" t="str">
            <v>A631005643300</v>
          </cell>
        </row>
        <row r="4991">
          <cell r="A4991" t="str">
            <v>A631005740050</v>
          </cell>
        </row>
        <row r="4992">
          <cell r="A4992" t="str">
            <v>A631005742300</v>
          </cell>
        </row>
        <row r="4993">
          <cell r="A4993" t="str">
            <v>A631005742900</v>
          </cell>
        </row>
        <row r="4994">
          <cell r="A4994" t="str">
            <v>A631005748100</v>
          </cell>
        </row>
        <row r="4995">
          <cell r="A4995" t="str">
            <v>A631005748200</v>
          </cell>
        </row>
        <row r="4996">
          <cell r="A4996" t="str">
            <v>A631005749500</v>
          </cell>
        </row>
        <row r="4997">
          <cell r="A4997" t="str">
            <v>A631005749600</v>
          </cell>
        </row>
        <row r="4998">
          <cell r="A4998" t="str">
            <v>A631005749700</v>
          </cell>
        </row>
        <row r="4999">
          <cell r="A4999" t="str">
            <v>A631005749800</v>
          </cell>
        </row>
        <row r="5000">
          <cell r="A5000" t="str">
            <v>A631005749900</v>
          </cell>
        </row>
        <row r="5001">
          <cell r="A5001" t="str">
            <v>A631005781100</v>
          </cell>
        </row>
        <row r="5002">
          <cell r="A5002" t="str">
            <v>A631005783100</v>
          </cell>
        </row>
        <row r="5003">
          <cell r="A5003" t="str">
            <v>A631005784100</v>
          </cell>
        </row>
        <row r="5004">
          <cell r="A5004" t="str">
            <v>A631005791700</v>
          </cell>
        </row>
        <row r="5005">
          <cell r="A5005" t="str">
            <v>A631005796300</v>
          </cell>
        </row>
        <row r="5006">
          <cell r="A5006" t="str">
            <v>A631005799010</v>
          </cell>
        </row>
        <row r="5007">
          <cell r="A5007" t="str">
            <v>A631005799100</v>
          </cell>
        </row>
        <row r="5008">
          <cell r="A5008" t="str">
            <v>A631005799150</v>
          </cell>
        </row>
        <row r="5009">
          <cell r="A5009" t="str">
            <v>A631005799990</v>
          </cell>
        </row>
        <row r="5010">
          <cell r="A5010" t="str">
            <v>A631005800100</v>
          </cell>
        </row>
        <row r="5011">
          <cell r="A5011" t="str">
            <v>A631005801100</v>
          </cell>
        </row>
        <row r="5012">
          <cell r="A5012" t="str">
            <v>A631005850100</v>
          </cell>
        </row>
        <row r="5013">
          <cell r="A5013" t="str">
            <v>A631005890100</v>
          </cell>
        </row>
        <row r="5014">
          <cell r="A5014" t="str">
            <v>A631005894100</v>
          </cell>
        </row>
        <row r="5015">
          <cell r="A5015" t="str">
            <v>A631005899700</v>
          </cell>
        </row>
        <row r="5016">
          <cell r="A5016" t="str">
            <v>A631005899950</v>
          </cell>
        </row>
        <row r="5017">
          <cell r="A5017" t="str">
            <v>A631105110100</v>
          </cell>
        </row>
        <row r="5018">
          <cell r="A5018" t="str">
            <v>A631105120100</v>
          </cell>
        </row>
        <row r="5019">
          <cell r="A5019" t="str">
            <v>A631105121100</v>
          </cell>
        </row>
        <row r="5020">
          <cell r="A5020" t="str">
            <v>A631105130100</v>
          </cell>
        </row>
        <row r="5021">
          <cell r="A5021" t="str">
            <v>A631105130200</v>
          </cell>
        </row>
        <row r="5022">
          <cell r="A5022" t="str">
            <v>A631105131100</v>
          </cell>
        </row>
        <row r="5023">
          <cell r="A5023" t="str">
            <v>A631105134400</v>
          </cell>
        </row>
        <row r="5024">
          <cell r="A5024" t="str">
            <v>A631105135100</v>
          </cell>
        </row>
        <row r="5025">
          <cell r="A5025" t="str">
            <v>A631105135500</v>
          </cell>
        </row>
        <row r="5026">
          <cell r="A5026" t="str">
            <v>A631105140100</v>
          </cell>
        </row>
        <row r="5027">
          <cell r="A5027" t="str">
            <v>A631105140200</v>
          </cell>
        </row>
        <row r="5028">
          <cell r="A5028" t="str">
            <v>A631105141100</v>
          </cell>
        </row>
        <row r="5029">
          <cell r="A5029" t="str">
            <v>A631105141200</v>
          </cell>
        </row>
        <row r="5030">
          <cell r="A5030" t="str">
            <v>A631105141300</v>
          </cell>
        </row>
        <row r="5031">
          <cell r="A5031" t="str">
            <v>A631105142300</v>
          </cell>
        </row>
        <row r="5032">
          <cell r="A5032" t="str">
            <v>A631105142320</v>
          </cell>
        </row>
        <row r="5033">
          <cell r="A5033" t="str">
            <v>A631105142500</v>
          </cell>
        </row>
        <row r="5034">
          <cell r="A5034" t="str">
            <v>A631105144100</v>
          </cell>
        </row>
        <row r="5035">
          <cell r="A5035" t="str">
            <v>A631105180100</v>
          </cell>
        </row>
        <row r="5036">
          <cell r="A5036" t="str">
            <v>A631105191200</v>
          </cell>
        </row>
        <row r="5037">
          <cell r="A5037" t="str">
            <v>A631105643500</v>
          </cell>
        </row>
        <row r="5038">
          <cell r="A5038" t="str">
            <v>A631105784100</v>
          </cell>
        </row>
        <row r="5039">
          <cell r="A5039" t="str">
            <v>A631105784200</v>
          </cell>
        </row>
        <row r="5040">
          <cell r="A5040" t="str">
            <v>A631105796100</v>
          </cell>
        </row>
        <row r="5041">
          <cell r="A5041" t="str">
            <v>A631105796300</v>
          </cell>
        </row>
        <row r="5042">
          <cell r="A5042" t="str">
            <v>A631105796400</v>
          </cell>
        </row>
        <row r="5043">
          <cell r="A5043" t="str">
            <v>A631105800100</v>
          </cell>
        </row>
        <row r="5044">
          <cell r="A5044" t="str">
            <v>A631105801100</v>
          </cell>
        </row>
        <row r="5045">
          <cell r="A5045" t="str">
            <v>A631105880100</v>
          </cell>
        </row>
        <row r="5046">
          <cell r="A5046" t="str">
            <v>A631105894100</v>
          </cell>
        </row>
        <row r="5047">
          <cell r="A5047" t="str">
            <v>A631205110100</v>
          </cell>
        </row>
        <row r="5048">
          <cell r="A5048" t="str">
            <v>A631205120100</v>
          </cell>
        </row>
        <row r="5049">
          <cell r="A5049" t="str">
            <v>A631205121100</v>
          </cell>
        </row>
        <row r="5050">
          <cell r="A5050" t="str">
            <v>A631205130100</v>
          </cell>
        </row>
        <row r="5051">
          <cell r="A5051" t="str">
            <v>A631205130200</v>
          </cell>
        </row>
        <row r="5052">
          <cell r="A5052" t="str">
            <v>A631205131100</v>
          </cell>
        </row>
        <row r="5053">
          <cell r="A5053" t="str">
            <v>A631205134400</v>
          </cell>
        </row>
        <row r="5054">
          <cell r="A5054" t="str">
            <v>A631205135100</v>
          </cell>
        </row>
        <row r="5055">
          <cell r="A5055" t="str">
            <v>A631205135500</v>
          </cell>
        </row>
        <row r="5056">
          <cell r="A5056" t="str">
            <v>A631205140100</v>
          </cell>
        </row>
        <row r="5057">
          <cell r="A5057" t="str">
            <v>A631205140200</v>
          </cell>
        </row>
        <row r="5058">
          <cell r="A5058" t="str">
            <v>A631205141100</v>
          </cell>
        </row>
        <row r="5059">
          <cell r="A5059" t="str">
            <v>A631205141200</v>
          </cell>
        </row>
        <row r="5060">
          <cell r="A5060" t="str">
            <v>A631205141300</v>
          </cell>
        </row>
        <row r="5061">
          <cell r="A5061" t="str">
            <v>A631205142300</v>
          </cell>
        </row>
        <row r="5062">
          <cell r="A5062" t="str">
            <v>A631205142320</v>
          </cell>
        </row>
        <row r="5063">
          <cell r="A5063" t="str">
            <v>A631205142500</v>
          </cell>
        </row>
        <row r="5064">
          <cell r="A5064" t="str">
            <v>A631205144100</v>
          </cell>
        </row>
        <row r="5065">
          <cell r="A5065" t="str">
            <v>A631205190100</v>
          </cell>
        </row>
        <row r="5066">
          <cell r="A5066" t="str">
            <v>A631205190200</v>
          </cell>
        </row>
        <row r="5067">
          <cell r="A5067" t="str">
            <v>A631205191100</v>
          </cell>
        </row>
        <row r="5068">
          <cell r="A5068" t="str">
            <v>A631205191200</v>
          </cell>
        </row>
        <row r="5069">
          <cell r="A5069" t="str">
            <v>A631205299100</v>
          </cell>
        </row>
        <row r="5070">
          <cell r="A5070" t="str">
            <v>A631205610200</v>
          </cell>
        </row>
        <row r="5071">
          <cell r="A5071" t="str">
            <v>A631205643500</v>
          </cell>
        </row>
        <row r="5072">
          <cell r="A5072" t="str">
            <v>A631205784100</v>
          </cell>
        </row>
        <row r="5073">
          <cell r="A5073" t="str">
            <v>A631205784200</v>
          </cell>
        </row>
        <row r="5074">
          <cell r="A5074" t="str">
            <v>A631205796100</v>
          </cell>
        </row>
        <row r="5075">
          <cell r="A5075" t="str">
            <v>A631205796200</v>
          </cell>
        </row>
        <row r="5076">
          <cell r="A5076" t="str">
            <v>A631205796300</v>
          </cell>
        </row>
        <row r="5077">
          <cell r="A5077" t="str">
            <v>A631205796400</v>
          </cell>
        </row>
        <row r="5078">
          <cell r="A5078" t="str">
            <v>A631205796900</v>
          </cell>
        </row>
        <row r="5079">
          <cell r="A5079" t="str">
            <v>A631205800100</v>
          </cell>
        </row>
        <row r="5080">
          <cell r="A5080" t="str">
            <v>A631205801100</v>
          </cell>
        </row>
        <row r="5081">
          <cell r="A5081" t="str">
            <v>A631205880100</v>
          </cell>
        </row>
        <row r="5082">
          <cell r="A5082" t="str">
            <v>A631205894100</v>
          </cell>
        </row>
        <row r="5083">
          <cell r="A5083" t="str">
            <v>A632005110100</v>
          </cell>
        </row>
        <row r="5084">
          <cell r="A5084" t="str">
            <v>A632005120100</v>
          </cell>
        </row>
        <row r="5085">
          <cell r="A5085" t="str">
            <v>A632005121100</v>
          </cell>
        </row>
        <row r="5086">
          <cell r="A5086" t="str">
            <v>A632005130100</v>
          </cell>
        </row>
        <row r="5087">
          <cell r="A5087" t="str">
            <v>A632005130200</v>
          </cell>
        </row>
        <row r="5088">
          <cell r="A5088" t="str">
            <v>A632005131100</v>
          </cell>
        </row>
        <row r="5089">
          <cell r="A5089" t="str">
            <v>A632005135100</v>
          </cell>
        </row>
        <row r="5090">
          <cell r="A5090" t="str">
            <v>A632005135500</v>
          </cell>
        </row>
        <row r="5091">
          <cell r="A5091" t="str">
            <v>A632005140100</v>
          </cell>
        </row>
        <row r="5092">
          <cell r="A5092" t="str">
            <v>A632005140200</v>
          </cell>
        </row>
        <row r="5093">
          <cell r="A5093" t="str">
            <v>A632005141100</v>
          </cell>
        </row>
        <row r="5094">
          <cell r="A5094" t="str">
            <v>A632005141200</v>
          </cell>
        </row>
        <row r="5095">
          <cell r="A5095" t="str">
            <v>A632005142300</v>
          </cell>
        </row>
        <row r="5096">
          <cell r="A5096" t="str">
            <v>A632005142320</v>
          </cell>
        </row>
        <row r="5097">
          <cell r="A5097" t="str">
            <v>A632005142500</v>
          </cell>
        </row>
        <row r="5098">
          <cell r="A5098" t="str">
            <v>A632005180100</v>
          </cell>
        </row>
        <row r="5099">
          <cell r="A5099" t="str">
            <v>A632005191200</v>
          </cell>
        </row>
        <row r="5100">
          <cell r="A5100" t="str">
            <v>A632005784200</v>
          </cell>
        </row>
        <row r="5101">
          <cell r="A5101" t="str">
            <v>A632005800100</v>
          </cell>
        </row>
        <row r="5102">
          <cell r="A5102" t="str">
            <v>A632005801100</v>
          </cell>
        </row>
        <row r="5103">
          <cell r="A5103" t="str">
            <v>A633005110100</v>
          </cell>
        </row>
        <row r="5104">
          <cell r="A5104" t="str">
            <v>A633005120100</v>
          </cell>
        </row>
        <row r="5105">
          <cell r="A5105" t="str">
            <v>A633005121100</v>
          </cell>
        </row>
        <row r="5106">
          <cell r="A5106" t="str">
            <v>A633005130100</v>
          </cell>
        </row>
        <row r="5107">
          <cell r="A5107" t="str">
            <v>A633005130200</v>
          </cell>
        </row>
        <row r="5108">
          <cell r="A5108" t="str">
            <v>A633005131100</v>
          </cell>
        </row>
        <row r="5109">
          <cell r="A5109" t="str">
            <v>A633005135100</v>
          </cell>
        </row>
        <row r="5110">
          <cell r="A5110" t="str">
            <v>A633005135500</v>
          </cell>
        </row>
        <row r="5111">
          <cell r="A5111" t="str">
            <v>A633005140100</v>
          </cell>
        </row>
        <row r="5112">
          <cell r="A5112" t="str">
            <v>A633005140200</v>
          </cell>
        </row>
        <row r="5113">
          <cell r="A5113" t="str">
            <v>A633005141100</v>
          </cell>
        </row>
        <row r="5114">
          <cell r="A5114" t="str">
            <v>A633005141200</v>
          </cell>
        </row>
        <row r="5115">
          <cell r="A5115" t="str">
            <v>A633005142300</v>
          </cell>
        </row>
        <row r="5116">
          <cell r="A5116" t="str">
            <v>A633005142320</v>
          </cell>
        </row>
        <row r="5117">
          <cell r="A5117" t="str">
            <v>A633005142500</v>
          </cell>
        </row>
        <row r="5118">
          <cell r="A5118" t="str">
            <v>A633005180100</v>
          </cell>
        </row>
        <row r="5119">
          <cell r="A5119" t="str">
            <v>A633005784200</v>
          </cell>
        </row>
        <row r="5120">
          <cell r="A5120" t="str">
            <v>A633005800100</v>
          </cell>
        </row>
        <row r="5121">
          <cell r="A5121" t="str">
            <v>A633005801100</v>
          </cell>
        </row>
        <row r="5122">
          <cell r="A5122" t="str">
            <v>A633005810800</v>
          </cell>
        </row>
        <row r="5123">
          <cell r="A5123" t="str">
            <v>A633105110100</v>
          </cell>
        </row>
        <row r="5124">
          <cell r="A5124" t="str">
            <v>A633105120100</v>
          </cell>
        </row>
        <row r="5125">
          <cell r="A5125" t="str">
            <v>A633105121100</v>
          </cell>
        </row>
        <row r="5126">
          <cell r="A5126" t="str">
            <v>A633105130100</v>
          </cell>
        </row>
        <row r="5127">
          <cell r="A5127" t="str">
            <v>A633105130200</v>
          </cell>
        </row>
        <row r="5128">
          <cell r="A5128" t="str">
            <v>A633105131100</v>
          </cell>
        </row>
        <row r="5129">
          <cell r="A5129" t="str">
            <v>A633105134400</v>
          </cell>
        </row>
        <row r="5130">
          <cell r="A5130" t="str">
            <v>A633105135100</v>
          </cell>
        </row>
        <row r="5131">
          <cell r="A5131" t="str">
            <v>A633105135500</v>
          </cell>
        </row>
        <row r="5132">
          <cell r="A5132" t="str">
            <v>A633105140100</v>
          </cell>
        </row>
        <row r="5133">
          <cell r="A5133" t="str">
            <v>A633105140200</v>
          </cell>
        </row>
        <row r="5134">
          <cell r="A5134" t="str">
            <v>A633105141100</v>
          </cell>
        </row>
        <row r="5135">
          <cell r="A5135" t="str">
            <v>A633105141200</v>
          </cell>
        </row>
        <row r="5136">
          <cell r="A5136" t="str">
            <v>A633105141300</v>
          </cell>
        </row>
        <row r="5137">
          <cell r="A5137" t="str">
            <v>A633105142300</v>
          </cell>
        </row>
        <row r="5138">
          <cell r="A5138" t="str">
            <v>A633105142320</v>
          </cell>
        </row>
        <row r="5139">
          <cell r="A5139" t="str">
            <v>A633105142500</v>
          </cell>
        </row>
        <row r="5140">
          <cell r="A5140" t="str">
            <v>A633105144100</v>
          </cell>
        </row>
        <row r="5141">
          <cell r="A5141" t="str">
            <v>A633105180100</v>
          </cell>
        </row>
        <row r="5142">
          <cell r="A5142" t="str">
            <v>A633105191100</v>
          </cell>
        </row>
        <row r="5143">
          <cell r="A5143" t="str">
            <v>A633105191200</v>
          </cell>
        </row>
        <row r="5144">
          <cell r="A5144" t="str">
            <v>A633105784100</v>
          </cell>
        </row>
        <row r="5145">
          <cell r="A5145" t="str">
            <v>A633105784200</v>
          </cell>
        </row>
        <row r="5146">
          <cell r="A5146" t="str">
            <v>A633105800100</v>
          </cell>
        </row>
        <row r="5147">
          <cell r="A5147" t="str">
            <v>A633105880100</v>
          </cell>
        </row>
        <row r="5148">
          <cell r="A5148" t="str">
            <v>A633205110100</v>
          </cell>
        </row>
        <row r="5149">
          <cell r="A5149" t="str">
            <v>A633205120100</v>
          </cell>
        </row>
        <row r="5150">
          <cell r="A5150" t="str">
            <v>A633205121100</v>
          </cell>
        </row>
        <row r="5151">
          <cell r="A5151" t="str">
            <v>A633205130100</v>
          </cell>
        </row>
        <row r="5152">
          <cell r="A5152" t="str">
            <v>A633205130200</v>
          </cell>
        </row>
        <row r="5153">
          <cell r="A5153" t="str">
            <v>A633205131100</v>
          </cell>
        </row>
        <row r="5154">
          <cell r="A5154" t="str">
            <v>A633205135100</v>
          </cell>
        </row>
        <row r="5155">
          <cell r="A5155" t="str">
            <v>A633205135500</v>
          </cell>
        </row>
        <row r="5156">
          <cell r="A5156" t="str">
            <v>A633205140100</v>
          </cell>
        </row>
        <row r="5157">
          <cell r="A5157" t="str">
            <v>A633205140200</v>
          </cell>
        </row>
        <row r="5158">
          <cell r="A5158" t="str">
            <v>A633205141100</v>
          </cell>
        </row>
        <row r="5159">
          <cell r="A5159" t="str">
            <v>A633205141200</v>
          </cell>
        </row>
        <row r="5160">
          <cell r="A5160" t="str">
            <v>A633205142300</v>
          </cell>
        </row>
        <row r="5161">
          <cell r="A5161" t="str">
            <v>A633205142320</v>
          </cell>
        </row>
        <row r="5162">
          <cell r="A5162" t="str">
            <v>A633205142500</v>
          </cell>
        </row>
        <row r="5163">
          <cell r="A5163" t="str">
            <v>A633205180100</v>
          </cell>
        </row>
        <row r="5164">
          <cell r="A5164" t="str">
            <v>A633205191100</v>
          </cell>
        </row>
        <row r="5165">
          <cell r="A5165" t="str">
            <v>A633205191200</v>
          </cell>
        </row>
        <row r="5166">
          <cell r="A5166" t="str">
            <v>A633205784200</v>
          </cell>
        </row>
        <row r="5167">
          <cell r="A5167" t="str">
            <v>A633205800100</v>
          </cell>
        </row>
        <row r="5168">
          <cell r="A5168" t="str">
            <v>A633305110100</v>
          </cell>
        </row>
        <row r="5169">
          <cell r="A5169" t="str">
            <v>A633305120100</v>
          </cell>
        </row>
        <row r="5170">
          <cell r="A5170" t="str">
            <v>A633305121100</v>
          </cell>
        </row>
        <row r="5171">
          <cell r="A5171" t="str">
            <v>A633305130100</v>
          </cell>
        </row>
        <row r="5172">
          <cell r="A5172" t="str">
            <v>A633305130200</v>
          </cell>
        </row>
        <row r="5173">
          <cell r="A5173" t="str">
            <v>A633305131100</v>
          </cell>
        </row>
        <row r="5174">
          <cell r="A5174" t="str">
            <v>A633305135100</v>
          </cell>
        </row>
        <row r="5175">
          <cell r="A5175" t="str">
            <v>A633305135500</v>
          </cell>
        </row>
        <row r="5176">
          <cell r="A5176" t="str">
            <v>A633305140100</v>
          </cell>
        </row>
        <row r="5177">
          <cell r="A5177" t="str">
            <v>A633305140200</v>
          </cell>
        </row>
        <row r="5178">
          <cell r="A5178" t="str">
            <v>A633305141100</v>
          </cell>
        </row>
        <row r="5179">
          <cell r="A5179" t="str">
            <v>A633305141200</v>
          </cell>
        </row>
        <row r="5180">
          <cell r="A5180" t="str">
            <v>A633305142300</v>
          </cell>
        </row>
        <row r="5181">
          <cell r="A5181" t="str">
            <v>A633305142320</v>
          </cell>
        </row>
        <row r="5182">
          <cell r="A5182" t="str">
            <v>A633305142500</v>
          </cell>
        </row>
        <row r="5183">
          <cell r="A5183" t="str">
            <v>A633305180100</v>
          </cell>
        </row>
        <row r="5184">
          <cell r="A5184" t="str">
            <v>A633305191100</v>
          </cell>
        </row>
        <row r="5185">
          <cell r="A5185" t="str">
            <v>A633305191200</v>
          </cell>
        </row>
        <row r="5186">
          <cell r="A5186" t="str">
            <v>A633305784200</v>
          </cell>
        </row>
        <row r="5187">
          <cell r="A5187" t="str">
            <v>A633305800100</v>
          </cell>
        </row>
        <row r="5188">
          <cell r="A5188" t="str">
            <v>A633305801100</v>
          </cell>
        </row>
        <row r="5189">
          <cell r="A5189" t="str">
            <v>A640005110100</v>
          </cell>
        </row>
        <row r="5190">
          <cell r="A5190" t="str">
            <v>A640005120100</v>
          </cell>
        </row>
        <row r="5191">
          <cell r="A5191" t="str">
            <v>A640005121100</v>
          </cell>
        </row>
        <row r="5192">
          <cell r="A5192" t="str">
            <v>A640005130200</v>
          </cell>
        </row>
        <row r="5193">
          <cell r="A5193" t="str">
            <v>A640005135500</v>
          </cell>
        </row>
        <row r="5194">
          <cell r="A5194" t="str">
            <v>A640005140100</v>
          </cell>
        </row>
        <row r="5195">
          <cell r="A5195" t="str">
            <v>A640005140200</v>
          </cell>
        </row>
        <row r="5196">
          <cell r="A5196" t="str">
            <v>A640005141100</v>
          </cell>
        </row>
        <row r="5197">
          <cell r="A5197" t="str">
            <v>A640005141200</v>
          </cell>
        </row>
        <row r="5198">
          <cell r="A5198" t="str">
            <v>A640005142300</v>
          </cell>
        </row>
        <row r="5199">
          <cell r="A5199" t="str">
            <v>A640005142320</v>
          </cell>
        </row>
        <row r="5200">
          <cell r="A5200" t="str">
            <v>A640005142500</v>
          </cell>
        </row>
        <row r="5201">
          <cell r="A5201" t="str">
            <v>A640005191200</v>
          </cell>
        </row>
        <row r="5202">
          <cell r="A5202" t="str">
            <v>A640005296100</v>
          </cell>
        </row>
        <row r="5203">
          <cell r="A5203" t="str">
            <v>A640005711600</v>
          </cell>
        </row>
        <row r="5204">
          <cell r="A5204" t="str">
            <v>A640005796100</v>
          </cell>
        </row>
        <row r="5205">
          <cell r="A5205" t="str">
            <v>A640005796900</v>
          </cell>
        </row>
        <row r="5206">
          <cell r="A5206" t="str">
            <v>A640005800100</v>
          </cell>
        </row>
        <row r="5207">
          <cell r="A5207" t="str">
            <v>A640005801100</v>
          </cell>
        </row>
        <row r="5208">
          <cell r="A5208" t="str">
            <v>A640005894100</v>
          </cell>
        </row>
        <row r="5209">
          <cell r="A5209" t="str">
            <v>A650005110100</v>
          </cell>
        </row>
        <row r="5210">
          <cell r="A5210" t="str">
            <v>A650005120100</v>
          </cell>
        </row>
        <row r="5211">
          <cell r="A5211" t="str">
            <v>A650005121100</v>
          </cell>
        </row>
        <row r="5212">
          <cell r="A5212" t="str">
            <v>A650005122100</v>
          </cell>
        </row>
        <row r="5213">
          <cell r="A5213" t="str">
            <v>A650005129100</v>
          </cell>
        </row>
        <row r="5214">
          <cell r="A5214" t="str">
            <v>A650005130100</v>
          </cell>
        </row>
        <row r="5215">
          <cell r="A5215" t="str">
            <v>A650005130200</v>
          </cell>
        </row>
        <row r="5216">
          <cell r="A5216" t="str">
            <v>A650005131100</v>
          </cell>
        </row>
        <row r="5217">
          <cell r="A5217" t="str">
            <v>A650005131300</v>
          </cell>
        </row>
        <row r="5218">
          <cell r="A5218" t="str">
            <v>A650005133100</v>
          </cell>
        </row>
        <row r="5219">
          <cell r="A5219" t="str">
            <v>A650005135500</v>
          </cell>
        </row>
        <row r="5220">
          <cell r="A5220" t="str">
            <v>A650005140100</v>
          </cell>
        </row>
        <row r="5221">
          <cell r="A5221" t="str">
            <v>A650005140200</v>
          </cell>
        </row>
        <row r="5222">
          <cell r="A5222" t="str">
            <v>A650005141100</v>
          </cell>
        </row>
        <row r="5223">
          <cell r="A5223" t="str">
            <v>A650005141200</v>
          </cell>
        </row>
        <row r="5224">
          <cell r="A5224" t="str">
            <v>A650005142300</v>
          </cell>
        </row>
        <row r="5225">
          <cell r="A5225" t="str">
            <v>A650005142320</v>
          </cell>
        </row>
        <row r="5226">
          <cell r="A5226" t="str">
            <v>A650005142500</v>
          </cell>
        </row>
        <row r="5227">
          <cell r="A5227" t="str">
            <v>A650005191100</v>
          </cell>
        </row>
        <row r="5228">
          <cell r="A5228" t="str">
            <v>A650005296100</v>
          </cell>
        </row>
        <row r="5229">
          <cell r="A5229" t="str">
            <v>A650005297200</v>
          </cell>
        </row>
        <row r="5230">
          <cell r="A5230" t="str">
            <v>A650005299100</v>
          </cell>
        </row>
        <row r="5231">
          <cell r="A5231" t="str">
            <v>A650005600100</v>
          </cell>
        </row>
        <row r="5232">
          <cell r="A5232" t="str">
            <v>A650005601100</v>
          </cell>
        </row>
        <row r="5233">
          <cell r="A5233" t="str">
            <v>A650005643100</v>
          </cell>
        </row>
        <row r="5234">
          <cell r="A5234" t="str">
            <v>A650005643300</v>
          </cell>
        </row>
        <row r="5235">
          <cell r="A5235" t="str">
            <v>A650005711100</v>
          </cell>
        </row>
        <row r="5236">
          <cell r="A5236" t="str">
            <v>A650005799100</v>
          </cell>
        </row>
        <row r="5237">
          <cell r="A5237" t="str">
            <v>A650005799990</v>
          </cell>
        </row>
        <row r="5238">
          <cell r="A5238" t="str">
            <v>A650005800100</v>
          </cell>
        </row>
        <row r="5239">
          <cell r="A5239" t="str">
            <v>A650005801100</v>
          </cell>
        </row>
        <row r="5240">
          <cell r="A5240" t="str">
            <v>A650005811100</v>
          </cell>
        </row>
        <row r="5241">
          <cell r="A5241" t="str">
            <v>A650005811300</v>
          </cell>
        </row>
        <row r="5242">
          <cell r="A5242" t="str">
            <v>A650005899700</v>
          </cell>
        </row>
        <row r="5243">
          <cell r="A5243" t="str">
            <v>A651005110100</v>
          </cell>
        </row>
        <row r="5244">
          <cell r="A5244" t="str">
            <v>A651005120100</v>
          </cell>
        </row>
        <row r="5245">
          <cell r="A5245" t="str">
            <v>A651005121100</v>
          </cell>
        </row>
        <row r="5246">
          <cell r="A5246" t="str">
            <v>A651005122100</v>
          </cell>
        </row>
        <row r="5247">
          <cell r="A5247" t="str">
            <v>A651005130100</v>
          </cell>
        </row>
        <row r="5248">
          <cell r="A5248" t="str">
            <v>A651005130200</v>
          </cell>
        </row>
        <row r="5249">
          <cell r="A5249" t="str">
            <v>A651005131100</v>
          </cell>
        </row>
        <row r="5250">
          <cell r="A5250" t="str">
            <v>A651005131300</v>
          </cell>
        </row>
        <row r="5251">
          <cell r="A5251" t="str">
            <v>A651005133100</v>
          </cell>
        </row>
        <row r="5252">
          <cell r="A5252" t="str">
            <v>A651005135100</v>
          </cell>
        </row>
        <row r="5253">
          <cell r="A5253" t="str">
            <v>A651005135500</v>
          </cell>
        </row>
        <row r="5254">
          <cell r="A5254" t="str">
            <v>A651005138100</v>
          </cell>
        </row>
        <row r="5255">
          <cell r="A5255" t="str">
            <v>A651005140100</v>
          </cell>
        </row>
        <row r="5256">
          <cell r="A5256" t="str">
            <v>A651005140200</v>
          </cell>
        </row>
        <row r="5257">
          <cell r="A5257" t="str">
            <v>A651005141100</v>
          </cell>
        </row>
        <row r="5258">
          <cell r="A5258" t="str">
            <v>A651005141200</v>
          </cell>
        </row>
        <row r="5259">
          <cell r="A5259" t="str">
            <v>A651005142300</v>
          </cell>
        </row>
        <row r="5260">
          <cell r="A5260" t="str">
            <v>A651005142320</v>
          </cell>
        </row>
        <row r="5261">
          <cell r="A5261" t="str">
            <v>A651005142500</v>
          </cell>
        </row>
        <row r="5262">
          <cell r="A5262" t="str">
            <v>A651005191100</v>
          </cell>
        </row>
        <row r="5263">
          <cell r="A5263" t="str">
            <v>A651005191200</v>
          </cell>
        </row>
        <row r="5264">
          <cell r="A5264" t="str">
            <v>A651005783100</v>
          </cell>
        </row>
        <row r="5265">
          <cell r="A5265" t="str">
            <v>A651005799010</v>
          </cell>
        </row>
        <row r="5266">
          <cell r="A5266" t="str">
            <v>A651005799990</v>
          </cell>
        </row>
        <row r="5267">
          <cell r="A5267" t="str">
            <v>A651005800100</v>
          </cell>
        </row>
        <row r="5268">
          <cell r="A5268" t="str">
            <v>A651005801100</v>
          </cell>
        </row>
        <row r="5269">
          <cell r="A5269" t="str">
            <v>A651005810100</v>
          </cell>
        </row>
        <row r="5270">
          <cell r="A5270" t="str">
            <v>A651005810200</v>
          </cell>
        </row>
        <row r="5271">
          <cell r="A5271" t="str">
            <v>A651005810300</v>
          </cell>
        </row>
        <row r="5272">
          <cell r="A5272" t="str">
            <v>A651005810800</v>
          </cell>
        </row>
        <row r="5273">
          <cell r="A5273" t="str">
            <v>A651005810900</v>
          </cell>
        </row>
        <row r="5274">
          <cell r="A5274" t="str">
            <v>A651005811100</v>
          </cell>
        </row>
        <row r="5275">
          <cell r="A5275" t="str">
            <v>A651005823100</v>
          </cell>
        </row>
        <row r="5276">
          <cell r="A5276" t="str">
            <v>A651005894100</v>
          </cell>
        </row>
        <row r="5277">
          <cell r="A5277" t="str">
            <v>A651005899950</v>
          </cell>
        </row>
        <row r="5278">
          <cell r="A5278" t="str">
            <v>A652005110100</v>
          </cell>
        </row>
        <row r="5279">
          <cell r="A5279" t="str">
            <v>A652005120100</v>
          </cell>
        </row>
        <row r="5280">
          <cell r="A5280" t="str">
            <v>A652005121100</v>
          </cell>
        </row>
        <row r="5281">
          <cell r="A5281" t="str">
            <v>A652005122100</v>
          </cell>
        </row>
        <row r="5282">
          <cell r="A5282" t="str">
            <v>A652005130100</v>
          </cell>
        </row>
        <row r="5283">
          <cell r="A5283" t="str">
            <v>A652005130200</v>
          </cell>
        </row>
        <row r="5284">
          <cell r="A5284" t="str">
            <v>A652005131100</v>
          </cell>
        </row>
        <row r="5285">
          <cell r="A5285" t="str">
            <v>A652005131300</v>
          </cell>
        </row>
        <row r="5286">
          <cell r="A5286" t="str">
            <v>A652005133100</v>
          </cell>
        </row>
        <row r="5287">
          <cell r="A5287" t="str">
            <v>A652005135500</v>
          </cell>
        </row>
        <row r="5288">
          <cell r="A5288" t="str">
            <v>A652005138100</v>
          </cell>
        </row>
        <row r="5289">
          <cell r="A5289" t="str">
            <v>A652005140100</v>
          </cell>
        </row>
        <row r="5290">
          <cell r="A5290" t="str">
            <v>A652005140200</v>
          </cell>
        </row>
        <row r="5291">
          <cell r="A5291" t="str">
            <v>A652005141100</v>
          </cell>
        </row>
        <row r="5292">
          <cell r="A5292" t="str">
            <v>A652005141200</v>
          </cell>
        </row>
        <row r="5293">
          <cell r="A5293" t="str">
            <v>A652005142300</v>
          </cell>
        </row>
        <row r="5294">
          <cell r="A5294" t="str">
            <v>A652005142320</v>
          </cell>
        </row>
        <row r="5295">
          <cell r="A5295" t="str">
            <v>A652005142500</v>
          </cell>
        </row>
        <row r="5296">
          <cell r="A5296" t="str">
            <v>A652005191200</v>
          </cell>
        </row>
        <row r="5297">
          <cell r="A5297" t="str">
            <v>A652005611100</v>
          </cell>
        </row>
        <row r="5298">
          <cell r="A5298" t="str">
            <v>A652005711100</v>
          </cell>
        </row>
        <row r="5299">
          <cell r="A5299" t="str">
            <v>A652005799010</v>
          </cell>
        </row>
        <row r="5300">
          <cell r="A5300" t="str">
            <v>A652005799300</v>
          </cell>
        </row>
        <row r="5301">
          <cell r="A5301" t="str">
            <v>A652005799990</v>
          </cell>
        </row>
        <row r="5302">
          <cell r="A5302" t="str">
            <v>A652005800100</v>
          </cell>
        </row>
        <row r="5303">
          <cell r="A5303" t="str">
            <v>A652005801100</v>
          </cell>
        </row>
        <row r="5304">
          <cell r="A5304" t="str">
            <v>A652005810100</v>
          </cell>
        </row>
        <row r="5305">
          <cell r="A5305" t="str">
            <v>A652005810300</v>
          </cell>
        </row>
        <row r="5306">
          <cell r="A5306" t="str">
            <v>A652005810600</v>
          </cell>
        </row>
        <row r="5307">
          <cell r="A5307" t="str">
            <v>A652005810700</v>
          </cell>
        </row>
        <row r="5308">
          <cell r="A5308" t="str">
            <v>A652005811100</v>
          </cell>
        </row>
        <row r="5309">
          <cell r="A5309" t="str">
            <v>A652005811300</v>
          </cell>
        </row>
        <row r="5310">
          <cell r="A5310" t="str">
            <v>A652005899950</v>
          </cell>
        </row>
        <row r="5311">
          <cell r="A5311" t="str">
            <v>A653005110100</v>
          </cell>
        </row>
        <row r="5312">
          <cell r="A5312" t="str">
            <v>A653005120100</v>
          </cell>
        </row>
        <row r="5313">
          <cell r="A5313" t="str">
            <v>A653005121100</v>
          </cell>
        </row>
        <row r="5314">
          <cell r="A5314" t="str">
            <v>A653005122100</v>
          </cell>
        </row>
        <row r="5315">
          <cell r="A5315" t="str">
            <v>A653005130100</v>
          </cell>
        </row>
        <row r="5316">
          <cell r="A5316" t="str">
            <v>A653005130200</v>
          </cell>
        </row>
        <row r="5317">
          <cell r="A5317" t="str">
            <v>A653005131200</v>
          </cell>
        </row>
        <row r="5318">
          <cell r="A5318" t="str">
            <v>A653005131300</v>
          </cell>
        </row>
        <row r="5319">
          <cell r="A5319" t="str">
            <v>A653005133100</v>
          </cell>
        </row>
        <row r="5320">
          <cell r="A5320" t="str">
            <v>A653005135500</v>
          </cell>
        </row>
        <row r="5321">
          <cell r="A5321" t="str">
            <v>A653005140100</v>
          </cell>
        </row>
        <row r="5322">
          <cell r="A5322" t="str">
            <v>A653005140200</v>
          </cell>
        </row>
        <row r="5323">
          <cell r="A5323" t="str">
            <v>A653005141100</v>
          </cell>
        </row>
        <row r="5324">
          <cell r="A5324" t="str">
            <v>A653005141200</v>
          </cell>
        </row>
        <row r="5325">
          <cell r="A5325" t="str">
            <v>A653005142300</v>
          </cell>
        </row>
        <row r="5326">
          <cell r="A5326" t="str">
            <v>A653005142320</v>
          </cell>
        </row>
        <row r="5327">
          <cell r="A5327" t="str">
            <v>A653005142500</v>
          </cell>
        </row>
        <row r="5328">
          <cell r="A5328" t="str">
            <v>A653005191200</v>
          </cell>
        </row>
        <row r="5329">
          <cell r="A5329" t="str">
            <v>A653005296100</v>
          </cell>
        </row>
        <row r="5330">
          <cell r="A5330" t="str">
            <v>A653005297100</v>
          </cell>
        </row>
        <row r="5331">
          <cell r="A5331" t="str">
            <v>A653005299100</v>
          </cell>
        </row>
        <row r="5332">
          <cell r="A5332" t="str">
            <v>A653005611100</v>
          </cell>
        </row>
        <row r="5333">
          <cell r="A5333" t="str">
            <v>A653005640200</v>
          </cell>
        </row>
        <row r="5334">
          <cell r="A5334" t="str">
            <v>A653005643100</v>
          </cell>
        </row>
        <row r="5335">
          <cell r="A5335" t="str">
            <v>A653005643300</v>
          </cell>
        </row>
        <row r="5336">
          <cell r="A5336" t="str">
            <v>A653005799300</v>
          </cell>
        </row>
        <row r="5337">
          <cell r="A5337" t="str">
            <v>A653005799990</v>
          </cell>
        </row>
        <row r="5338">
          <cell r="A5338" t="str">
            <v>A653005800100</v>
          </cell>
        </row>
        <row r="5339">
          <cell r="A5339" t="str">
            <v>A653005801100</v>
          </cell>
        </row>
        <row r="5340">
          <cell r="A5340" t="str">
            <v>A653005810100</v>
          </cell>
        </row>
        <row r="5341">
          <cell r="A5341" t="str">
            <v>A653005810300</v>
          </cell>
        </row>
        <row r="5342">
          <cell r="A5342" t="str">
            <v>A653005810600</v>
          </cell>
        </row>
        <row r="5343">
          <cell r="A5343" t="str">
            <v>A653005810800</v>
          </cell>
        </row>
        <row r="5344">
          <cell r="A5344" t="str">
            <v>A653005811100</v>
          </cell>
        </row>
        <row r="5345">
          <cell r="A5345" t="str">
            <v>A653005811300</v>
          </cell>
        </row>
        <row r="5346">
          <cell r="A5346" t="str">
            <v>A653005899950</v>
          </cell>
        </row>
        <row r="5347">
          <cell r="A5347" t="str">
            <v>A653105110100</v>
          </cell>
        </row>
        <row r="5348">
          <cell r="A5348" t="str">
            <v>A653105120100</v>
          </cell>
        </row>
        <row r="5349">
          <cell r="A5349" t="str">
            <v>A653105121100</v>
          </cell>
        </row>
        <row r="5350">
          <cell r="A5350" t="str">
            <v>A653105130100</v>
          </cell>
        </row>
        <row r="5351">
          <cell r="A5351" t="str">
            <v>A653105130200</v>
          </cell>
        </row>
        <row r="5352">
          <cell r="A5352" t="str">
            <v>A653105131100</v>
          </cell>
        </row>
        <row r="5353">
          <cell r="A5353" t="str">
            <v>A653105131300</v>
          </cell>
        </row>
        <row r="5354">
          <cell r="A5354" t="str">
            <v>A653105135100</v>
          </cell>
        </row>
        <row r="5355">
          <cell r="A5355" t="str">
            <v>A653105135500</v>
          </cell>
        </row>
        <row r="5356">
          <cell r="A5356" t="str">
            <v>A653105138100</v>
          </cell>
        </row>
        <row r="5357">
          <cell r="A5357" t="str">
            <v>A653105140100</v>
          </cell>
        </row>
        <row r="5358">
          <cell r="A5358" t="str">
            <v>A653105140200</v>
          </cell>
        </row>
        <row r="5359">
          <cell r="A5359" t="str">
            <v>A653105141100</v>
          </cell>
        </row>
        <row r="5360">
          <cell r="A5360" t="str">
            <v>A653105141200</v>
          </cell>
        </row>
        <row r="5361">
          <cell r="A5361" t="str">
            <v>A653105142300</v>
          </cell>
        </row>
        <row r="5362">
          <cell r="A5362" t="str">
            <v>A653105142320</v>
          </cell>
        </row>
        <row r="5363">
          <cell r="A5363" t="str">
            <v>A653105142500</v>
          </cell>
        </row>
        <row r="5364">
          <cell r="A5364" t="str">
            <v>A653105191100</v>
          </cell>
        </row>
        <row r="5365">
          <cell r="A5365" t="str">
            <v>A653105191200</v>
          </cell>
        </row>
        <row r="5366">
          <cell r="A5366" t="str">
            <v>A653105200100</v>
          </cell>
        </row>
        <row r="5367">
          <cell r="A5367" t="str">
            <v>A653105291100</v>
          </cell>
        </row>
        <row r="5368">
          <cell r="A5368" t="str">
            <v>A653105296100</v>
          </cell>
        </row>
        <row r="5369">
          <cell r="A5369" t="str">
            <v>A653105297100</v>
          </cell>
        </row>
        <row r="5370">
          <cell r="A5370" t="str">
            <v>A653105297200</v>
          </cell>
        </row>
        <row r="5371">
          <cell r="A5371" t="str">
            <v>A653105299100</v>
          </cell>
        </row>
        <row r="5372">
          <cell r="A5372" t="str">
            <v>A653105419100</v>
          </cell>
        </row>
        <row r="5373">
          <cell r="A5373" t="str">
            <v>A653105611100</v>
          </cell>
        </row>
        <row r="5374">
          <cell r="A5374" t="str">
            <v>A653105643100</v>
          </cell>
        </row>
        <row r="5375">
          <cell r="A5375" t="str">
            <v>A653105643300</v>
          </cell>
        </row>
        <row r="5376">
          <cell r="A5376" t="str">
            <v>A653105740050</v>
          </cell>
        </row>
        <row r="5377">
          <cell r="A5377" t="str">
            <v>A653105741100</v>
          </cell>
        </row>
        <row r="5378">
          <cell r="A5378" t="str">
            <v>A653105781100</v>
          </cell>
        </row>
        <row r="5379">
          <cell r="A5379" t="str">
            <v>A653105783100</v>
          </cell>
        </row>
        <row r="5380">
          <cell r="A5380" t="str">
            <v>A653105799010</v>
          </cell>
        </row>
        <row r="5381">
          <cell r="A5381" t="str">
            <v>A653105799990</v>
          </cell>
        </row>
        <row r="5382">
          <cell r="A5382" t="str">
            <v>A653105800100</v>
          </cell>
        </row>
        <row r="5383">
          <cell r="A5383" t="str">
            <v>A653105810100</v>
          </cell>
        </row>
        <row r="5384">
          <cell r="A5384" t="str">
            <v>A653105810200</v>
          </cell>
        </row>
        <row r="5385">
          <cell r="A5385" t="str">
            <v>A653105810300</v>
          </cell>
        </row>
        <row r="5386">
          <cell r="A5386" t="str">
            <v>A653105810600</v>
          </cell>
        </row>
        <row r="5387">
          <cell r="A5387" t="str">
            <v>A653105810700</v>
          </cell>
        </row>
        <row r="5388">
          <cell r="A5388" t="str">
            <v>A653105810800</v>
          </cell>
        </row>
        <row r="5389">
          <cell r="A5389" t="str">
            <v>A653105811100</v>
          </cell>
        </row>
        <row r="5390">
          <cell r="A5390" t="str">
            <v>A653105811300</v>
          </cell>
        </row>
        <row r="5391">
          <cell r="A5391" t="str">
            <v>A653105892100</v>
          </cell>
        </row>
        <row r="5392">
          <cell r="A5392" t="str">
            <v>A653105894100</v>
          </cell>
        </row>
        <row r="5393">
          <cell r="A5393" t="str">
            <v>A653105899700</v>
          </cell>
        </row>
        <row r="5394">
          <cell r="A5394" t="str">
            <v>A653105899750</v>
          </cell>
        </row>
        <row r="5395">
          <cell r="A5395" t="str">
            <v>A653105899950</v>
          </cell>
        </row>
        <row r="5396">
          <cell r="A5396" t="str">
            <v>A653205110100</v>
          </cell>
        </row>
        <row r="5397">
          <cell r="A5397" t="str">
            <v>A653205120100</v>
          </cell>
        </row>
        <row r="5398">
          <cell r="A5398" t="str">
            <v>A653205121100</v>
          </cell>
        </row>
        <row r="5399">
          <cell r="A5399" t="str">
            <v>A653205122100</v>
          </cell>
        </row>
        <row r="5400">
          <cell r="A5400" t="str">
            <v>A653205130100</v>
          </cell>
        </row>
        <row r="5401">
          <cell r="A5401" t="str">
            <v>A653205130200</v>
          </cell>
        </row>
        <row r="5402">
          <cell r="A5402" t="str">
            <v>A653205131100</v>
          </cell>
        </row>
        <row r="5403">
          <cell r="A5403" t="str">
            <v>A653205131300</v>
          </cell>
        </row>
        <row r="5404">
          <cell r="A5404" t="str">
            <v>A653205135100</v>
          </cell>
        </row>
        <row r="5405">
          <cell r="A5405" t="str">
            <v>A653205135500</v>
          </cell>
        </row>
        <row r="5406">
          <cell r="A5406" t="str">
            <v>A653205138100</v>
          </cell>
        </row>
        <row r="5407">
          <cell r="A5407" t="str">
            <v>A653205140100</v>
          </cell>
        </row>
        <row r="5408">
          <cell r="A5408" t="str">
            <v>A653205140200</v>
          </cell>
        </row>
        <row r="5409">
          <cell r="A5409" t="str">
            <v>A653205141100</v>
          </cell>
        </row>
        <row r="5410">
          <cell r="A5410" t="str">
            <v>A653205141200</v>
          </cell>
        </row>
        <row r="5411">
          <cell r="A5411" t="str">
            <v>A653205142300</v>
          </cell>
        </row>
        <row r="5412">
          <cell r="A5412" t="str">
            <v>A653205142320</v>
          </cell>
        </row>
        <row r="5413">
          <cell r="A5413" t="str">
            <v>A653205142500</v>
          </cell>
        </row>
        <row r="5414">
          <cell r="A5414" t="str">
            <v>A653205190900</v>
          </cell>
        </row>
        <row r="5415">
          <cell r="A5415" t="str">
            <v>A653205191100</v>
          </cell>
        </row>
        <row r="5416">
          <cell r="A5416" t="str">
            <v>A653205191200</v>
          </cell>
        </row>
        <row r="5417">
          <cell r="A5417" t="str">
            <v>A653205200100</v>
          </cell>
        </row>
        <row r="5418">
          <cell r="A5418" t="str">
            <v>A653205219100</v>
          </cell>
        </row>
        <row r="5419">
          <cell r="A5419" t="str">
            <v>A653205269100</v>
          </cell>
        </row>
        <row r="5420">
          <cell r="A5420" t="str">
            <v>A653205291100</v>
          </cell>
        </row>
        <row r="5421">
          <cell r="A5421" t="str">
            <v>A653205296100</v>
          </cell>
        </row>
        <row r="5422">
          <cell r="A5422" t="str">
            <v>A653205297100</v>
          </cell>
        </row>
        <row r="5423">
          <cell r="A5423" t="str">
            <v>A653205297200</v>
          </cell>
        </row>
        <row r="5424">
          <cell r="A5424" t="str">
            <v>A653205299100</v>
          </cell>
        </row>
        <row r="5425">
          <cell r="A5425" t="str">
            <v>A653205419100</v>
          </cell>
        </row>
        <row r="5426">
          <cell r="A5426" t="str">
            <v>A653205610100</v>
          </cell>
        </row>
        <row r="5427">
          <cell r="A5427" t="str">
            <v>A653205611100</v>
          </cell>
        </row>
        <row r="5428">
          <cell r="A5428" t="str">
            <v>A653205640200</v>
          </cell>
        </row>
        <row r="5429">
          <cell r="A5429" t="str">
            <v>A653205643100</v>
          </cell>
        </row>
        <row r="5430">
          <cell r="A5430" t="str">
            <v>A653205643300</v>
          </cell>
        </row>
        <row r="5431">
          <cell r="A5431" t="str">
            <v>A653205711100</v>
          </cell>
        </row>
        <row r="5432">
          <cell r="A5432" t="str">
            <v>A653205740050</v>
          </cell>
        </row>
        <row r="5433">
          <cell r="A5433" t="str">
            <v>A653205741100</v>
          </cell>
        </row>
        <row r="5434">
          <cell r="A5434" t="str">
            <v>A653205781100</v>
          </cell>
        </row>
        <row r="5435">
          <cell r="A5435" t="str">
            <v>A653205783100</v>
          </cell>
        </row>
        <row r="5436">
          <cell r="A5436" t="str">
            <v>A653205784100</v>
          </cell>
        </row>
        <row r="5437">
          <cell r="A5437" t="str">
            <v>A653205784200</v>
          </cell>
        </row>
        <row r="5438">
          <cell r="A5438" t="str">
            <v>A653205799010</v>
          </cell>
        </row>
        <row r="5439">
          <cell r="A5439" t="str">
            <v>A653205799990</v>
          </cell>
        </row>
        <row r="5440">
          <cell r="A5440" t="str">
            <v>A653205800100</v>
          </cell>
        </row>
        <row r="5441">
          <cell r="A5441" t="str">
            <v>A653205810100</v>
          </cell>
        </row>
        <row r="5442">
          <cell r="A5442" t="str">
            <v>A653205810300</v>
          </cell>
        </row>
        <row r="5443">
          <cell r="A5443" t="str">
            <v>A653205810600</v>
          </cell>
        </row>
        <row r="5444">
          <cell r="A5444" t="str">
            <v>A653205810700</v>
          </cell>
        </row>
        <row r="5445">
          <cell r="A5445" t="str">
            <v>A653205811200</v>
          </cell>
        </row>
        <row r="5446">
          <cell r="A5446" t="str">
            <v>A653205811300</v>
          </cell>
        </row>
        <row r="5447">
          <cell r="A5447" t="str">
            <v>A653205894100</v>
          </cell>
        </row>
        <row r="5448">
          <cell r="A5448" t="str">
            <v>A653205899450</v>
          </cell>
        </row>
        <row r="5449">
          <cell r="A5449" t="str">
            <v>A653205899700</v>
          </cell>
        </row>
        <row r="5450">
          <cell r="A5450" t="str">
            <v>A653205899950</v>
          </cell>
        </row>
        <row r="5451">
          <cell r="A5451" t="str">
            <v>A653305110100</v>
          </cell>
        </row>
        <row r="5452">
          <cell r="A5452" t="str">
            <v>A653305120100</v>
          </cell>
        </row>
        <row r="5453">
          <cell r="A5453" t="str">
            <v>A653305121100</v>
          </cell>
        </row>
        <row r="5454">
          <cell r="A5454" t="str">
            <v>A653305122100</v>
          </cell>
        </row>
        <row r="5455">
          <cell r="A5455" t="str">
            <v>A653305130100</v>
          </cell>
        </row>
        <row r="5456">
          <cell r="A5456" t="str">
            <v>A653305130200</v>
          </cell>
        </row>
        <row r="5457">
          <cell r="A5457" t="str">
            <v>A653305131100</v>
          </cell>
        </row>
        <row r="5458">
          <cell r="A5458" t="str">
            <v>A653305131300</v>
          </cell>
        </row>
        <row r="5459">
          <cell r="A5459" t="str">
            <v>A653305135100</v>
          </cell>
        </row>
        <row r="5460">
          <cell r="A5460" t="str">
            <v>A653305135500</v>
          </cell>
        </row>
        <row r="5461">
          <cell r="A5461" t="str">
            <v>A653305138100</v>
          </cell>
        </row>
        <row r="5462">
          <cell r="A5462" t="str">
            <v>A653305140100</v>
          </cell>
        </row>
        <row r="5463">
          <cell r="A5463" t="str">
            <v>A653305140200</v>
          </cell>
        </row>
        <row r="5464">
          <cell r="A5464" t="str">
            <v>A653305141100</v>
          </cell>
        </row>
        <row r="5465">
          <cell r="A5465" t="str">
            <v>A653305141200</v>
          </cell>
        </row>
        <row r="5466">
          <cell r="A5466" t="str">
            <v>A653305142300</v>
          </cell>
        </row>
        <row r="5467">
          <cell r="A5467" t="str">
            <v>A653305142320</v>
          </cell>
        </row>
        <row r="5468">
          <cell r="A5468" t="str">
            <v>A653305142500</v>
          </cell>
        </row>
        <row r="5469">
          <cell r="A5469" t="str">
            <v>A653305191200</v>
          </cell>
        </row>
        <row r="5470">
          <cell r="A5470" t="str">
            <v>A653305200100</v>
          </cell>
        </row>
        <row r="5471">
          <cell r="A5471" t="str">
            <v>A653305251100</v>
          </cell>
        </row>
        <row r="5472">
          <cell r="A5472" t="str">
            <v>A653305291100</v>
          </cell>
        </row>
        <row r="5473">
          <cell r="A5473" t="str">
            <v>A653305296100</v>
          </cell>
        </row>
        <row r="5474">
          <cell r="A5474" t="str">
            <v>A653305297100</v>
          </cell>
        </row>
        <row r="5475">
          <cell r="A5475" t="str">
            <v>A653305299100</v>
          </cell>
        </row>
        <row r="5476">
          <cell r="A5476" t="str">
            <v>A653305419100</v>
          </cell>
        </row>
        <row r="5477">
          <cell r="A5477" t="str">
            <v>A653305610100</v>
          </cell>
        </row>
        <row r="5478">
          <cell r="A5478" t="str">
            <v>A653305611100</v>
          </cell>
        </row>
        <row r="5479">
          <cell r="A5479" t="str">
            <v>A653305643100</v>
          </cell>
        </row>
        <row r="5480">
          <cell r="A5480" t="str">
            <v>A653305643300</v>
          </cell>
        </row>
        <row r="5481">
          <cell r="A5481" t="str">
            <v>A653305781100</v>
          </cell>
        </row>
        <row r="5482">
          <cell r="A5482" t="str">
            <v>A653305783100</v>
          </cell>
        </row>
        <row r="5483">
          <cell r="A5483" t="str">
            <v>A653305784100</v>
          </cell>
        </row>
        <row r="5484">
          <cell r="A5484" t="str">
            <v>A653305799010</v>
          </cell>
        </row>
        <row r="5485">
          <cell r="A5485" t="str">
            <v>A653305799150</v>
          </cell>
        </row>
        <row r="5486">
          <cell r="A5486" t="str">
            <v>A653305799990</v>
          </cell>
        </row>
        <row r="5487">
          <cell r="A5487" t="str">
            <v>A653305800100</v>
          </cell>
        </row>
        <row r="5488">
          <cell r="A5488" t="str">
            <v>A653305810100</v>
          </cell>
        </row>
        <row r="5489">
          <cell r="A5489" t="str">
            <v>A653305810200</v>
          </cell>
        </row>
        <row r="5490">
          <cell r="A5490" t="str">
            <v>A653305810300</v>
          </cell>
        </row>
        <row r="5491">
          <cell r="A5491" t="str">
            <v>A653305810600</v>
          </cell>
        </row>
        <row r="5492">
          <cell r="A5492" t="str">
            <v>A653305810700</v>
          </cell>
        </row>
        <row r="5493">
          <cell r="A5493" t="str">
            <v>A653305811100</v>
          </cell>
        </row>
        <row r="5494">
          <cell r="A5494" t="str">
            <v>A653305811300</v>
          </cell>
        </row>
        <row r="5495">
          <cell r="A5495" t="str">
            <v>A653305892100</v>
          </cell>
        </row>
        <row r="5496">
          <cell r="A5496" t="str">
            <v>A653305894100</v>
          </cell>
        </row>
        <row r="5497">
          <cell r="A5497" t="str">
            <v>A653305899450</v>
          </cell>
        </row>
        <row r="5498">
          <cell r="A5498" t="str">
            <v>A653305899950</v>
          </cell>
        </row>
        <row r="5499">
          <cell r="A5499" t="str">
            <v>A653405110100</v>
          </cell>
        </row>
        <row r="5500">
          <cell r="A5500" t="str">
            <v>A653405120100</v>
          </cell>
        </row>
        <row r="5501">
          <cell r="A5501" t="str">
            <v>A653405121100</v>
          </cell>
        </row>
        <row r="5502">
          <cell r="A5502" t="str">
            <v>A653405122100</v>
          </cell>
        </row>
        <row r="5503">
          <cell r="A5503" t="str">
            <v>A653405130100</v>
          </cell>
        </row>
        <row r="5504">
          <cell r="A5504" t="str">
            <v>A653405130200</v>
          </cell>
        </row>
        <row r="5505">
          <cell r="A5505" t="str">
            <v>A653405131100</v>
          </cell>
        </row>
        <row r="5506">
          <cell r="A5506" t="str">
            <v>A653405131300</v>
          </cell>
        </row>
        <row r="5507">
          <cell r="A5507" t="str">
            <v>A653405135100</v>
          </cell>
        </row>
        <row r="5508">
          <cell r="A5508" t="str">
            <v>A653405135500</v>
          </cell>
        </row>
        <row r="5509">
          <cell r="A5509" t="str">
            <v>A653405138100</v>
          </cell>
        </row>
        <row r="5510">
          <cell r="A5510" t="str">
            <v>A653405140100</v>
          </cell>
        </row>
        <row r="5511">
          <cell r="A5511" t="str">
            <v>A653405140200</v>
          </cell>
        </row>
        <row r="5512">
          <cell r="A5512" t="str">
            <v>A653405141100</v>
          </cell>
        </row>
        <row r="5513">
          <cell r="A5513" t="str">
            <v>A653405141200</v>
          </cell>
        </row>
        <row r="5514">
          <cell r="A5514" t="str">
            <v>A653405142300</v>
          </cell>
        </row>
        <row r="5515">
          <cell r="A5515" t="str">
            <v>A653405142320</v>
          </cell>
        </row>
        <row r="5516">
          <cell r="A5516" t="str">
            <v>A653405142500</v>
          </cell>
        </row>
        <row r="5517">
          <cell r="A5517" t="str">
            <v>A653405191200</v>
          </cell>
        </row>
        <row r="5518">
          <cell r="A5518" t="str">
            <v>A653405200100</v>
          </cell>
        </row>
        <row r="5519">
          <cell r="A5519" t="str">
            <v>A653405251100</v>
          </cell>
        </row>
        <row r="5520">
          <cell r="A5520" t="str">
            <v>A653405269100</v>
          </cell>
        </row>
        <row r="5521">
          <cell r="A5521" t="str">
            <v>A653405291100</v>
          </cell>
        </row>
        <row r="5522">
          <cell r="A5522" t="str">
            <v>A653405296100</v>
          </cell>
        </row>
        <row r="5523">
          <cell r="A5523" t="str">
            <v>A653405297100</v>
          </cell>
        </row>
        <row r="5524">
          <cell r="A5524" t="str">
            <v>A653405297200</v>
          </cell>
        </row>
        <row r="5525">
          <cell r="A5525" t="str">
            <v>A653405297300</v>
          </cell>
        </row>
        <row r="5526">
          <cell r="A5526" t="str">
            <v>A653405299100</v>
          </cell>
        </row>
        <row r="5527">
          <cell r="A5527" t="str">
            <v>A653405419100</v>
          </cell>
        </row>
        <row r="5528">
          <cell r="A5528" t="str">
            <v>A653405421100</v>
          </cell>
        </row>
        <row r="5529">
          <cell r="A5529" t="str">
            <v>A653405600100</v>
          </cell>
        </row>
        <row r="5530">
          <cell r="A5530" t="str">
            <v>A653405610100</v>
          </cell>
        </row>
        <row r="5531">
          <cell r="A5531" t="str">
            <v>A653405610200</v>
          </cell>
        </row>
        <row r="5532">
          <cell r="A5532" t="str">
            <v>A653405611100</v>
          </cell>
        </row>
        <row r="5533">
          <cell r="A5533" t="str">
            <v>A653405612900</v>
          </cell>
        </row>
        <row r="5534">
          <cell r="A5534" t="str">
            <v>A653405613100</v>
          </cell>
        </row>
        <row r="5535">
          <cell r="A5535" t="str">
            <v>A653405640200</v>
          </cell>
        </row>
        <row r="5536">
          <cell r="A5536" t="str">
            <v>A653405643100</v>
          </cell>
        </row>
        <row r="5537">
          <cell r="A5537" t="str">
            <v>A653405643300</v>
          </cell>
        </row>
        <row r="5538">
          <cell r="A5538" t="str">
            <v>A653405711100</v>
          </cell>
        </row>
        <row r="5539">
          <cell r="A5539" t="str">
            <v>A653405740050</v>
          </cell>
        </row>
        <row r="5540">
          <cell r="A5540" t="str">
            <v>A653405741100</v>
          </cell>
        </row>
        <row r="5541">
          <cell r="A5541" t="str">
            <v>A653405781100</v>
          </cell>
        </row>
        <row r="5542">
          <cell r="A5542" t="str">
            <v>A653405783100</v>
          </cell>
        </row>
        <row r="5543">
          <cell r="A5543" t="str">
            <v>A653405799010</v>
          </cell>
        </row>
        <row r="5544">
          <cell r="A5544" t="str">
            <v>A653405799150</v>
          </cell>
        </row>
        <row r="5545">
          <cell r="A5545" t="str">
            <v>A653405799990</v>
          </cell>
        </row>
        <row r="5546">
          <cell r="A5546" t="str">
            <v>A653405800100</v>
          </cell>
        </row>
        <row r="5547">
          <cell r="A5547" t="str">
            <v>A653405810100</v>
          </cell>
        </row>
        <row r="5548">
          <cell r="A5548" t="str">
            <v>A653405810200</v>
          </cell>
        </row>
        <row r="5549">
          <cell r="A5549" t="str">
            <v>A653405810600</v>
          </cell>
        </row>
        <row r="5550">
          <cell r="A5550" t="str">
            <v>A653405810700</v>
          </cell>
        </row>
        <row r="5551">
          <cell r="A5551" t="str">
            <v>A653405811100</v>
          </cell>
        </row>
        <row r="5552">
          <cell r="A5552" t="str">
            <v>A653405811200</v>
          </cell>
        </row>
        <row r="5553">
          <cell r="A5553" t="str">
            <v>A653405811300</v>
          </cell>
        </row>
        <row r="5554">
          <cell r="A5554" t="str">
            <v>A653405850100</v>
          </cell>
        </row>
        <row r="5555">
          <cell r="A5555" t="str">
            <v>A653405892100</v>
          </cell>
        </row>
        <row r="5556">
          <cell r="A5556" t="str">
            <v>A653405894100</v>
          </cell>
        </row>
        <row r="5557">
          <cell r="A5557" t="str">
            <v>A653405899450</v>
          </cell>
        </row>
        <row r="5558">
          <cell r="A5558" t="str">
            <v>A653405899950</v>
          </cell>
        </row>
        <row r="5559">
          <cell r="A5559" t="str">
            <v>A654005110100</v>
          </cell>
        </row>
        <row r="5560">
          <cell r="A5560" t="str">
            <v>A654005120100</v>
          </cell>
        </row>
        <row r="5561">
          <cell r="A5561" t="str">
            <v>A654005121100</v>
          </cell>
        </row>
        <row r="5562">
          <cell r="A5562" t="str">
            <v>A654005130100</v>
          </cell>
        </row>
        <row r="5563">
          <cell r="A5563" t="str">
            <v>A654005130200</v>
          </cell>
        </row>
        <row r="5564">
          <cell r="A5564" t="str">
            <v>A654005133100</v>
          </cell>
        </row>
        <row r="5565">
          <cell r="A5565" t="str">
            <v>A654005135500</v>
          </cell>
        </row>
        <row r="5566">
          <cell r="A5566" t="str">
            <v>A654005140100</v>
          </cell>
        </row>
        <row r="5567">
          <cell r="A5567" t="str">
            <v>A654005140200</v>
          </cell>
        </row>
        <row r="5568">
          <cell r="A5568" t="str">
            <v>A654005141100</v>
          </cell>
        </row>
        <row r="5569">
          <cell r="A5569" t="str">
            <v>A654005141200</v>
          </cell>
        </row>
        <row r="5570">
          <cell r="A5570" t="str">
            <v>A654005142300</v>
          </cell>
        </row>
        <row r="5571">
          <cell r="A5571" t="str">
            <v>A654005142320</v>
          </cell>
        </row>
        <row r="5572">
          <cell r="A5572" t="str">
            <v>A654005142500</v>
          </cell>
        </row>
        <row r="5573">
          <cell r="A5573" t="str">
            <v>A654005191200</v>
          </cell>
        </row>
        <row r="5574">
          <cell r="A5574" t="str">
            <v>A654005783100</v>
          </cell>
        </row>
        <row r="5575">
          <cell r="A5575" t="str">
            <v>A654005799990</v>
          </cell>
        </row>
        <row r="5576">
          <cell r="A5576" t="str">
            <v>A654005800100</v>
          </cell>
        </row>
        <row r="5577">
          <cell r="A5577" t="str">
            <v>A654005801100</v>
          </cell>
        </row>
        <row r="5578">
          <cell r="A5578" t="str">
            <v>A654005810700</v>
          </cell>
        </row>
        <row r="5579">
          <cell r="A5579" t="str">
            <v>A654005811300</v>
          </cell>
        </row>
        <row r="5580">
          <cell r="A5580" t="str">
            <v>A654005892100</v>
          </cell>
        </row>
        <row r="5581">
          <cell r="A5581" t="str">
            <v>A654005899950</v>
          </cell>
        </row>
        <row r="5582">
          <cell r="A5582" t="str">
            <v>A661005110100</v>
          </cell>
        </row>
        <row r="5583">
          <cell r="A5583" t="str">
            <v>A661005120100</v>
          </cell>
        </row>
        <row r="5584">
          <cell r="A5584" t="str">
            <v>A661005121100</v>
          </cell>
        </row>
        <row r="5585">
          <cell r="A5585" t="str">
            <v>A661005122100</v>
          </cell>
        </row>
        <row r="5586">
          <cell r="A5586" t="str">
            <v>A661005129100</v>
          </cell>
        </row>
        <row r="5587">
          <cell r="A5587" t="str">
            <v>A661005130100</v>
          </cell>
        </row>
        <row r="5588">
          <cell r="A5588" t="str">
            <v>A661005130200</v>
          </cell>
        </row>
        <row r="5589">
          <cell r="A5589" t="str">
            <v>A661005131100</v>
          </cell>
        </row>
        <row r="5590">
          <cell r="A5590" t="str">
            <v>A661005131300</v>
          </cell>
        </row>
        <row r="5591">
          <cell r="A5591" t="str">
            <v>A661005133100</v>
          </cell>
        </row>
        <row r="5592">
          <cell r="A5592" t="str">
            <v>A661005135100</v>
          </cell>
        </row>
        <row r="5593">
          <cell r="A5593" t="str">
            <v>A661005135500</v>
          </cell>
        </row>
        <row r="5594">
          <cell r="A5594" t="str">
            <v>A661005136200</v>
          </cell>
        </row>
        <row r="5595">
          <cell r="A5595" t="str">
            <v>A661005138100</v>
          </cell>
        </row>
        <row r="5596">
          <cell r="A5596" t="str">
            <v>A661005140100</v>
          </cell>
        </row>
        <row r="5597">
          <cell r="A5597" t="str">
            <v>A661005140200</v>
          </cell>
        </row>
        <row r="5598">
          <cell r="A5598" t="str">
            <v>A661005140300</v>
          </cell>
        </row>
        <row r="5599">
          <cell r="A5599" t="str">
            <v>A661005141100</v>
          </cell>
        </row>
        <row r="5600">
          <cell r="A5600" t="str">
            <v>A661005141200</v>
          </cell>
        </row>
        <row r="5601">
          <cell r="A5601" t="str">
            <v>A661005141300</v>
          </cell>
        </row>
        <row r="5602">
          <cell r="A5602" t="str">
            <v>A661005141400</v>
          </cell>
        </row>
        <row r="5603">
          <cell r="A5603" t="str">
            <v>A661005142300</v>
          </cell>
        </row>
        <row r="5604">
          <cell r="A5604" t="str">
            <v>A661005142320</v>
          </cell>
        </row>
        <row r="5605">
          <cell r="A5605" t="str">
            <v>A661005142500</v>
          </cell>
        </row>
        <row r="5606">
          <cell r="A5606" t="str">
            <v>A661005144100</v>
          </cell>
        </row>
        <row r="5607">
          <cell r="A5607" t="str">
            <v>A661005180100</v>
          </cell>
        </row>
        <row r="5608">
          <cell r="A5608" t="str">
            <v>A661005191100</v>
          </cell>
        </row>
        <row r="5609">
          <cell r="A5609" t="str">
            <v>A661005191200</v>
          </cell>
        </row>
        <row r="5610">
          <cell r="A5610" t="str">
            <v>A661005296100</v>
          </cell>
        </row>
        <row r="5611">
          <cell r="A5611" t="str">
            <v>A661005299100</v>
          </cell>
        </row>
        <row r="5612">
          <cell r="A5612" t="str">
            <v>A661005610100</v>
          </cell>
        </row>
        <row r="5613">
          <cell r="A5613" t="str">
            <v>A661005643100</v>
          </cell>
        </row>
        <row r="5614">
          <cell r="A5614" t="str">
            <v>A661005712100</v>
          </cell>
        </row>
        <row r="5615">
          <cell r="A5615" t="str">
            <v>A661005742900</v>
          </cell>
        </row>
        <row r="5616">
          <cell r="A5616" t="str">
            <v>A661005749700</v>
          </cell>
        </row>
        <row r="5617">
          <cell r="A5617" t="str">
            <v>A661005784100</v>
          </cell>
        </row>
        <row r="5618">
          <cell r="A5618" t="str">
            <v>A661005784200</v>
          </cell>
        </row>
        <row r="5619">
          <cell r="A5619" t="str">
            <v>A661005799010</v>
          </cell>
        </row>
        <row r="5620">
          <cell r="A5620" t="str">
            <v>A661005799100</v>
          </cell>
        </row>
        <row r="5621">
          <cell r="A5621" t="str">
            <v>A661005799990</v>
          </cell>
        </row>
        <row r="5622">
          <cell r="A5622" t="str">
            <v>A661005800100</v>
          </cell>
        </row>
        <row r="5623">
          <cell r="A5623" t="str">
            <v>A661005809100</v>
          </cell>
        </row>
        <row r="5624">
          <cell r="A5624" t="str">
            <v>A661005811100</v>
          </cell>
        </row>
        <row r="5625">
          <cell r="A5625" t="str">
            <v>A661005850100</v>
          </cell>
        </row>
        <row r="5626">
          <cell r="A5626" t="str">
            <v>A661005894100</v>
          </cell>
        </row>
        <row r="5627">
          <cell r="A5627" t="str">
            <v>A661005899700</v>
          </cell>
        </row>
        <row r="5628">
          <cell r="A5628" t="str">
            <v>A661005899900</v>
          </cell>
        </row>
        <row r="5629">
          <cell r="A5629" t="str">
            <v>A661005899950</v>
          </cell>
        </row>
        <row r="5630">
          <cell r="A5630" t="str">
            <v>A661205110100</v>
          </cell>
        </row>
        <row r="5631">
          <cell r="A5631" t="str">
            <v>A661205120100</v>
          </cell>
        </row>
        <row r="5632">
          <cell r="A5632" t="str">
            <v>A661205121100</v>
          </cell>
        </row>
        <row r="5633">
          <cell r="A5633" t="str">
            <v>A661205122100</v>
          </cell>
        </row>
        <row r="5634">
          <cell r="A5634" t="str">
            <v>A661205129100</v>
          </cell>
        </row>
        <row r="5635">
          <cell r="A5635" t="str">
            <v>A661205130100</v>
          </cell>
        </row>
        <row r="5636">
          <cell r="A5636" t="str">
            <v>A661205130200</v>
          </cell>
        </row>
        <row r="5637">
          <cell r="A5637" t="str">
            <v>A661205131100</v>
          </cell>
        </row>
        <row r="5638">
          <cell r="A5638" t="str">
            <v>A661205131300</v>
          </cell>
        </row>
        <row r="5639">
          <cell r="A5639" t="str">
            <v>A661205133100</v>
          </cell>
        </row>
        <row r="5640">
          <cell r="A5640" t="str">
            <v>A661205135100</v>
          </cell>
        </row>
        <row r="5641">
          <cell r="A5641" t="str">
            <v>A661205135500</v>
          </cell>
        </row>
        <row r="5642">
          <cell r="A5642" t="str">
            <v>A661205136200</v>
          </cell>
        </row>
        <row r="5643">
          <cell r="A5643" t="str">
            <v>A661205138100</v>
          </cell>
        </row>
        <row r="5644">
          <cell r="A5644" t="str">
            <v>A661205140100</v>
          </cell>
        </row>
        <row r="5645">
          <cell r="A5645" t="str">
            <v>A661205140200</v>
          </cell>
        </row>
        <row r="5646">
          <cell r="A5646" t="str">
            <v>A661205140300</v>
          </cell>
        </row>
        <row r="5647">
          <cell r="A5647" t="str">
            <v>A661205141100</v>
          </cell>
        </row>
        <row r="5648">
          <cell r="A5648" t="str">
            <v>A661205141200</v>
          </cell>
        </row>
        <row r="5649">
          <cell r="A5649" t="str">
            <v>A661205141300</v>
          </cell>
        </row>
        <row r="5650">
          <cell r="A5650" t="str">
            <v>A661205141400</v>
          </cell>
        </row>
        <row r="5651">
          <cell r="A5651" t="str">
            <v>A661205142300</v>
          </cell>
        </row>
        <row r="5652">
          <cell r="A5652" t="str">
            <v>A661205142320</v>
          </cell>
        </row>
        <row r="5653">
          <cell r="A5653" t="str">
            <v>A661205142500</v>
          </cell>
        </row>
        <row r="5654">
          <cell r="A5654" t="str">
            <v>A661205144100</v>
          </cell>
        </row>
        <row r="5655">
          <cell r="A5655" t="str">
            <v>A661205191100</v>
          </cell>
        </row>
        <row r="5656">
          <cell r="A5656" t="str">
            <v>A661205296100</v>
          </cell>
        </row>
        <row r="5657">
          <cell r="A5657" t="str">
            <v>A661205299100</v>
          </cell>
        </row>
        <row r="5658">
          <cell r="A5658" t="str">
            <v>A661205600100</v>
          </cell>
        </row>
        <row r="5659">
          <cell r="A5659" t="str">
            <v>A661205601100</v>
          </cell>
        </row>
        <row r="5660">
          <cell r="A5660" t="str">
            <v>A661205619900</v>
          </cell>
        </row>
        <row r="5661">
          <cell r="A5661" t="str">
            <v>A661205640200</v>
          </cell>
        </row>
        <row r="5662">
          <cell r="A5662" t="str">
            <v>A661205642100</v>
          </cell>
        </row>
        <row r="5663">
          <cell r="A5663" t="str">
            <v>A661205643300</v>
          </cell>
        </row>
        <row r="5664">
          <cell r="A5664" t="str">
            <v>A661205643500</v>
          </cell>
        </row>
        <row r="5665">
          <cell r="A5665" t="str">
            <v>A661205643900</v>
          </cell>
        </row>
        <row r="5666">
          <cell r="A5666" t="str">
            <v>A661205742900</v>
          </cell>
        </row>
        <row r="5667">
          <cell r="A5667" t="str">
            <v>A661205749900</v>
          </cell>
        </row>
        <row r="5668">
          <cell r="A5668" t="str">
            <v>A661205799060</v>
          </cell>
        </row>
        <row r="5669">
          <cell r="A5669" t="str">
            <v>A661205799210</v>
          </cell>
        </row>
        <row r="5670">
          <cell r="A5670" t="str">
            <v>A661205799990</v>
          </cell>
        </row>
        <row r="5671">
          <cell r="A5671" t="str">
            <v>A661205892100</v>
          </cell>
        </row>
        <row r="5672">
          <cell r="A5672" t="str">
            <v>A661205899700</v>
          </cell>
        </row>
        <row r="5673">
          <cell r="A5673" t="str">
            <v>A661205899950</v>
          </cell>
        </row>
        <row r="5674">
          <cell r="A5674" t="str">
            <v>A661305110100</v>
          </cell>
        </row>
        <row r="5675">
          <cell r="A5675" t="str">
            <v>A661305120100</v>
          </cell>
        </row>
        <row r="5676">
          <cell r="A5676" t="str">
            <v>A661305121100</v>
          </cell>
        </row>
        <row r="5677">
          <cell r="A5677" t="str">
            <v>A661305122100</v>
          </cell>
        </row>
        <row r="5678">
          <cell r="A5678" t="str">
            <v>A661305129100</v>
          </cell>
        </row>
        <row r="5679">
          <cell r="A5679" t="str">
            <v>A661305130100</v>
          </cell>
        </row>
        <row r="5680">
          <cell r="A5680" t="str">
            <v>A661305130200</v>
          </cell>
        </row>
        <row r="5681">
          <cell r="A5681" t="str">
            <v>A661305131100</v>
          </cell>
        </row>
        <row r="5682">
          <cell r="A5682" t="str">
            <v>A661305131300</v>
          </cell>
        </row>
        <row r="5683">
          <cell r="A5683" t="str">
            <v>A661305133100</v>
          </cell>
        </row>
        <row r="5684">
          <cell r="A5684" t="str">
            <v>A661305135100</v>
          </cell>
        </row>
        <row r="5685">
          <cell r="A5685" t="str">
            <v>A661305135500</v>
          </cell>
        </row>
        <row r="5686">
          <cell r="A5686" t="str">
            <v>A661305136200</v>
          </cell>
        </row>
        <row r="5687">
          <cell r="A5687" t="str">
            <v>A661305138100</v>
          </cell>
        </row>
        <row r="5688">
          <cell r="A5688" t="str">
            <v>A661305140100</v>
          </cell>
        </row>
        <row r="5689">
          <cell r="A5689" t="str">
            <v>A661305140200</v>
          </cell>
        </row>
        <row r="5690">
          <cell r="A5690" t="str">
            <v>A661305140300</v>
          </cell>
        </row>
        <row r="5691">
          <cell r="A5691" t="str">
            <v>A661305141100</v>
          </cell>
        </row>
        <row r="5692">
          <cell r="A5692" t="str">
            <v>A661305141200</v>
          </cell>
        </row>
        <row r="5693">
          <cell r="A5693" t="str">
            <v>A661305141300</v>
          </cell>
        </row>
        <row r="5694">
          <cell r="A5694" t="str">
            <v>A661305141400</v>
          </cell>
        </row>
        <row r="5695">
          <cell r="A5695" t="str">
            <v>A661305142300</v>
          </cell>
        </row>
        <row r="5696">
          <cell r="A5696" t="str">
            <v>A661305142320</v>
          </cell>
        </row>
        <row r="5697">
          <cell r="A5697" t="str">
            <v>A661305142500</v>
          </cell>
        </row>
        <row r="5698">
          <cell r="A5698" t="str">
            <v>A661305144100</v>
          </cell>
        </row>
        <row r="5699">
          <cell r="A5699" t="str">
            <v>A661305191100</v>
          </cell>
        </row>
        <row r="5700">
          <cell r="A5700" t="str">
            <v>A661305296100</v>
          </cell>
        </row>
        <row r="5701">
          <cell r="A5701" t="str">
            <v>A661305299100</v>
          </cell>
        </row>
        <row r="5702">
          <cell r="A5702" t="str">
            <v>A661305419900</v>
          </cell>
        </row>
        <row r="5703">
          <cell r="A5703" t="str">
            <v>A661305421100</v>
          </cell>
        </row>
        <row r="5704">
          <cell r="A5704" t="str">
            <v>A661305600100</v>
          </cell>
        </row>
        <row r="5705">
          <cell r="A5705" t="str">
            <v>A661305742900</v>
          </cell>
        </row>
        <row r="5706">
          <cell r="A5706" t="str">
            <v>A661305796300</v>
          </cell>
        </row>
        <row r="5707">
          <cell r="A5707" t="str">
            <v>A661305798100</v>
          </cell>
        </row>
        <row r="5708">
          <cell r="A5708" t="str">
            <v>A661305799990</v>
          </cell>
        </row>
        <row r="5709">
          <cell r="A5709" t="str">
            <v>A661305800100</v>
          </cell>
        </row>
        <row r="5710">
          <cell r="A5710" t="str">
            <v>A661305807100</v>
          </cell>
        </row>
        <row r="5711">
          <cell r="A5711" t="str">
            <v>A661305899350</v>
          </cell>
        </row>
        <row r="5712">
          <cell r="A5712" t="str">
            <v>A661305899700</v>
          </cell>
        </row>
        <row r="5713">
          <cell r="A5713" t="str">
            <v>A661305899950</v>
          </cell>
        </row>
        <row r="5714">
          <cell r="A5714" t="str">
            <v>A661405110100</v>
          </cell>
        </row>
        <row r="5715">
          <cell r="A5715" t="str">
            <v>A661405112100</v>
          </cell>
        </row>
        <row r="5716">
          <cell r="A5716" t="str">
            <v>A661405113100</v>
          </cell>
        </row>
        <row r="5717">
          <cell r="A5717" t="str">
            <v>A661405113300</v>
          </cell>
        </row>
        <row r="5718">
          <cell r="A5718" t="str">
            <v>A661405120100</v>
          </cell>
        </row>
        <row r="5719">
          <cell r="A5719" t="str">
            <v>A661405121100</v>
          </cell>
        </row>
        <row r="5720">
          <cell r="A5720" t="str">
            <v>A661405122100</v>
          </cell>
        </row>
        <row r="5721">
          <cell r="A5721" t="str">
            <v>A661405129100</v>
          </cell>
        </row>
        <row r="5722">
          <cell r="A5722" t="str">
            <v>A661405130100</v>
          </cell>
        </row>
        <row r="5723">
          <cell r="A5723" t="str">
            <v>A661405130200</v>
          </cell>
        </row>
        <row r="5724">
          <cell r="A5724" t="str">
            <v>A661405131100</v>
          </cell>
        </row>
        <row r="5725">
          <cell r="A5725" t="str">
            <v>A661405131300</v>
          </cell>
        </row>
        <row r="5726">
          <cell r="A5726" t="str">
            <v>A661405133100</v>
          </cell>
        </row>
        <row r="5727">
          <cell r="A5727" t="str">
            <v>A661405135100</v>
          </cell>
        </row>
        <row r="5728">
          <cell r="A5728" t="str">
            <v>A661405135500</v>
          </cell>
        </row>
        <row r="5729">
          <cell r="A5729" t="str">
            <v>A661405136200</v>
          </cell>
        </row>
        <row r="5730">
          <cell r="A5730" t="str">
            <v>A661405138100</v>
          </cell>
        </row>
        <row r="5731">
          <cell r="A5731" t="str">
            <v>A661405140100</v>
          </cell>
        </row>
        <row r="5732">
          <cell r="A5732" t="str">
            <v>A661405140200</v>
          </cell>
        </row>
        <row r="5733">
          <cell r="A5733" t="str">
            <v>A661405140300</v>
          </cell>
        </row>
        <row r="5734">
          <cell r="A5734" t="str">
            <v>A661405141100</v>
          </cell>
        </row>
        <row r="5735">
          <cell r="A5735" t="str">
            <v>A661405141200</v>
          </cell>
        </row>
        <row r="5736">
          <cell r="A5736" t="str">
            <v>A661405141300</v>
          </cell>
        </row>
        <row r="5737">
          <cell r="A5737" t="str">
            <v>A661405141400</v>
          </cell>
        </row>
        <row r="5738">
          <cell r="A5738" t="str">
            <v>A661405142300</v>
          </cell>
        </row>
        <row r="5739">
          <cell r="A5739" t="str">
            <v>A661405142320</v>
          </cell>
        </row>
        <row r="5740">
          <cell r="A5740" t="str">
            <v>A661405142500</v>
          </cell>
        </row>
        <row r="5741">
          <cell r="A5741" t="str">
            <v>A661405144100</v>
          </cell>
        </row>
        <row r="5742">
          <cell r="A5742" t="str">
            <v>A661405191100</v>
          </cell>
        </row>
        <row r="5743">
          <cell r="A5743" t="str">
            <v>A661405201100</v>
          </cell>
        </row>
        <row r="5744">
          <cell r="A5744" t="str">
            <v>A661405202900</v>
          </cell>
        </row>
        <row r="5745">
          <cell r="A5745" t="str">
            <v>A661405240100</v>
          </cell>
        </row>
        <row r="5746">
          <cell r="A5746" t="str">
            <v>A661405251100</v>
          </cell>
        </row>
        <row r="5747">
          <cell r="A5747" t="str">
            <v>A661405291100</v>
          </cell>
        </row>
        <row r="5748">
          <cell r="A5748" t="str">
            <v>A661405291200</v>
          </cell>
        </row>
        <row r="5749">
          <cell r="A5749" t="str">
            <v>A661405296100</v>
          </cell>
        </row>
        <row r="5750">
          <cell r="A5750" t="str">
            <v>A661405297100</v>
          </cell>
        </row>
        <row r="5751">
          <cell r="A5751" t="str">
            <v>A661405299100</v>
          </cell>
        </row>
        <row r="5752">
          <cell r="A5752" t="str">
            <v>A661405419100</v>
          </cell>
        </row>
        <row r="5753">
          <cell r="A5753" t="str">
            <v>A661405611100</v>
          </cell>
        </row>
        <row r="5754">
          <cell r="A5754" t="str">
            <v>A661405619100</v>
          </cell>
        </row>
        <row r="5755">
          <cell r="A5755" t="str">
            <v>A661405741100</v>
          </cell>
        </row>
        <row r="5756">
          <cell r="A5756" t="str">
            <v>A661405742900</v>
          </cell>
        </row>
        <row r="5757">
          <cell r="A5757" t="str">
            <v>A661405749500</v>
          </cell>
        </row>
        <row r="5758">
          <cell r="A5758" t="str">
            <v>A661405749800</v>
          </cell>
        </row>
        <row r="5759">
          <cell r="A5759" t="str">
            <v>A661405796300</v>
          </cell>
        </row>
        <row r="5760">
          <cell r="A5760" t="str">
            <v>A661405799990</v>
          </cell>
        </row>
        <row r="5761">
          <cell r="A5761" t="str">
            <v>A661405830100</v>
          </cell>
        </row>
        <row r="5762">
          <cell r="A5762" t="str">
            <v>A661405899700</v>
          </cell>
        </row>
        <row r="5763">
          <cell r="A5763" t="str">
            <v>A661405899800</v>
          </cell>
        </row>
        <row r="5764">
          <cell r="A5764" t="str">
            <v>A661405899950</v>
          </cell>
        </row>
        <row r="5765">
          <cell r="A5765" t="str">
            <v>A661505202900</v>
          </cell>
        </row>
        <row r="5766">
          <cell r="A5766" t="str">
            <v>A661505204100</v>
          </cell>
        </row>
        <row r="5767">
          <cell r="A5767" t="str">
            <v>A661505244100</v>
          </cell>
        </row>
        <row r="5768">
          <cell r="A5768" t="str">
            <v>A661505297100</v>
          </cell>
        </row>
        <row r="5769">
          <cell r="A5769" t="str">
            <v>A661505297200</v>
          </cell>
        </row>
        <row r="5770">
          <cell r="A5770" t="str">
            <v>A661505409100</v>
          </cell>
        </row>
        <row r="5771">
          <cell r="A5771" t="str">
            <v>A661505600100</v>
          </cell>
        </row>
        <row r="5772">
          <cell r="A5772" t="str">
            <v>A661505623100</v>
          </cell>
        </row>
        <row r="5773">
          <cell r="A5773" t="str">
            <v>A661505643100</v>
          </cell>
        </row>
        <row r="5774">
          <cell r="A5774" t="str">
            <v>A661505743100</v>
          </cell>
        </row>
        <row r="5775">
          <cell r="A5775" t="str">
            <v>A661505799990</v>
          </cell>
        </row>
        <row r="5776">
          <cell r="A5776" t="str">
            <v>A661505800100</v>
          </cell>
        </row>
        <row r="5777">
          <cell r="A5777" t="str">
            <v>A661505803100</v>
          </cell>
        </row>
        <row r="5778">
          <cell r="A5778" t="str">
            <v>A661505809100</v>
          </cell>
        </row>
        <row r="5779">
          <cell r="A5779" t="str">
            <v>A661505830100</v>
          </cell>
        </row>
        <row r="5780">
          <cell r="A5780" t="str">
            <v>A661505892100</v>
          </cell>
        </row>
        <row r="5781">
          <cell r="A5781" t="str">
            <v>A661505899700</v>
          </cell>
        </row>
        <row r="5782">
          <cell r="A5782" t="str">
            <v>A662005110100</v>
          </cell>
        </row>
        <row r="5783">
          <cell r="A5783" t="str">
            <v>A662005120100</v>
          </cell>
        </row>
        <row r="5784">
          <cell r="A5784" t="str">
            <v>A662005121100</v>
          </cell>
        </row>
        <row r="5785">
          <cell r="A5785" t="str">
            <v>A662005130200</v>
          </cell>
        </row>
        <row r="5786">
          <cell r="A5786" t="str">
            <v>A662005131100</v>
          </cell>
        </row>
        <row r="5787">
          <cell r="A5787" t="str">
            <v>A662005131300</v>
          </cell>
        </row>
        <row r="5788">
          <cell r="A5788" t="str">
            <v>A662005135500</v>
          </cell>
        </row>
        <row r="5789">
          <cell r="A5789" t="str">
            <v>A662005140100</v>
          </cell>
        </row>
        <row r="5790">
          <cell r="A5790" t="str">
            <v>A662005140200</v>
          </cell>
        </row>
        <row r="5791">
          <cell r="A5791" t="str">
            <v>A662005141100</v>
          </cell>
        </row>
        <row r="5792">
          <cell r="A5792" t="str">
            <v>A662005141200</v>
          </cell>
        </row>
        <row r="5793">
          <cell r="A5793" t="str">
            <v>A662005142300</v>
          </cell>
        </row>
        <row r="5794">
          <cell r="A5794" t="str">
            <v>A662005142320</v>
          </cell>
        </row>
        <row r="5795">
          <cell r="A5795" t="str">
            <v>A662005142500</v>
          </cell>
        </row>
        <row r="5796">
          <cell r="A5796" t="str">
            <v>A662005200100</v>
          </cell>
        </row>
        <row r="5797">
          <cell r="A5797" t="str">
            <v>A662005201100</v>
          </cell>
        </row>
        <row r="5798">
          <cell r="A5798" t="str">
            <v>A662005251100</v>
          </cell>
        </row>
        <row r="5799">
          <cell r="A5799" t="str">
            <v>A662005291100</v>
          </cell>
        </row>
        <row r="5800">
          <cell r="A5800" t="str">
            <v>A662005296100</v>
          </cell>
        </row>
        <row r="5801">
          <cell r="A5801" t="str">
            <v>A662005299100</v>
          </cell>
        </row>
        <row r="5802">
          <cell r="A5802" t="str">
            <v>A662005419100</v>
          </cell>
        </row>
        <row r="5803">
          <cell r="A5803" t="str">
            <v>A662005611100</v>
          </cell>
        </row>
        <row r="5804">
          <cell r="A5804" t="str">
            <v>A662005612900</v>
          </cell>
        </row>
        <row r="5805">
          <cell r="A5805" t="str">
            <v>A662005643100</v>
          </cell>
        </row>
        <row r="5806">
          <cell r="A5806" t="str">
            <v>A662005741100</v>
          </cell>
        </row>
        <row r="5807">
          <cell r="A5807" t="str">
            <v>A662005784200</v>
          </cell>
        </row>
        <row r="5808">
          <cell r="A5808" t="str">
            <v>A662005793100</v>
          </cell>
        </row>
        <row r="5809">
          <cell r="A5809" t="str">
            <v>A662005799990</v>
          </cell>
        </row>
        <row r="5810">
          <cell r="A5810" t="str">
            <v>A662005800100</v>
          </cell>
        </row>
        <row r="5811">
          <cell r="A5811" t="str">
            <v>A662005802100</v>
          </cell>
        </row>
        <row r="5812">
          <cell r="A5812" t="str">
            <v>A662005899700</v>
          </cell>
        </row>
        <row r="5813">
          <cell r="A5813" t="str">
            <v>A662005899950</v>
          </cell>
        </row>
        <row r="5814">
          <cell r="A5814" t="str">
            <v>A700005110100</v>
          </cell>
        </row>
        <row r="5815">
          <cell r="A5815" t="str">
            <v>A700005120100</v>
          </cell>
        </row>
        <row r="5816">
          <cell r="A5816" t="str">
            <v>A700005121100</v>
          </cell>
        </row>
        <row r="5817">
          <cell r="A5817" t="str">
            <v>A700005129100</v>
          </cell>
        </row>
        <row r="5818">
          <cell r="A5818" t="str">
            <v>A700005130100</v>
          </cell>
        </row>
        <row r="5819">
          <cell r="A5819" t="str">
            <v>A700005130200</v>
          </cell>
        </row>
        <row r="5820">
          <cell r="A5820" t="str">
            <v>A700005133100</v>
          </cell>
        </row>
        <row r="5821">
          <cell r="A5821" t="str">
            <v>A700005135500</v>
          </cell>
        </row>
        <row r="5822">
          <cell r="A5822" t="str">
            <v>A700005140100</v>
          </cell>
        </row>
        <row r="5823">
          <cell r="A5823" t="str">
            <v>A700005140200</v>
          </cell>
        </row>
        <row r="5824">
          <cell r="A5824" t="str">
            <v>A700005141100</v>
          </cell>
        </row>
        <row r="5825">
          <cell r="A5825" t="str">
            <v>A700005141200</v>
          </cell>
        </row>
        <row r="5826">
          <cell r="A5826" t="str">
            <v>A700005142300</v>
          </cell>
        </row>
        <row r="5827">
          <cell r="A5827" t="str">
            <v>A700005142320</v>
          </cell>
        </row>
        <row r="5828">
          <cell r="A5828" t="str">
            <v>A700005142500</v>
          </cell>
        </row>
        <row r="5829">
          <cell r="A5829" t="str">
            <v>A700005180100</v>
          </cell>
        </row>
        <row r="5830">
          <cell r="A5830" t="str">
            <v>A700005269100</v>
          </cell>
        </row>
        <row r="5831">
          <cell r="A5831" t="str">
            <v>A700005296100</v>
          </cell>
        </row>
        <row r="5832">
          <cell r="A5832" t="str">
            <v>A700005297200</v>
          </cell>
        </row>
        <row r="5833">
          <cell r="A5833" t="str">
            <v>A700005299100</v>
          </cell>
        </row>
        <row r="5834">
          <cell r="A5834" t="str">
            <v>A700005800100</v>
          </cell>
        </row>
        <row r="5835">
          <cell r="A5835" t="str">
            <v>A700005801100</v>
          </cell>
        </row>
        <row r="5836">
          <cell r="A5836" t="str">
            <v>A700005803100</v>
          </cell>
        </row>
        <row r="5837">
          <cell r="A5837" t="str">
            <v>A700005811100</v>
          </cell>
        </row>
        <row r="5838">
          <cell r="A5838" t="str">
            <v>A700005899700</v>
          </cell>
        </row>
        <row r="5839">
          <cell r="A5839" t="str">
            <v>A700005899950</v>
          </cell>
        </row>
        <row r="5840">
          <cell r="A5840" t="str">
            <v>A710005110100</v>
          </cell>
        </row>
        <row r="5841">
          <cell r="A5841" t="str">
            <v>A710005120100</v>
          </cell>
        </row>
        <row r="5842">
          <cell r="A5842" t="str">
            <v>A710005121100</v>
          </cell>
        </row>
        <row r="5843">
          <cell r="A5843" t="str">
            <v>A710005122100</v>
          </cell>
        </row>
        <row r="5844">
          <cell r="A5844" t="str">
            <v>A710005129100</v>
          </cell>
        </row>
        <row r="5845">
          <cell r="A5845" t="str">
            <v>A710005130100</v>
          </cell>
        </row>
        <row r="5846">
          <cell r="A5846" t="str">
            <v>A710005130200</v>
          </cell>
        </row>
        <row r="5847">
          <cell r="A5847" t="str">
            <v>A710005131100</v>
          </cell>
        </row>
        <row r="5848">
          <cell r="A5848" t="str">
            <v>A710005131300</v>
          </cell>
        </row>
        <row r="5849">
          <cell r="A5849" t="str">
            <v>A710005132100</v>
          </cell>
        </row>
        <row r="5850">
          <cell r="A5850" t="str">
            <v>A710005133100</v>
          </cell>
        </row>
        <row r="5851">
          <cell r="A5851" t="str">
            <v>A710005134400</v>
          </cell>
        </row>
        <row r="5852">
          <cell r="A5852" t="str">
            <v>A710005135100</v>
          </cell>
        </row>
        <row r="5853">
          <cell r="A5853" t="str">
            <v>A710005135200</v>
          </cell>
        </row>
        <row r="5854">
          <cell r="A5854" t="str">
            <v>A710005135500</v>
          </cell>
        </row>
        <row r="5855">
          <cell r="A5855" t="str">
            <v>A710005138100</v>
          </cell>
        </row>
        <row r="5856">
          <cell r="A5856" t="str">
            <v>A710005140100</v>
          </cell>
        </row>
        <row r="5857">
          <cell r="A5857" t="str">
            <v>A710005140200</v>
          </cell>
        </row>
        <row r="5858">
          <cell r="A5858" t="str">
            <v>A710005140300</v>
          </cell>
        </row>
        <row r="5859">
          <cell r="A5859" t="str">
            <v>A710005141100</v>
          </cell>
        </row>
        <row r="5860">
          <cell r="A5860" t="str">
            <v>A710005141200</v>
          </cell>
        </row>
        <row r="5861">
          <cell r="A5861" t="str">
            <v>A710005141300</v>
          </cell>
        </row>
        <row r="5862">
          <cell r="A5862" t="str">
            <v>A710005141400</v>
          </cell>
        </row>
        <row r="5863">
          <cell r="A5863" t="str">
            <v>A710005142100</v>
          </cell>
        </row>
        <row r="5864">
          <cell r="A5864" t="str">
            <v>A710005142300</v>
          </cell>
        </row>
        <row r="5865">
          <cell r="A5865" t="str">
            <v>A710005142320</v>
          </cell>
        </row>
        <row r="5866">
          <cell r="A5866" t="str">
            <v>A710005142500</v>
          </cell>
        </row>
        <row r="5867">
          <cell r="A5867" t="str">
            <v>A710005144100</v>
          </cell>
        </row>
        <row r="5868">
          <cell r="A5868" t="str">
            <v>A710005180100</v>
          </cell>
        </row>
        <row r="5869">
          <cell r="A5869" t="str">
            <v>A710005191100</v>
          </cell>
        </row>
        <row r="5870">
          <cell r="A5870" t="str">
            <v>A710005191200</v>
          </cell>
        </row>
        <row r="5871">
          <cell r="A5871" t="str">
            <v>A710005219100</v>
          </cell>
        </row>
        <row r="5872">
          <cell r="A5872" t="str">
            <v>A710005269100</v>
          </cell>
        </row>
        <row r="5873">
          <cell r="A5873" t="str">
            <v>A710005296100</v>
          </cell>
        </row>
        <row r="5874">
          <cell r="A5874" t="str">
            <v>A710005297200</v>
          </cell>
        </row>
        <row r="5875">
          <cell r="A5875" t="str">
            <v>A710005297300</v>
          </cell>
        </row>
        <row r="5876">
          <cell r="A5876" t="str">
            <v>A710005297900</v>
          </cell>
        </row>
        <row r="5877">
          <cell r="A5877" t="str">
            <v>A710005299100</v>
          </cell>
        </row>
        <row r="5878">
          <cell r="A5878" t="str">
            <v>A710005421100</v>
          </cell>
        </row>
        <row r="5879">
          <cell r="A5879" t="str">
            <v>A710005601100</v>
          </cell>
        </row>
        <row r="5880">
          <cell r="A5880" t="str">
            <v>A710005611100</v>
          </cell>
        </row>
        <row r="5881">
          <cell r="A5881" t="str">
            <v>A710005611200</v>
          </cell>
        </row>
        <row r="5882">
          <cell r="A5882" t="str">
            <v>A710005643100</v>
          </cell>
        </row>
        <row r="5883">
          <cell r="A5883" t="str">
            <v>A710005643200</v>
          </cell>
        </row>
        <row r="5884">
          <cell r="A5884" t="str">
            <v>A710005643300</v>
          </cell>
        </row>
        <row r="5885">
          <cell r="A5885" t="str">
            <v>A710005643500</v>
          </cell>
        </row>
        <row r="5886">
          <cell r="A5886" t="str">
            <v>A710005643900</v>
          </cell>
        </row>
        <row r="5887">
          <cell r="A5887" t="str">
            <v>A710005649100</v>
          </cell>
        </row>
        <row r="5888">
          <cell r="A5888" t="str">
            <v>A710005711100</v>
          </cell>
        </row>
        <row r="5889">
          <cell r="A5889" t="str">
            <v>A710005784100</v>
          </cell>
        </row>
        <row r="5890">
          <cell r="A5890" t="str">
            <v>A710005784200</v>
          </cell>
        </row>
        <row r="5891">
          <cell r="A5891" t="str">
            <v>A710005796900</v>
          </cell>
        </row>
        <row r="5892">
          <cell r="A5892" t="str">
            <v>A710005798100</v>
          </cell>
        </row>
        <row r="5893">
          <cell r="A5893" t="str">
            <v>A710005799010</v>
          </cell>
        </row>
        <row r="5894">
          <cell r="A5894" t="str">
            <v>A710005799260</v>
          </cell>
        </row>
        <row r="5895">
          <cell r="A5895" t="str">
            <v>A710005799990</v>
          </cell>
        </row>
        <row r="5896">
          <cell r="A5896" t="str">
            <v>A710005800100</v>
          </cell>
        </row>
        <row r="5897">
          <cell r="A5897" t="str">
            <v>A710005801100</v>
          </cell>
        </row>
        <row r="5898">
          <cell r="A5898" t="str">
            <v>A710005802100</v>
          </cell>
        </row>
        <row r="5899">
          <cell r="A5899" t="str">
            <v>A710005803100</v>
          </cell>
        </row>
        <row r="5900">
          <cell r="A5900" t="str">
            <v>A710005804100</v>
          </cell>
        </row>
        <row r="5901">
          <cell r="A5901" t="str">
            <v>A710005809100</v>
          </cell>
        </row>
        <row r="5902">
          <cell r="A5902" t="str">
            <v>A710005810500</v>
          </cell>
        </row>
        <row r="5903">
          <cell r="A5903" t="str">
            <v>A710005810600</v>
          </cell>
        </row>
        <row r="5904">
          <cell r="A5904" t="str">
            <v>A710005810900</v>
          </cell>
        </row>
        <row r="5905">
          <cell r="A5905" t="str">
            <v>A710005811300</v>
          </cell>
        </row>
        <row r="5906">
          <cell r="A5906" t="str">
            <v>A710005823100</v>
          </cell>
        </row>
        <row r="5907">
          <cell r="A5907" t="str">
            <v>A710005830100</v>
          </cell>
        </row>
        <row r="5908">
          <cell r="A5908" t="str">
            <v>A710005892100</v>
          </cell>
        </row>
        <row r="5909">
          <cell r="A5909" t="str">
            <v>A710005894100</v>
          </cell>
        </row>
        <row r="5910">
          <cell r="A5910" t="str">
            <v>A710005899350</v>
          </cell>
        </row>
        <row r="5911">
          <cell r="A5911" t="str">
            <v>A710005899450</v>
          </cell>
        </row>
        <row r="5912">
          <cell r="A5912" t="str">
            <v>A710005899700</v>
          </cell>
        </row>
        <row r="5913">
          <cell r="A5913" t="str">
            <v>A710005899900</v>
          </cell>
        </row>
        <row r="5914">
          <cell r="A5914" t="str">
            <v>A710005899950</v>
          </cell>
        </row>
        <row r="5915">
          <cell r="A5915" t="str">
            <v>A720005110100</v>
          </cell>
        </row>
        <row r="5916">
          <cell r="A5916" t="str">
            <v>A720005113100</v>
          </cell>
        </row>
        <row r="5917">
          <cell r="A5917" t="str">
            <v>A720005120100</v>
          </cell>
        </row>
        <row r="5918">
          <cell r="A5918" t="str">
            <v>A720005121100</v>
          </cell>
        </row>
        <row r="5919">
          <cell r="A5919" t="str">
            <v>A720005122100</v>
          </cell>
        </row>
        <row r="5920">
          <cell r="A5920" t="str">
            <v>A720005130200</v>
          </cell>
        </row>
        <row r="5921">
          <cell r="A5921" t="str">
            <v>A720005133100</v>
          </cell>
        </row>
        <row r="5922">
          <cell r="A5922" t="str">
            <v>A720005135500</v>
          </cell>
        </row>
        <row r="5923">
          <cell r="A5923" t="str">
            <v>A720005138100</v>
          </cell>
        </row>
        <row r="5924">
          <cell r="A5924" t="str">
            <v>A720005140100</v>
          </cell>
        </row>
        <row r="5925">
          <cell r="A5925" t="str">
            <v>A720005140200</v>
          </cell>
        </row>
        <row r="5926">
          <cell r="A5926" t="str">
            <v>A720005141100</v>
          </cell>
        </row>
        <row r="5927">
          <cell r="A5927" t="str">
            <v>A720005141200</v>
          </cell>
        </row>
        <row r="5928">
          <cell r="A5928" t="str">
            <v>A720005142300</v>
          </cell>
        </row>
        <row r="5929">
          <cell r="A5929" t="str">
            <v>A720005142320</v>
          </cell>
        </row>
        <row r="5930">
          <cell r="A5930" t="str">
            <v>A720005142500</v>
          </cell>
        </row>
        <row r="5931">
          <cell r="A5931" t="str">
            <v>A720005296100</v>
          </cell>
        </row>
        <row r="5932">
          <cell r="A5932" t="str">
            <v>A720005601100</v>
          </cell>
        </row>
        <row r="5933">
          <cell r="A5933" t="str">
            <v>A720005610100</v>
          </cell>
        </row>
        <row r="5934">
          <cell r="A5934" t="str">
            <v>A720005611100</v>
          </cell>
        </row>
        <row r="5935">
          <cell r="A5935" t="str">
            <v>A720005643100</v>
          </cell>
        </row>
        <row r="5936">
          <cell r="A5936" t="str">
            <v>A720005784100</v>
          </cell>
        </row>
        <row r="5937">
          <cell r="A5937" t="str">
            <v>A720005784900</v>
          </cell>
        </row>
        <row r="5938">
          <cell r="A5938" t="str">
            <v>A720005793100</v>
          </cell>
        </row>
        <row r="5939">
          <cell r="A5939" t="str">
            <v>A720005799100</v>
          </cell>
        </row>
        <row r="5940">
          <cell r="A5940" t="str">
            <v>A720005800100</v>
          </cell>
        </row>
        <row r="5941">
          <cell r="A5941" t="str">
            <v>A720005801100</v>
          </cell>
        </row>
        <row r="5942">
          <cell r="A5942" t="str">
            <v>A720005811100</v>
          </cell>
        </row>
        <row r="5943">
          <cell r="A5943" t="str">
            <v>A720005892100</v>
          </cell>
        </row>
        <row r="5944">
          <cell r="A5944" t="str">
            <v>A720005894100</v>
          </cell>
        </row>
        <row r="5945">
          <cell r="A5945" t="str">
            <v>A721005110100</v>
          </cell>
        </row>
        <row r="5946">
          <cell r="A5946" t="str">
            <v>A721005113100</v>
          </cell>
        </row>
        <row r="5947">
          <cell r="A5947" t="str">
            <v>A721005120100</v>
          </cell>
        </row>
        <row r="5948">
          <cell r="A5948" t="str">
            <v>A721005121100</v>
          </cell>
        </row>
        <row r="5949">
          <cell r="A5949" t="str">
            <v>A721005122100</v>
          </cell>
        </row>
        <row r="5950">
          <cell r="A5950" t="str">
            <v>A721005129100</v>
          </cell>
        </row>
        <row r="5951">
          <cell r="A5951" t="str">
            <v>A721005130100</v>
          </cell>
        </row>
        <row r="5952">
          <cell r="A5952" t="str">
            <v>A721005130200</v>
          </cell>
        </row>
        <row r="5953">
          <cell r="A5953" t="str">
            <v>A721005130900</v>
          </cell>
        </row>
        <row r="5954">
          <cell r="A5954" t="str">
            <v>A721005131100</v>
          </cell>
        </row>
        <row r="5955">
          <cell r="A5955" t="str">
            <v>A721005131300</v>
          </cell>
        </row>
        <row r="5956">
          <cell r="A5956" t="str">
            <v>A721005133100</v>
          </cell>
        </row>
        <row r="5957">
          <cell r="A5957" t="str">
            <v>A721005134400</v>
          </cell>
        </row>
        <row r="5958">
          <cell r="A5958" t="str">
            <v>A721005135100</v>
          </cell>
        </row>
        <row r="5959">
          <cell r="A5959" t="str">
            <v>A721005135500</v>
          </cell>
        </row>
        <row r="5960">
          <cell r="A5960" t="str">
            <v>A721005138100</v>
          </cell>
        </row>
        <row r="5961">
          <cell r="A5961" t="str">
            <v>A721005140100</v>
          </cell>
        </row>
        <row r="5962">
          <cell r="A5962" t="str">
            <v>A721005140200</v>
          </cell>
        </row>
        <row r="5963">
          <cell r="A5963" t="str">
            <v>A721005141100</v>
          </cell>
        </row>
        <row r="5964">
          <cell r="A5964" t="str">
            <v>A721005141200</v>
          </cell>
        </row>
        <row r="5965">
          <cell r="A5965" t="str">
            <v>A721005141300</v>
          </cell>
        </row>
        <row r="5966">
          <cell r="A5966" t="str">
            <v>A721005142300</v>
          </cell>
        </row>
        <row r="5967">
          <cell r="A5967" t="str">
            <v>A721005142320</v>
          </cell>
        </row>
        <row r="5968">
          <cell r="A5968" t="str">
            <v>A721005142500</v>
          </cell>
        </row>
        <row r="5969">
          <cell r="A5969" t="str">
            <v>A721005191100</v>
          </cell>
        </row>
        <row r="5970">
          <cell r="A5970" t="str">
            <v>A721005191200</v>
          </cell>
        </row>
        <row r="5971">
          <cell r="A5971" t="str">
            <v>A721005219100</v>
          </cell>
        </row>
        <row r="5972">
          <cell r="A5972" t="str">
            <v>A721005296100</v>
          </cell>
        </row>
        <row r="5973">
          <cell r="A5973" t="str">
            <v>A721005299100</v>
          </cell>
        </row>
        <row r="5974">
          <cell r="A5974" t="str">
            <v>A721005600100</v>
          </cell>
        </row>
        <row r="5975">
          <cell r="A5975" t="str">
            <v>A721005601100</v>
          </cell>
        </row>
        <row r="5976">
          <cell r="A5976" t="str">
            <v>A721005611100</v>
          </cell>
        </row>
        <row r="5977">
          <cell r="A5977" t="str">
            <v>A721005643300</v>
          </cell>
        </row>
        <row r="5978">
          <cell r="A5978" t="str">
            <v>A721005711100</v>
          </cell>
        </row>
        <row r="5979">
          <cell r="A5979" t="str">
            <v>A721005713100</v>
          </cell>
        </row>
        <row r="5980">
          <cell r="A5980" t="str">
            <v>A721005784100</v>
          </cell>
        </row>
        <row r="5981">
          <cell r="A5981" t="str">
            <v>A721005784200</v>
          </cell>
        </row>
        <row r="5982">
          <cell r="A5982" t="str">
            <v>A721005793100</v>
          </cell>
        </row>
        <row r="5983">
          <cell r="A5983" t="str">
            <v>A721005798100</v>
          </cell>
        </row>
        <row r="5984">
          <cell r="A5984" t="str">
            <v>A721005799010</v>
          </cell>
        </row>
        <row r="5985">
          <cell r="A5985" t="str">
            <v>A721005799060</v>
          </cell>
        </row>
        <row r="5986">
          <cell r="A5986" t="str">
            <v>A721005799990</v>
          </cell>
        </row>
        <row r="5987">
          <cell r="A5987" t="str">
            <v>A721005800100</v>
          </cell>
        </row>
        <row r="5988">
          <cell r="A5988" t="str">
            <v>A721005803100</v>
          </cell>
        </row>
        <row r="5989">
          <cell r="A5989" t="str">
            <v>A721005807100</v>
          </cell>
        </row>
        <row r="5990">
          <cell r="A5990" t="str">
            <v>A721005810600</v>
          </cell>
        </row>
        <row r="5991">
          <cell r="A5991" t="str">
            <v>A721005811100</v>
          </cell>
        </row>
        <row r="5992">
          <cell r="A5992" t="str">
            <v>A721005823100</v>
          </cell>
        </row>
        <row r="5993">
          <cell r="A5993" t="str">
            <v>A721005892100</v>
          </cell>
        </row>
        <row r="5994">
          <cell r="A5994" t="str">
            <v>A721005894100</v>
          </cell>
        </row>
        <row r="5995">
          <cell r="A5995" t="str">
            <v>A721005899450</v>
          </cell>
        </row>
        <row r="5996">
          <cell r="A5996" t="str">
            <v>A721005899700</v>
          </cell>
        </row>
        <row r="5997">
          <cell r="A5997" t="str">
            <v>A721005899900</v>
          </cell>
        </row>
        <row r="5998">
          <cell r="A5998" t="str">
            <v>A721005899950</v>
          </cell>
        </row>
        <row r="5999">
          <cell r="A5999" t="str">
            <v>A722005110100</v>
          </cell>
        </row>
        <row r="6000">
          <cell r="A6000" t="str">
            <v>A722005120100</v>
          </cell>
        </row>
        <row r="6001">
          <cell r="A6001" t="str">
            <v>A722005121100</v>
          </cell>
        </row>
        <row r="6002">
          <cell r="A6002" t="str">
            <v>A722005122100</v>
          </cell>
        </row>
        <row r="6003">
          <cell r="A6003" t="str">
            <v>A722005130100</v>
          </cell>
        </row>
        <row r="6004">
          <cell r="A6004" t="str">
            <v>A722005130200</v>
          </cell>
        </row>
        <row r="6005">
          <cell r="A6005" t="str">
            <v>A722005131100</v>
          </cell>
        </row>
        <row r="6006">
          <cell r="A6006" t="str">
            <v>A722005131300</v>
          </cell>
        </row>
        <row r="6007">
          <cell r="A6007" t="str">
            <v>A722005133100</v>
          </cell>
        </row>
        <row r="6008">
          <cell r="A6008" t="str">
            <v>A722005135500</v>
          </cell>
        </row>
        <row r="6009">
          <cell r="A6009" t="str">
            <v>A722005138100</v>
          </cell>
        </row>
        <row r="6010">
          <cell r="A6010" t="str">
            <v>A722005140100</v>
          </cell>
        </row>
        <row r="6011">
          <cell r="A6011" t="str">
            <v>A722005140200</v>
          </cell>
        </row>
        <row r="6012">
          <cell r="A6012" t="str">
            <v>A722005141100</v>
          </cell>
        </row>
        <row r="6013">
          <cell r="A6013" t="str">
            <v>A722005141200</v>
          </cell>
        </row>
        <row r="6014">
          <cell r="A6014" t="str">
            <v>A722005142300</v>
          </cell>
        </row>
        <row r="6015">
          <cell r="A6015" t="str">
            <v>A722005142320</v>
          </cell>
        </row>
        <row r="6016">
          <cell r="A6016" t="str">
            <v>A722005142500</v>
          </cell>
        </row>
        <row r="6017">
          <cell r="A6017" t="str">
            <v>A722005191100</v>
          </cell>
        </row>
        <row r="6018">
          <cell r="A6018" t="str">
            <v>A722005269100</v>
          </cell>
        </row>
        <row r="6019">
          <cell r="A6019" t="str">
            <v>A722005296100</v>
          </cell>
        </row>
        <row r="6020">
          <cell r="A6020" t="str">
            <v>A722005297100</v>
          </cell>
        </row>
        <row r="6021">
          <cell r="A6021" t="str">
            <v>A722005299100</v>
          </cell>
        </row>
        <row r="6022">
          <cell r="A6022" t="str">
            <v>A722005643100</v>
          </cell>
        </row>
        <row r="6023">
          <cell r="A6023" t="str">
            <v>A722005643300</v>
          </cell>
        </row>
        <row r="6024">
          <cell r="A6024" t="str">
            <v>A722005799010</v>
          </cell>
        </row>
        <row r="6025">
          <cell r="A6025" t="str">
            <v>A722005799020</v>
          </cell>
        </row>
        <row r="6026">
          <cell r="A6026" t="str">
            <v>A722005799100</v>
          </cell>
        </row>
        <row r="6027">
          <cell r="A6027" t="str">
            <v>A722005799990</v>
          </cell>
        </row>
        <row r="6028">
          <cell r="A6028" t="str">
            <v>A722005800100</v>
          </cell>
        </row>
        <row r="6029">
          <cell r="A6029" t="str">
            <v>A722005801100</v>
          </cell>
        </row>
        <row r="6030">
          <cell r="A6030" t="str">
            <v>A722005809100</v>
          </cell>
        </row>
        <row r="6031">
          <cell r="A6031" t="str">
            <v>A722005892100</v>
          </cell>
        </row>
        <row r="6032">
          <cell r="A6032" t="str">
            <v>A722005899700</v>
          </cell>
        </row>
        <row r="6033">
          <cell r="A6033" t="str">
            <v>A722005899900</v>
          </cell>
        </row>
        <row r="6034">
          <cell r="A6034" t="str">
            <v>A723005110100</v>
          </cell>
        </row>
        <row r="6035">
          <cell r="A6035" t="str">
            <v>A723005111900</v>
          </cell>
        </row>
        <row r="6036">
          <cell r="A6036" t="str">
            <v>A723005120100</v>
          </cell>
        </row>
        <row r="6037">
          <cell r="A6037" t="str">
            <v>A723005121100</v>
          </cell>
        </row>
        <row r="6038">
          <cell r="A6038" t="str">
            <v>A723005130100</v>
          </cell>
        </row>
        <row r="6039">
          <cell r="A6039" t="str">
            <v>A723005130200</v>
          </cell>
        </row>
        <row r="6040">
          <cell r="A6040" t="str">
            <v>A723005131100</v>
          </cell>
        </row>
        <row r="6041">
          <cell r="A6041" t="str">
            <v>A723005133100</v>
          </cell>
        </row>
        <row r="6042">
          <cell r="A6042" t="str">
            <v>A723005135500</v>
          </cell>
        </row>
        <row r="6043">
          <cell r="A6043" t="str">
            <v>A723005138100</v>
          </cell>
        </row>
        <row r="6044">
          <cell r="A6044" t="str">
            <v>A723005140100</v>
          </cell>
        </row>
        <row r="6045">
          <cell r="A6045" t="str">
            <v>A723005140200</v>
          </cell>
        </row>
        <row r="6046">
          <cell r="A6046" t="str">
            <v>A723005141100</v>
          </cell>
        </row>
        <row r="6047">
          <cell r="A6047" t="str">
            <v>A723005141200</v>
          </cell>
        </row>
        <row r="6048">
          <cell r="A6048" t="str">
            <v>A723005142300</v>
          </cell>
        </row>
        <row r="6049">
          <cell r="A6049" t="str">
            <v>A723005142320</v>
          </cell>
        </row>
        <row r="6050">
          <cell r="A6050" t="str">
            <v>A723005142500</v>
          </cell>
        </row>
        <row r="6051">
          <cell r="A6051" t="str">
            <v>A723005711100</v>
          </cell>
        </row>
        <row r="6052">
          <cell r="A6052" t="str">
            <v>A723005799990</v>
          </cell>
        </row>
        <row r="6053">
          <cell r="A6053" t="str">
            <v>A723105110100</v>
          </cell>
        </row>
        <row r="6054">
          <cell r="A6054" t="str">
            <v>A723105113100</v>
          </cell>
        </row>
        <row r="6055">
          <cell r="A6055" t="str">
            <v>A723105120100</v>
          </cell>
        </row>
        <row r="6056">
          <cell r="A6056" t="str">
            <v>A723105121100</v>
          </cell>
        </row>
        <row r="6057">
          <cell r="A6057" t="str">
            <v>A723105122100</v>
          </cell>
        </row>
        <row r="6058">
          <cell r="A6058" t="str">
            <v>A723105129100</v>
          </cell>
        </row>
        <row r="6059">
          <cell r="A6059" t="str">
            <v>A723105130100</v>
          </cell>
        </row>
        <row r="6060">
          <cell r="A6060" t="str">
            <v>A723105130200</v>
          </cell>
        </row>
        <row r="6061">
          <cell r="A6061" t="str">
            <v>A723105131100</v>
          </cell>
        </row>
        <row r="6062">
          <cell r="A6062" t="str">
            <v>A723105131300</v>
          </cell>
        </row>
        <row r="6063">
          <cell r="A6063" t="str">
            <v>A723105134900</v>
          </cell>
        </row>
        <row r="6064">
          <cell r="A6064" t="str">
            <v>A723105135500</v>
          </cell>
        </row>
        <row r="6065">
          <cell r="A6065" t="str">
            <v>A723105138100</v>
          </cell>
        </row>
        <row r="6066">
          <cell r="A6066" t="str">
            <v>A723105140100</v>
          </cell>
        </row>
        <row r="6067">
          <cell r="A6067" t="str">
            <v>A723105140200</v>
          </cell>
        </row>
        <row r="6068">
          <cell r="A6068" t="str">
            <v>A723105141100</v>
          </cell>
        </row>
        <row r="6069">
          <cell r="A6069" t="str">
            <v>A723105141200</v>
          </cell>
        </row>
        <row r="6070">
          <cell r="A6070" t="str">
            <v>A723105142300</v>
          </cell>
        </row>
        <row r="6071">
          <cell r="A6071" t="str">
            <v>A723105142320</v>
          </cell>
        </row>
        <row r="6072">
          <cell r="A6072" t="str">
            <v>A723105142500</v>
          </cell>
        </row>
        <row r="6073">
          <cell r="A6073" t="str">
            <v>A723105190100</v>
          </cell>
        </row>
        <row r="6074">
          <cell r="A6074" t="str">
            <v>A723105191200</v>
          </cell>
        </row>
        <row r="6075">
          <cell r="A6075" t="str">
            <v>A723105201100</v>
          </cell>
        </row>
        <row r="6076">
          <cell r="A6076" t="str">
            <v>A723105219100</v>
          </cell>
        </row>
        <row r="6077">
          <cell r="A6077" t="str">
            <v>A723105264100</v>
          </cell>
        </row>
        <row r="6078">
          <cell r="A6078" t="str">
            <v>A723105291100</v>
          </cell>
        </row>
        <row r="6079">
          <cell r="A6079" t="str">
            <v>A723105295100</v>
          </cell>
        </row>
        <row r="6080">
          <cell r="A6080" t="str">
            <v>A723105296100</v>
          </cell>
        </row>
        <row r="6081">
          <cell r="A6081" t="str">
            <v>A723105297100</v>
          </cell>
        </row>
        <row r="6082">
          <cell r="A6082" t="str">
            <v>A723105297200</v>
          </cell>
        </row>
        <row r="6083">
          <cell r="A6083" t="str">
            <v>A723105299100</v>
          </cell>
        </row>
        <row r="6084">
          <cell r="A6084" t="str">
            <v>A723105610900</v>
          </cell>
        </row>
        <row r="6085">
          <cell r="A6085" t="str">
            <v>A723105643100</v>
          </cell>
        </row>
        <row r="6086">
          <cell r="A6086" t="str">
            <v>A723105711100</v>
          </cell>
        </row>
        <row r="6087">
          <cell r="A6087" t="str">
            <v>A723105749600</v>
          </cell>
        </row>
        <row r="6088">
          <cell r="A6088" t="str">
            <v>A723105781100</v>
          </cell>
        </row>
        <row r="6089">
          <cell r="A6089" t="str">
            <v>A723105783100</v>
          </cell>
        </row>
        <row r="6090">
          <cell r="A6090" t="str">
            <v>A723105784100</v>
          </cell>
        </row>
        <row r="6091">
          <cell r="A6091" t="str">
            <v>A723105784200</v>
          </cell>
        </row>
        <row r="6092">
          <cell r="A6092" t="str">
            <v>A723105784900</v>
          </cell>
        </row>
        <row r="6093">
          <cell r="A6093" t="str">
            <v>A723105799010</v>
          </cell>
        </row>
        <row r="6094">
          <cell r="A6094" t="str">
            <v>A723105799100</v>
          </cell>
        </row>
        <row r="6095">
          <cell r="A6095" t="str">
            <v>A723105799990</v>
          </cell>
        </row>
        <row r="6096">
          <cell r="A6096" t="str">
            <v>A723105800100</v>
          </cell>
        </row>
        <row r="6097">
          <cell r="A6097" t="str">
            <v>A723105892100</v>
          </cell>
        </row>
        <row r="6098">
          <cell r="A6098" t="str">
            <v>A723105899300</v>
          </cell>
        </row>
        <row r="6099">
          <cell r="A6099" t="str">
            <v>A723105899350</v>
          </cell>
        </row>
        <row r="6100">
          <cell r="A6100" t="str">
            <v>A723105899700</v>
          </cell>
        </row>
        <row r="6101">
          <cell r="A6101" t="str">
            <v>A723105899900</v>
          </cell>
        </row>
        <row r="6102">
          <cell r="A6102" t="str">
            <v>A723205110100</v>
          </cell>
        </row>
        <row r="6103">
          <cell r="A6103" t="str">
            <v>A723205112400</v>
          </cell>
        </row>
        <row r="6104">
          <cell r="A6104" t="str">
            <v>A723205113100</v>
          </cell>
        </row>
        <row r="6105">
          <cell r="A6105" t="str">
            <v>A723205120100</v>
          </cell>
        </row>
        <row r="6106">
          <cell r="A6106" t="str">
            <v>A723205121100</v>
          </cell>
        </row>
        <row r="6107">
          <cell r="A6107" t="str">
            <v>A723205129100</v>
          </cell>
        </row>
        <row r="6108">
          <cell r="A6108" t="str">
            <v>A723205130100</v>
          </cell>
        </row>
        <row r="6109">
          <cell r="A6109" t="str">
            <v>A723205130200</v>
          </cell>
        </row>
        <row r="6110">
          <cell r="A6110" t="str">
            <v>A723205131100</v>
          </cell>
        </row>
        <row r="6111">
          <cell r="A6111" t="str">
            <v>A723205131300</v>
          </cell>
        </row>
        <row r="6112">
          <cell r="A6112" t="str">
            <v>A723205134100</v>
          </cell>
        </row>
        <row r="6113">
          <cell r="A6113" t="str">
            <v>A723205135100</v>
          </cell>
        </row>
        <row r="6114">
          <cell r="A6114" t="str">
            <v>A723205135500</v>
          </cell>
        </row>
        <row r="6115">
          <cell r="A6115" t="str">
            <v>A723205138100</v>
          </cell>
        </row>
        <row r="6116">
          <cell r="A6116" t="str">
            <v>A723205140100</v>
          </cell>
        </row>
        <row r="6117">
          <cell r="A6117" t="str">
            <v>A723205140200</v>
          </cell>
        </row>
        <row r="6118">
          <cell r="A6118" t="str">
            <v>A723205141100</v>
          </cell>
        </row>
        <row r="6119">
          <cell r="A6119" t="str">
            <v>A723205141200</v>
          </cell>
        </row>
        <row r="6120">
          <cell r="A6120" t="str">
            <v>A723205141300</v>
          </cell>
        </row>
        <row r="6121">
          <cell r="A6121" t="str">
            <v>A723205142300</v>
          </cell>
        </row>
        <row r="6122">
          <cell r="A6122" t="str">
            <v>A723205142320</v>
          </cell>
        </row>
        <row r="6123">
          <cell r="A6123" t="str">
            <v>A723205142500</v>
          </cell>
        </row>
        <row r="6124">
          <cell r="A6124" t="str">
            <v>A723205144100</v>
          </cell>
        </row>
        <row r="6125">
          <cell r="A6125" t="str">
            <v>A723205191200</v>
          </cell>
        </row>
        <row r="6126">
          <cell r="A6126" t="str">
            <v>A723205201100</v>
          </cell>
        </row>
        <row r="6127">
          <cell r="A6127" t="str">
            <v>A723205219100</v>
          </cell>
        </row>
        <row r="6128">
          <cell r="A6128" t="str">
            <v>A723205260100</v>
          </cell>
        </row>
        <row r="6129">
          <cell r="A6129" t="str">
            <v>A723205262100</v>
          </cell>
        </row>
        <row r="6130">
          <cell r="A6130" t="str">
            <v>A723205264100</v>
          </cell>
        </row>
        <row r="6131">
          <cell r="A6131" t="str">
            <v>A723205269100</v>
          </cell>
        </row>
        <row r="6132">
          <cell r="A6132" t="str">
            <v>A723205270900</v>
          </cell>
        </row>
        <row r="6133">
          <cell r="A6133" t="str">
            <v>A723205273900</v>
          </cell>
        </row>
        <row r="6134">
          <cell r="A6134" t="str">
            <v>A723205291100</v>
          </cell>
        </row>
        <row r="6135">
          <cell r="A6135" t="str">
            <v>A723205296100</v>
          </cell>
        </row>
        <row r="6136">
          <cell r="A6136" t="str">
            <v>A723205297100</v>
          </cell>
        </row>
        <row r="6137">
          <cell r="A6137" t="str">
            <v>A723205297200</v>
          </cell>
        </row>
        <row r="6138">
          <cell r="A6138" t="str">
            <v>A723205299100</v>
          </cell>
        </row>
        <row r="6139">
          <cell r="A6139" t="str">
            <v>A723205419900</v>
          </cell>
        </row>
        <row r="6140">
          <cell r="A6140" t="str">
            <v>A723205429100</v>
          </cell>
        </row>
        <row r="6141">
          <cell r="A6141" t="str">
            <v>A723205610100</v>
          </cell>
        </row>
        <row r="6142">
          <cell r="A6142" t="str">
            <v>A723205611100</v>
          </cell>
        </row>
        <row r="6143">
          <cell r="A6143" t="str">
            <v>A723205643100</v>
          </cell>
        </row>
        <row r="6144">
          <cell r="A6144" t="str">
            <v>A723205643300</v>
          </cell>
        </row>
        <row r="6145">
          <cell r="A6145" t="str">
            <v>A723205740050</v>
          </cell>
        </row>
        <row r="6146">
          <cell r="A6146" t="str">
            <v>A723205740750</v>
          </cell>
        </row>
        <row r="6147">
          <cell r="A6147" t="str">
            <v>A723205741100</v>
          </cell>
        </row>
        <row r="6148">
          <cell r="A6148" t="str">
            <v>A723205742900</v>
          </cell>
        </row>
        <row r="6149">
          <cell r="A6149" t="str">
            <v>A723205781100</v>
          </cell>
        </row>
        <row r="6150">
          <cell r="A6150" t="str">
            <v>A723205783100</v>
          </cell>
        </row>
        <row r="6151">
          <cell r="A6151" t="str">
            <v>A723205784100</v>
          </cell>
        </row>
        <row r="6152">
          <cell r="A6152" t="str">
            <v>A723205784200</v>
          </cell>
        </row>
        <row r="6153">
          <cell r="A6153" t="str">
            <v>A723205784900</v>
          </cell>
        </row>
        <row r="6154">
          <cell r="A6154" t="str">
            <v>A723205791700</v>
          </cell>
        </row>
        <row r="6155">
          <cell r="A6155" t="str">
            <v>A723205798100</v>
          </cell>
        </row>
        <row r="6156">
          <cell r="A6156" t="str">
            <v>A723205799010</v>
          </cell>
        </row>
        <row r="6157">
          <cell r="A6157" t="str">
            <v>A723205799020</v>
          </cell>
        </row>
        <row r="6158">
          <cell r="A6158" t="str">
            <v>A723205799100</v>
          </cell>
        </row>
        <row r="6159">
          <cell r="A6159" t="str">
            <v>A723205799150</v>
          </cell>
        </row>
        <row r="6160">
          <cell r="A6160" t="str">
            <v>A723205799990</v>
          </cell>
        </row>
        <row r="6161">
          <cell r="A6161" t="str">
            <v>A723205800100</v>
          </cell>
        </row>
        <row r="6162">
          <cell r="A6162" t="str">
            <v>A723205809100</v>
          </cell>
        </row>
        <row r="6163">
          <cell r="A6163" t="str">
            <v>A723205811900</v>
          </cell>
        </row>
        <row r="6164">
          <cell r="A6164" t="str">
            <v>A723205850100</v>
          </cell>
        </row>
        <row r="6165">
          <cell r="A6165" t="str">
            <v>A723205880100</v>
          </cell>
        </row>
        <row r="6166">
          <cell r="A6166" t="str">
            <v>A723205892100</v>
          </cell>
        </row>
        <row r="6167">
          <cell r="A6167" t="str">
            <v>A723205894100</v>
          </cell>
        </row>
        <row r="6168">
          <cell r="A6168" t="str">
            <v>A723205899350</v>
          </cell>
        </row>
        <row r="6169">
          <cell r="A6169" t="str">
            <v>A723205899700</v>
          </cell>
        </row>
        <row r="6170">
          <cell r="A6170" t="str">
            <v>A723205899750</v>
          </cell>
        </row>
        <row r="6171">
          <cell r="A6171" t="str">
            <v>A723205899950</v>
          </cell>
        </row>
        <row r="6172">
          <cell r="A6172" t="str">
            <v>A723305110100</v>
          </cell>
        </row>
        <row r="6173">
          <cell r="A6173" t="str">
            <v>A723305113100</v>
          </cell>
        </row>
        <row r="6174">
          <cell r="A6174" t="str">
            <v>A723305120100</v>
          </cell>
        </row>
        <row r="6175">
          <cell r="A6175" t="str">
            <v>A723305121100</v>
          </cell>
        </row>
        <row r="6176">
          <cell r="A6176" t="str">
            <v>A723305122100</v>
          </cell>
        </row>
        <row r="6177">
          <cell r="A6177" t="str">
            <v>A723305129100</v>
          </cell>
        </row>
        <row r="6178">
          <cell r="A6178" t="str">
            <v>A723305130100</v>
          </cell>
        </row>
        <row r="6179">
          <cell r="A6179" t="str">
            <v>A723305130200</v>
          </cell>
        </row>
        <row r="6180">
          <cell r="A6180" t="str">
            <v>A723305131100</v>
          </cell>
        </row>
        <row r="6181">
          <cell r="A6181" t="str">
            <v>A723305131300</v>
          </cell>
        </row>
        <row r="6182">
          <cell r="A6182" t="str">
            <v>A723305133100</v>
          </cell>
        </row>
        <row r="6183">
          <cell r="A6183" t="str">
            <v>A723305135100</v>
          </cell>
        </row>
        <row r="6184">
          <cell r="A6184" t="str">
            <v>A723305135500</v>
          </cell>
        </row>
        <row r="6185">
          <cell r="A6185" t="str">
            <v>A723305138100</v>
          </cell>
        </row>
        <row r="6186">
          <cell r="A6186" t="str">
            <v>A723305140100</v>
          </cell>
        </row>
        <row r="6187">
          <cell r="A6187" t="str">
            <v>A723305140200</v>
          </cell>
        </row>
        <row r="6188">
          <cell r="A6188" t="str">
            <v>A723305140300</v>
          </cell>
        </row>
        <row r="6189">
          <cell r="A6189" t="str">
            <v>A723305141100</v>
          </cell>
        </row>
        <row r="6190">
          <cell r="A6190" t="str">
            <v>A723305141200</v>
          </cell>
        </row>
        <row r="6191">
          <cell r="A6191" t="str">
            <v>A723305141400</v>
          </cell>
        </row>
        <row r="6192">
          <cell r="A6192" t="str">
            <v>A723305142100</v>
          </cell>
        </row>
        <row r="6193">
          <cell r="A6193" t="str">
            <v>A723305142300</v>
          </cell>
        </row>
        <row r="6194">
          <cell r="A6194" t="str">
            <v>A723305142320</v>
          </cell>
        </row>
        <row r="6195">
          <cell r="A6195" t="str">
            <v>A723305142500</v>
          </cell>
        </row>
        <row r="6196">
          <cell r="A6196" t="str">
            <v>A723305201100</v>
          </cell>
        </row>
        <row r="6197">
          <cell r="A6197" t="str">
            <v>A723305291100</v>
          </cell>
        </row>
        <row r="6198">
          <cell r="A6198" t="str">
            <v>A723305296100</v>
          </cell>
        </row>
        <row r="6199">
          <cell r="A6199" t="str">
            <v>A723305297100</v>
          </cell>
        </row>
        <row r="6200">
          <cell r="A6200" t="str">
            <v>A723305297200</v>
          </cell>
        </row>
        <row r="6201">
          <cell r="A6201" t="str">
            <v>A723305299100</v>
          </cell>
        </row>
        <row r="6202">
          <cell r="A6202" t="str">
            <v>A723305429100</v>
          </cell>
        </row>
        <row r="6203">
          <cell r="A6203" t="str">
            <v>A723305610100</v>
          </cell>
        </row>
        <row r="6204">
          <cell r="A6204" t="str">
            <v>A723305611100</v>
          </cell>
        </row>
        <row r="6205">
          <cell r="A6205" t="str">
            <v>A723305643100</v>
          </cell>
        </row>
        <row r="6206">
          <cell r="A6206" t="str">
            <v>A723305643300</v>
          </cell>
        </row>
        <row r="6207">
          <cell r="A6207" t="str">
            <v>A723305740050</v>
          </cell>
        </row>
        <row r="6208">
          <cell r="A6208" t="str">
            <v>A723305749900</v>
          </cell>
        </row>
        <row r="6209">
          <cell r="A6209" t="str">
            <v>A723305781100</v>
          </cell>
        </row>
        <row r="6210">
          <cell r="A6210" t="str">
            <v>A723305783100</v>
          </cell>
        </row>
        <row r="6211">
          <cell r="A6211" t="str">
            <v>A723305784200</v>
          </cell>
        </row>
        <row r="6212">
          <cell r="A6212" t="str">
            <v>A723305799010</v>
          </cell>
        </row>
        <row r="6213">
          <cell r="A6213" t="str">
            <v>A723305799100</v>
          </cell>
        </row>
        <row r="6214">
          <cell r="A6214" t="str">
            <v>A723305799990</v>
          </cell>
        </row>
        <row r="6215">
          <cell r="A6215" t="str">
            <v>A723305800100</v>
          </cell>
        </row>
        <row r="6216">
          <cell r="A6216" t="str">
            <v>A723305881100</v>
          </cell>
        </row>
        <row r="6217">
          <cell r="A6217" t="str">
            <v>A723305892100</v>
          </cell>
        </row>
        <row r="6218">
          <cell r="A6218" t="str">
            <v>A723305894100</v>
          </cell>
        </row>
        <row r="6219">
          <cell r="A6219" t="str">
            <v>A723305899950</v>
          </cell>
        </row>
        <row r="6220">
          <cell r="A6220" t="str">
            <v>A723405110100</v>
          </cell>
        </row>
        <row r="6221">
          <cell r="A6221" t="str">
            <v>A723405111100</v>
          </cell>
        </row>
        <row r="6222">
          <cell r="A6222" t="str">
            <v>A723405113100</v>
          </cell>
        </row>
        <row r="6223">
          <cell r="A6223" t="str">
            <v>A723405120100</v>
          </cell>
        </row>
        <row r="6224">
          <cell r="A6224" t="str">
            <v>A723405121100</v>
          </cell>
        </row>
        <row r="6225">
          <cell r="A6225" t="str">
            <v>A723405122100</v>
          </cell>
        </row>
        <row r="6226">
          <cell r="A6226" t="str">
            <v>A723405130100</v>
          </cell>
        </row>
        <row r="6227">
          <cell r="A6227" t="str">
            <v>A723405130200</v>
          </cell>
        </row>
        <row r="6228">
          <cell r="A6228" t="str">
            <v>A723405131100</v>
          </cell>
        </row>
        <row r="6229">
          <cell r="A6229" t="str">
            <v>A723405131300</v>
          </cell>
        </row>
        <row r="6230">
          <cell r="A6230" t="str">
            <v>A723405133100</v>
          </cell>
        </row>
        <row r="6231">
          <cell r="A6231" t="str">
            <v>A723405135500</v>
          </cell>
        </row>
        <row r="6232">
          <cell r="A6232" t="str">
            <v>A723405138100</v>
          </cell>
        </row>
        <row r="6233">
          <cell r="A6233" t="str">
            <v>A723405140100</v>
          </cell>
        </row>
        <row r="6234">
          <cell r="A6234" t="str">
            <v>A723405140200</v>
          </cell>
        </row>
        <row r="6235">
          <cell r="A6235" t="str">
            <v>A723405141100</v>
          </cell>
        </row>
        <row r="6236">
          <cell r="A6236" t="str">
            <v>A723405141200</v>
          </cell>
        </row>
        <row r="6237">
          <cell r="A6237" t="str">
            <v>A723405141300</v>
          </cell>
        </row>
        <row r="6238">
          <cell r="A6238" t="str">
            <v>A723405142300</v>
          </cell>
        </row>
        <row r="6239">
          <cell r="A6239" t="str">
            <v>A723405142320</v>
          </cell>
        </row>
        <row r="6240">
          <cell r="A6240" t="str">
            <v>A723405142500</v>
          </cell>
        </row>
        <row r="6241">
          <cell r="A6241" t="str">
            <v>A723405144100</v>
          </cell>
        </row>
        <row r="6242">
          <cell r="A6242" t="str">
            <v>A723405191100</v>
          </cell>
        </row>
        <row r="6243">
          <cell r="A6243" t="str">
            <v>A723405191200</v>
          </cell>
        </row>
        <row r="6244">
          <cell r="A6244" t="str">
            <v>A723405219100</v>
          </cell>
        </row>
        <row r="6245">
          <cell r="A6245" t="str">
            <v>A723405245900</v>
          </cell>
        </row>
        <row r="6246">
          <cell r="A6246" t="str">
            <v>A723405269100</v>
          </cell>
        </row>
        <row r="6247">
          <cell r="A6247" t="str">
            <v>A723405285100</v>
          </cell>
        </row>
        <row r="6248">
          <cell r="A6248" t="str">
            <v>A723405296100</v>
          </cell>
        </row>
        <row r="6249">
          <cell r="A6249" t="str">
            <v>A723405297900</v>
          </cell>
        </row>
        <row r="6250">
          <cell r="A6250" t="str">
            <v>A723405299100</v>
          </cell>
        </row>
        <row r="6251">
          <cell r="A6251" t="str">
            <v>A723405601100</v>
          </cell>
        </row>
        <row r="6252">
          <cell r="A6252" t="str">
            <v>A723405643100</v>
          </cell>
        </row>
        <row r="6253">
          <cell r="A6253" t="str">
            <v>A723405643300</v>
          </cell>
        </row>
        <row r="6254">
          <cell r="A6254" t="str">
            <v>A723405711100</v>
          </cell>
        </row>
        <row r="6255">
          <cell r="A6255" t="str">
            <v>A723405742900</v>
          </cell>
        </row>
        <row r="6256">
          <cell r="A6256" t="str">
            <v>A723405784100</v>
          </cell>
        </row>
        <row r="6257">
          <cell r="A6257" t="str">
            <v>A723405799020</v>
          </cell>
        </row>
        <row r="6258">
          <cell r="A6258" t="str">
            <v>A723405799100</v>
          </cell>
        </row>
        <row r="6259">
          <cell r="A6259" t="str">
            <v>A723405799990</v>
          </cell>
        </row>
        <row r="6260">
          <cell r="A6260" t="str">
            <v>A723405800100</v>
          </cell>
        </row>
        <row r="6261">
          <cell r="A6261" t="str">
            <v>A723405811300</v>
          </cell>
        </row>
        <row r="6262">
          <cell r="A6262" t="str">
            <v>A723405881100</v>
          </cell>
        </row>
        <row r="6263">
          <cell r="A6263" t="str">
            <v>A723405892100</v>
          </cell>
        </row>
        <row r="6264">
          <cell r="A6264" t="str">
            <v>A723405894100</v>
          </cell>
        </row>
        <row r="6265">
          <cell r="A6265" t="str">
            <v>A723405899700</v>
          </cell>
        </row>
        <row r="6266">
          <cell r="A6266" t="str">
            <v>A723405899900</v>
          </cell>
        </row>
        <row r="6267">
          <cell r="A6267" t="str">
            <v>A723405899950</v>
          </cell>
        </row>
        <row r="6268">
          <cell r="A6268" t="str">
            <v>A730005110100</v>
          </cell>
        </row>
        <row r="6269">
          <cell r="A6269" t="str">
            <v>A730005120100</v>
          </cell>
        </row>
        <row r="6270">
          <cell r="A6270" t="str">
            <v>A730005121100</v>
          </cell>
        </row>
        <row r="6271">
          <cell r="A6271" t="str">
            <v>A730005135500</v>
          </cell>
        </row>
        <row r="6272">
          <cell r="A6272" t="str">
            <v>A730005136300</v>
          </cell>
        </row>
        <row r="6273">
          <cell r="A6273" t="str">
            <v>A730005140100</v>
          </cell>
        </row>
        <row r="6274">
          <cell r="A6274" t="str">
            <v>A730005140200</v>
          </cell>
        </row>
        <row r="6275">
          <cell r="A6275" t="str">
            <v>A730005141100</v>
          </cell>
        </row>
        <row r="6276">
          <cell r="A6276" t="str">
            <v>A730005141200</v>
          </cell>
        </row>
        <row r="6277">
          <cell r="A6277" t="str">
            <v>A730005142300</v>
          </cell>
        </row>
        <row r="6278">
          <cell r="A6278" t="str">
            <v>A730005142320</v>
          </cell>
        </row>
        <row r="6279">
          <cell r="A6279" t="str">
            <v>A730005142500</v>
          </cell>
        </row>
        <row r="6280">
          <cell r="A6280" t="str">
            <v>A730005296100</v>
          </cell>
        </row>
        <row r="6281">
          <cell r="A6281" t="str">
            <v>A730005299100</v>
          </cell>
        </row>
        <row r="6282">
          <cell r="A6282" t="str">
            <v>A730005409100</v>
          </cell>
        </row>
        <row r="6283">
          <cell r="A6283" t="str">
            <v>A730005601100</v>
          </cell>
        </row>
        <row r="6284">
          <cell r="A6284" t="str">
            <v>A730005611100</v>
          </cell>
        </row>
        <row r="6285">
          <cell r="A6285" t="str">
            <v>A730005613100</v>
          </cell>
        </row>
        <row r="6286">
          <cell r="A6286" t="str">
            <v>A730005643100</v>
          </cell>
        </row>
        <row r="6287">
          <cell r="A6287" t="str">
            <v>A730005643300</v>
          </cell>
        </row>
        <row r="6288">
          <cell r="A6288" t="str">
            <v>A730005643900</v>
          </cell>
        </row>
        <row r="6289">
          <cell r="A6289" t="str">
            <v>A730005784200</v>
          </cell>
        </row>
        <row r="6290">
          <cell r="A6290" t="str">
            <v>A730005799010</v>
          </cell>
        </row>
        <row r="6291">
          <cell r="A6291" t="str">
            <v>A730005799060</v>
          </cell>
        </row>
        <row r="6292">
          <cell r="A6292" t="str">
            <v>A730005799300</v>
          </cell>
        </row>
        <row r="6293">
          <cell r="A6293" t="str">
            <v>A730005799990</v>
          </cell>
        </row>
        <row r="6294">
          <cell r="A6294" t="str">
            <v>A730005800100</v>
          </cell>
        </row>
        <row r="6295">
          <cell r="A6295" t="str">
            <v>A730005801100</v>
          </cell>
        </row>
        <row r="6296">
          <cell r="A6296" t="str">
            <v>A730005803100</v>
          </cell>
        </row>
        <row r="6297">
          <cell r="A6297" t="str">
            <v>A730005810500</v>
          </cell>
        </row>
        <row r="6298">
          <cell r="A6298" t="str">
            <v>A730005810700</v>
          </cell>
        </row>
        <row r="6299">
          <cell r="A6299" t="str">
            <v>A730005810900</v>
          </cell>
        </row>
        <row r="6300">
          <cell r="A6300" t="str">
            <v>A730005811100</v>
          </cell>
        </row>
        <row r="6301">
          <cell r="A6301" t="str">
            <v>A730005811300</v>
          </cell>
        </row>
        <row r="6302">
          <cell r="A6302" t="str">
            <v>A730005811900</v>
          </cell>
        </row>
        <row r="6303">
          <cell r="A6303" t="str">
            <v>A730005823100</v>
          </cell>
        </row>
        <row r="6304">
          <cell r="A6304" t="str">
            <v>A730005892100</v>
          </cell>
        </row>
        <row r="6305">
          <cell r="A6305" t="str">
            <v>A730005899700</v>
          </cell>
        </row>
        <row r="6306">
          <cell r="A6306" t="str">
            <v>A730005899950</v>
          </cell>
        </row>
        <row r="6307">
          <cell r="A6307" t="str">
            <v>J5110100</v>
          </cell>
        </row>
        <row r="6308">
          <cell r="A6308" t="str">
            <v>J5112100</v>
          </cell>
        </row>
        <row r="6309">
          <cell r="A6309" t="str">
            <v>J5112200</v>
          </cell>
        </row>
        <row r="6310">
          <cell r="A6310" t="str">
            <v>J5112300</v>
          </cell>
        </row>
        <row r="6311">
          <cell r="A6311" t="str">
            <v>J5112400</v>
          </cell>
        </row>
        <row r="6312">
          <cell r="A6312" t="str">
            <v>J5113100</v>
          </cell>
        </row>
        <row r="6313">
          <cell r="A6313" t="str">
            <v>J5113200</v>
          </cell>
        </row>
        <row r="6314">
          <cell r="A6314" t="str">
            <v>J5113300</v>
          </cell>
        </row>
        <row r="6315">
          <cell r="A6315" t="str">
            <v>J5113400</v>
          </cell>
        </row>
        <row r="6316">
          <cell r="A6316" t="str">
            <v>J5115100</v>
          </cell>
        </row>
        <row r="6317">
          <cell r="A6317" t="str">
            <v>J5115900</v>
          </cell>
        </row>
        <row r="6318">
          <cell r="A6318" t="str">
            <v>J5116100</v>
          </cell>
        </row>
        <row r="6319">
          <cell r="A6319" t="str">
            <v>J5120100</v>
          </cell>
        </row>
        <row r="6320">
          <cell r="A6320" t="str">
            <v>J5121100</v>
          </cell>
        </row>
        <row r="6321">
          <cell r="A6321" t="str">
            <v>J5122100</v>
          </cell>
        </row>
        <row r="6322">
          <cell r="A6322" t="str">
            <v>J5129100</v>
          </cell>
        </row>
        <row r="6323">
          <cell r="A6323" t="str">
            <v>J5130100</v>
          </cell>
        </row>
        <row r="6324">
          <cell r="A6324" t="str">
            <v>J5130200</v>
          </cell>
        </row>
        <row r="6325">
          <cell r="A6325" t="str">
            <v>J5131100</v>
          </cell>
        </row>
        <row r="6326">
          <cell r="A6326" t="str">
            <v>J5131300</v>
          </cell>
        </row>
        <row r="6327">
          <cell r="A6327" t="str">
            <v>J5132100</v>
          </cell>
        </row>
        <row r="6328">
          <cell r="A6328" t="str">
            <v>J5133100</v>
          </cell>
        </row>
        <row r="6329">
          <cell r="A6329" t="str">
            <v>J5134400</v>
          </cell>
        </row>
        <row r="6330">
          <cell r="A6330" t="str">
            <v>J5135100</v>
          </cell>
        </row>
        <row r="6331">
          <cell r="A6331" t="str">
            <v>J5135200</v>
          </cell>
        </row>
        <row r="6332">
          <cell r="A6332" t="str">
            <v>J5135300</v>
          </cell>
        </row>
        <row r="6333">
          <cell r="A6333" t="str">
            <v>J5135500</v>
          </cell>
        </row>
        <row r="6334">
          <cell r="A6334" t="str">
            <v>J5135900</v>
          </cell>
        </row>
        <row r="6335">
          <cell r="A6335" t="str">
            <v>J5138100</v>
          </cell>
        </row>
        <row r="6336">
          <cell r="A6336" t="str">
            <v>J5140100</v>
          </cell>
        </row>
        <row r="6337">
          <cell r="A6337" t="str">
            <v>J5140200</v>
          </cell>
        </row>
        <row r="6338">
          <cell r="A6338" t="str">
            <v>J5140300</v>
          </cell>
        </row>
        <row r="6339">
          <cell r="A6339" t="str">
            <v>J5141100</v>
          </cell>
        </row>
        <row r="6340">
          <cell r="A6340" t="str">
            <v>J5141200</v>
          </cell>
        </row>
        <row r="6341">
          <cell r="A6341" t="str">
            <v>J5141300</v>
          </cell>
        </row>
        <row r="6342">
          <cell r="A6342" t="str">
            <v>J5141400</v>
          </cell>
        </row>
        <row r="6343">
          <cell r="A6343" t="str">
            <v>J5142100</v>
          </cell>
        </row>
        <row r="6344">
          <cell r="A6344" t="str">
            <v>J5142200</v>
          </cell>
        </row>
        <row r="6345">
          <cell r="A6345" t="str">
            <v>J5142300</v>
          </cell>
        </row>
        <row r="6346">
          <cell r="A6346" t="str">
            <v>J5142320</v>
          </cell>
        </row>
        <row r="6347">
          <cell r="A6347" t="str">
            <v>J5142500</v>
          </cell>
        </row>
        <row r="6348">
          <cell r="A6348" t="str">
            <v>J5144100</v>
          </cell>
        </row>
        <row r="6349">
          <cell r="A6349" t="str">
            <v>J5144200</v>
          </cell>
        </row>
        <row r="6350">
          <cell r="A6350" t="str">
            <v>J5180100</v>
          </cell>
        </row>
        <row r="6351">
          <cell r="A6351" t="str">
            <v>J5190100</v>
          </cell>
        </row>
        <row r="6352">
          <cell r="A6352" t="str">
            <v>J5190200</v>
          </cell>
        </row>
        <row r="6353">
          <cell r="A6353" t="str">
            <v>J5191100</v>
          </cell>
        </row>
        <row r="6354">
          <cell r="A6354" t="str">
            <v>J5191200</v>
          </cell>
        </row>
        <row r="6355">
          <cell r="A6355" t="str">
            <v>J5192100</v>
          </cell>
        </row>
        <row r="6356">
          <cell r="A6356" t="str">
            <v>J5200100</v>
          </cell>
        </row>
        <row r="6357">
          <cell r="A6357" t="str">
            <v>J5200900</v>
          </cell>
        </row>
        <row r="6358">
          <cell r="A6358" t="str">
            <v>J5201100</v>
          </cell>
        </row>
        <row r="6359">
          <cell r="A6359" t="str">
            <v>J5202100</v>
          </cell>
        </row>
        <row r="6360">
          <cell r="A6360" t="str">
            <v>J5202200</v>
          </cell>
        </row>
        <row r="6361">
          <cell r="A6361" t="str">
            <v>J5202900</v>
          </cell>
        </row>
        <row r="6362">
          <cell r="A6362" t="str">
            <v>J5203100</v>
          </cell>
        </row>
        <row r="6363">
          <cell r="A6363" t="str">
            <v>J5203900</v>
          </cell>
        </row>
        <row r="6364">
          <cell r="A6364" t="str">
            <v>J5204100</v>
          </cell>
        </row>
        <row r="6365">
          <cell r="A6365" t="str">
            <v>J5205100</v>
          </cell>
        </row>
        <row r="6366">
          <cell r="A6366" t="str">
            <v>J5205200</v>
          </cell>
        </row>
        <row r="6367">
          <cell r="A6367" t="str">
            <v>J5205300</v>
          </cell>
        </row>
        <row r="6368">
          <cell r="A6368" t="str">
            <v>J5205400</v>
          </cell>
        </row>
        <row r="6369">
          <cell r="A6369" t="str">
            <v>J5205500</v>
          </cell>
        </row>
        <row r="6370">
          <cell r="A6370" t="str">
            <v>J5205900</v>
          </cell>
        </row>
        <row r="6371">
          <cell r="A6371" t="str">
            <v>J5207100</v>
          </cell>
        </row>
        <row r="6372">
          <cell r="A6372" t="str">
            <v>J5209100</v>
          </cell>
        </row>
        <row r="6373">
          <cell r="A6373" t="str">
            <v>J5210100</v>
          </cell>
        </row>
        <row r="6374">
          <cell r="A6374" t="str">
            <v>J5211100</v>
          </cell>
        </row>
        <row r="6375">
          <cell r="A6375" t="str">
            <v>J5212100</v>
          </cell>
        </row>
        <row r="6376">
          <cell r="A6376" t="str">
            <v>J5213100</v>
          </cell>
        </row>
        <row r="6377">
          <cell r="A6377" t="str">
            <v>J5213200</v>
          </cell>
        </row>
        <row r="6378">
          <cell r="A6378" t="str">
            <v>J5213300</v>
          </cell>
        </row>
        <row r="6379">
          <cell r="A6379" t="str">
            <v>J5214100</v>
          </cell>
        </row>
        <row r="6380">
          <cell r="A6380" t="str">
            <v>J5214200</v>
          </cell>
        </row>
        <row r="6381">
          <cell r="A6381" t="str">
            <v>J5214300</v>
          </cell>
        </row>
        <row r="6382">
          <cell r="A6382" t="str">
            <v>J5214500</v>
          </cell>
        </row>
        <row r="6383">
          <cell r="A6383" t="str">
            <v>J5214600</v>
          </cell>
        </row>
        <row r="6384">
          <cell r="A6384" t="str">
            <v>J5214900</v>
          </cell>
        </row>
        <row r="6385">
          <cell r="A6385" t="str">
            <v>J5215100</v>
          </cell>
        </row>
        <row r="6386">
          <cell r="A6386" t="str">
            <v>J5216100</v>
          </cell>
        </row>
        <row r="6387">
          <cell r="A6387" t="str">
            <v>J5216200</v>
          </cell>
        </row>
        <row r="6388">
          <cell r="A6388" t="str">
            <v>J5216300</v>
          </cell>
        </row>
        <row r="6389">
          <cell r="A6389" t="str">
            <v>J5219100</v>
          </cell>
        </row>
        <row r="6390">
          <cell r="A6390" t="str">
            <v>J5224900</v>
          </cell>
        </row>
        <row r="6391">
          <cell r="A6391" t="str">
            <v>J5228100</v>
          </cell>
        </row>
        <row r="6392">
          <cell r="A6392" t="str">
            <v>J5230100</v>
          </cell>
        </row>
        <row r="6393">
          <cell r="A6393" t="str">
            <v>J5240100</v>
          </cell>
        </row>
        <row r="6394">
          <cell r="A6394" t="str">
            <v>J5243100</v>
          </cell>
        </row>
        <row r="6395">
          <cell r="A6395" t="str">
            <v>J5245100</v>
          </cell>
        </row>
        <row r="6396">
          <cell r="A6396" t="str">
            <v>J5245200</v>
          </cell>
        </row>
        <row r="6397">
          <cell r="A6397" t="str">
            <v>J5245300</v>
          </cell>
        </row>
        <row r="6398">
          <cell r="A6398" t="str">
            <v>J5245400</v>
          </cell>
        </row>
        <row r="6399">
          <cell r="A6399" t="str">
            <v>J5245500</v>
          </cell>
        </row>
        <row r="6400">
          <cell r="A6400" t="str">
            <v>J5245600</v>
          </cell>
        </row>
        <row r="6401">
          <cell r="A6401" t="str">
            <v>J5245900</v>
          </cell>
        </row>
        <row r="6402">
          <cell r="A6402" t="str">
            <v>J5246700</v>
          </cell>
        </row>
        <row r="6403">
          <cell r="A6403" t="str">
            <v>J5246800</v>
          </cell>
        </row>
        <row r="6404">
          <cell r="A6404" t="str">
            <v>J5247100</v>
          </cell>
        </row>
        <row r="6405">
          <cell r="A6405" t="str">
            <v>J5247200</v>
          </cell>
        </row>
        <row r="6406">
          <cell r="A6406" t="str">
            <v>J5247300</v>
          </cell>
        </row>
        <row r="6407">
          <cell r="A6407" t="str">
            <v>J5247400</v>
          </cell>
        </row>
        <row r="6408">
          <cell r="A6408" t="str">
            <v>J5247500</v>
          </cell>
        </row>
        <row r="6409">
          <cell r="A6409" t="str">
            <v>J5247600</v>
          </cell>
        </row>
        <row r="6410">
          <cell r="A6410" t="str">
            <v>J5247700</v>
          </cell>
        </row>
        <row r="6411">
          <cell r="A6411" t="str">
            <v>J5247900</v>
          </cell>
        </row>
        <row r="6412">
          <cell r="A6412" t="str">
            <v>J5249200</v>
          </cell>
        </row>
        <row r="6413">
          <cell r="A6413" t="str">
            <v>J5249300</v>
          </cell>
        </row>
        <row r="6414">
          <cell r="A6414" t="str">
            <v>J5249400</v>
          </cell>
        </row>
        <row r="6415">
          <cell r="A6415" t="str">
            <v>J5249900</v>
          </cell>
        </row>
        <row r="6416">
          <cell r="A6416" t="str">
            <v>J5250100</v>
          </cell>
        </row>
        <row r="6417">
          <cell r="A6417" t="str">
            <v>J5251100</v>
          </cell>
        </row>
        <row r="6418">
          <cell r="A6418" t="str">
            <v>J5252100</v>
          </cell>
        </row>
        <row r="6419">
          <cell r="A6419" t="str">
            <v>J5253100</v>
          </cell>
        </row>
        <row r="6420">
          <cell r="A6420" t="str">
            <v>J5259900</v>
          </cell>
        </row>
        <row r="6421">
          <cell r="A6421" t="str">
            <v>J5260100</v>
          </cell>
        </row>
        <row r="6422">
          <cell r="A6422" t="str">
            <v>J5261100</v>
          </cell>
        </row>
        <row r="6423">
          <cell r="A6423" t="str">
            <v>J5262100</v>
          </cell>
        </row>
        <row r="6424">
          <cell r="A6424" t="str">
            <v>J5263100</v>
          </cell>
        </row>
        <row r="6425">
          <cell r="A6425" t="str">
            <v>J5264100</v>
          </cell>
        </row>
        <row r="6426">
          <cell r="A6426" t="str">
            <v>J5269100</v>
          </cell>
        </row>
        <row r="6427">
          <cell r="A6427" t="str">
            <v>J5270200</v>
          </cell>
        </row>
        <row r="6428">
          <cell r="A6428" t="str">
            <v>J5270400</v>
          </cell>
        </row>
        <row r="6429">
          <cell r="A6429" t="str">
            <v>J5270500</v>
          </cell>
        </row>
        <row r="6430">
          <cell r="A6430" t="str">
            <v>J5270700</v>
          </cell>
        </row>
        <row r="6431">
          <cell r="A6431" t="str">
            <v>J5270800</v>
          </cell>
        </row>
        <row r="6432">
          <cell r="A6432" t="str">
            <v>J5273200</v>
          </cell>
        </row>
        <row r="6433">
          <cell r="A6433" t="str">
            <v>J5273400</v>
          </cell>
        </row>
        <row r="6434">
          <cell r="A6434" t="str">
            <v>J5273500</v>
          </cell>
        </row>
        <row r="6435">
          <cell r="A6435" t="str">
            <v>J5273900</v>
          </cell>
        </row>
        <row r="6436">
          <cell r="A6436" t="str">
            <v>J5274100</v>
          </cell>
        </row>
        <row r="6437">
          <cell r="A6437" t="str">
            <v>J5280100</v>
          </cell>
        </row>
        <row r="6438">
          <cell r="A6438" t="str">
            <v>J5281100</v>
          </cell>
        </row>
        <row r="6439">
          <cell r="A6439" t="str">
            <v>J5281900</v>
          </cell>
        </row>
        <row r="6440">
          <cell r="A6440" t="str">
            <v>J5285100</v>
          </cell>
        </row>
        <row r="6441">
          <cell r="A6441" t="str">
            <v>J5289100</v>
          </cell>
        </row>
        <row r="6442">
          <cell r="A6442" t="str">
            <v>J5291100</v>
          </cell>
        </row>
        <row r="6443">
          <cell r="A6443" t="str">
            <v>J5291200</v>
          </cell>
        </row>
        <row r="6444">
          <cell r="A6444" t="str">
            <v>J5292100</v>
          </cell>
        </row>
        <row r="6445">
          <cell r="A6445" t="str">
            <v>J5293100</v>
          </cell>
        </row>
        <row r="6446">
          <cell r="A6446" t="str">
            <v>J5293300</v>
          </cell>
        </row>
        <row r="6447">
          <cell r="A6447" t="str">
            <v>J5293900</v>
          </cell>
        </row>
        <row r="6448">
          <cell r="A6448" t="str">
            <v>J5294100</v>
          </cell>
        </row>
        <row r="6449">
          <cell r="A6449" t="str">
            <v>J5295100</v>
          </cell>
        </row>
        <row r="6450">
          <cell r="A6450" t="str">
            <v>J5296100</v>
          </cell>
        </row>
        <row r="6451">
          <cell r="A6451" t="str">
            <v>J5297100</v>
          </cell>
        </row>
        <row r="6452">
          <cell r="A6452" t="str">
            <v>J5297200</v>
          </cell>
        </row>
        <row r="6453">
          <cell r="A6453" t="str">
            <v>J5297300</v>
          </cell>
        </row>
        <row r="6454">
          <cell r="A6454" t="str">
            <v>J5297900</v>
          </cell>
        </row>
        <row r="6455">
          <cell r="A6455" t="str">
            <v>J5299100</v>
          </cell>
        </row>
        <row r="6456">
          <cell r="A6456" t="str">
            <v>J5406100</v>
          </cell>
        </row>
        <row r="6457">
          <cell r="A6457" t="str">
            <v>J5409100</v>
          </cell>
        </row>
        <row r="6458">
          <cell r="A6458" t="str">
            <v>J5412100</v>
          </cell>
        </row>
        <row r="6459">
          <cell r="A6459" t="str">
            <v>J5419100</v>
          </cell>
        </row>
        <row r="6460">
          <cell r="A6460" t="str">
            <v>J5419900</v>
          </cell>
        </row>
        <row r="6461">
          <cell r="A6461" t="str">
            <v>J5421100</v>
          </cell>
        </row>
        <row r="6462">
          <cell r="A6462" t="str">
            <v>J5431100</v>
          </cell>
        </row>
        <row r="6463">
          <cell r="A6463" t="str">
            <v>J5610100</v>
          </cell>
        </row>
        <row r="6464">
          <cell r="A6464" t="str">
            <v>J5610200</v>
          </cell>
        </row>
        <row r="6465">
          <cell r="A6465" t="str">
            <v>J5610900</v>
          </cell>
        </row>
        <row r="6466">
          <cell r="A6466" t="str">
            <v>J5611100</v>
          </cell>
        </row>
        <row r="6467">
          <cell r="A6467" t="str">
            <v>J5611200</v>
          </cell>
        </row>
        <row r="6468">
          <cell r="A6468" t="str">
            <v>J5611900</v>
          </cell>
        </row>
        <row r="6469">
          <cell r="A6469" t="str">
            <v>J5612100</v>
          </cell>
        </row>
        <row r="6470">
          <cell r="A6470" t="str">
            <v>J5612200</v>
          </cell>
        </row>
        <row r="6471">
          <cell r="A6471" t="str">
            <v>J5612900</v>
          </cell>
        </row>
        <row r="6472">
          <cell r="A6472" t="str">
            <v>J5619200</v>
          </cell>
        </row>
        <row r="6473">
          <cell r="A6473" t="str">
            <v>J5640100</v>
          </cell>
        </row>
        <row r="6474">
          <cell r="A6474" t="str">
            <v>J5640200</v>
          </cell>
        </row>
        <row r="6475">
          <cell r="A6475" t="str">
            <v>J5640210</v>
          </cell>
        </row>
        <row r="6476">
          <cell r="A6476" t="str">
            <v>J5640310</v>
          </cell>
        </row>
        <row r="6477">
          <cell r="A6477" t="str">
            <v>J5640400</v>
          </cell>
        </row>
        <row r="6478">
          <cell r="A6478" t="str">
            <v>J5640410</v>
          </cell>
        </row>
        <row r="6479">
          <cell r="A6479" t="str">
            <v>J5641100</v>
          </cell>
        </row>
        <row r="6480">
          <cell r="A6480" t="str">
            <v>J5642100</v>
          </cell>
        </row>
        <row r="6481">
          <cell r="A6481" t="str">
            <v>J5643100</v>
          </cell>
        </row>
        <row r="6482">
          <cell r="A6482" t="str">
            <v>J5643200</v>
          </cell>
        </row>
        <row r="6483">
          <cell r="A6483" t="str">
            <v>J5643300</v>
          </cell>
        </row>
        <row r="6484">
          <cell r="A6484" t="str">
            <v>J5643500</v>
          </cell>
        </row>
        <row r="6485">
          <cell r="A6485" t="str">
            <v>J5643900</v>
          </cell>
        </row>
        <row r="6486">
          <cell r="A6486" t="str">
            <v>J5701100</v>
          </cell>
        </row>
        <row r="6487">
          <cell r="A6487" t="str">
            <v>J5710100</v>
          </cell>
        </row>
        <row r="6488">
          <cell r="A6488" t="str">
            <v>J5711100</v>
          </cell>
        </row>
        <row r="6489">
          <cell r="A6489" t="str">
            <v>J5719100</v>
          </cell>
        </row>
        <row r="6490">
          <cell r="A6490" t="str">
            <v>J5727100</v>
          </cell>
        </row>
        <row r="6491">
          <cell r="A6491" t="str">
            <v>J5729680</v>
          </cell>
        </row>
        <row r="6492">
          <cell r="A6492" t="str">
            <v>J5729700</v>
          </cell>
        </row>
        <row r="6493">
          <cell r="A6493" t="str">
            <v>J5739100</v>
          </cell>
        </row>
        <row r="6494">
          <cell r="A6494" t="str">
            <v>J5740050</v>
          </cell>
        </row>
        <row r="6495">
          <cell r="A6495" t="str">
            <v>J5740100</v>
          </cell>
        </row>
        <row r="6496">
          <cell r="A6496" t="str">
            <v>J5740250</v>
          </cell>
        </row>
        <row r="6497">
          <cell r="A6497" t="str">
            <v>J5740450</v>
          </cell>
        </row>
        <row r="6498">
          <cell r="A6498" t="str">
            <v>J5740500</v>
          </cell>
        </row>
        <row r="6499">
          <cell r="A6499" t="str">
            <v>J5740550</v>
          </cell>
        </row>
        <row r="6500">
          <cell r="A6500" t="str">
            <v>J5740600</v>
          </cell>
        </row>
        <row r="6501">
          <cell r="A6501" t="str">
            <v>J5740650</v>
          </cell>
        </row>
        <row r="6502">
          <cell r="A6502" t="str">
            <v>J5740700</v>
          </cell>
        </row>
        <row r="6503">
          <cell r="A6503" t="str">
            <v>J5740750</v>
          </cell>
        </row>
        <row r="6504">
          <cell r="A6504" t="str">
            <v>J5740900</v>
          </cell>
        </row>
        <row r="6505">
          <cell r="A6505" t="str">
            <v>J5741100</v>
          </cell>
        </row>
        <row r="6506">
          <cell r="A6506" t="str">
            <v>J5741200</v>
          </cell>
        </row>
        <row r="6507">
          <cell r="A6507" t="str">
            <v>J5741300</v>
          </cell>
        </row>
        <row r="6508">
          <cell r="A6508" t="str">
            <v>J5742050</v>
          </cell>
        </row>
        <row r="6509">
          <cell r="A6509" t="str">
            <v>J5742230</v>
          </cell>
        </row>
        <row r="6510">
          <cell r="A6510" t="str">
            <v>J5742240</v>
          </cell>
        </row>
        <row r="6511">
          <cell r="A6511" t="str">
            <v>J5742300</v>
          </cell>
        </row>
        <row r="6512">
          <cell r="A6512" t="str">
            <v>J5742450</v>
          </cell>
        </row>
        <row r="6513">
          <cell r="A6513" t="str">
            <v>J5742700</v>
          </cell>
        </row>
        <row r="6514">
          <cell r="A6514" t="str">
            <v>J5742900</v>
          </cell>
        </row>
        <row r="6515">
          <cell r="A6515" t="str">
            <v>J5748100</v>
          </cell>
        </row>
        <row r="6516">
          <cell r="A6516" t="str">
            <v>J5748150</v>
          </cell>
        </row>
        <row r="6517">
          <cell r="A6517" t="str">
            <v>J5748200</v>
          </cell>
        </row>
        <row r="6518">
          <cell r="A6518" t="str">
            <v>J5748250</v>
          </cell>
        </row>
        <row r="6519">
          <cell r="A6519" t="str">
            <v>J5748300</v>
          </cell>
        </row>
        <row r="6520">
          <cell r="A6520" t="str">
            <v>J5749100</v>
          </cell>
        </row>
        <row r="6521">
          <cell r="A6521" t="str">
            <v>J5749500</v>
          </cell>
        </row>
        <row r="6522">
          <cell r="A6522" t="str">
            <v>J5749600</v>
          </cell>
        </row>
        <row r="6523">
          <cell r="A6523" t="str">
            <v>J5749700</v>
          </cell>
        </row>
        <row r="6524">
          <cell r="A6524" t="str">
            <v>J5749900</v>
          </cell>
        </row>
        <row r="6525">
          <cell r="A6525" t="str">
            <v>J5750100</v>
          </cell>
        </row>
        <row r="6526">
          <cell r="A6526" t="str">
            <v>J5781100</v>
          </cell>
        </row>
        <row r="6527">
          <cell r="A6527" t="str">
            <v>J5782100</v>
          </cell>
        </row>
        <row r="6528">
          <cell r="A6528" t="str">
            <v>J5783100</v>
          </cell>
        </row>
        <row r="6529">
          <cell r="A6529" t="str">
            <v>J5784100</v>
          </cell>
        </row>
        <row r="6530">
          <cell r="A6530" t="str">
            <v>J5784200</v>
          </cell>
        </row>
        <row r="6531">
          <cell r="A6531" t="str">
            <v>J5793100</v>
          </cell>
        </row>
        <row r="6532">
          <cell r="A6532" t="str">
            <v>J5796100</v>
          </cell>
        </row>
        <row r="6533">
          <cell r="A6533" t="str">
            <v>J5797100</v>
          </cell>
        </row>
        <row r="6534">
          <cell r="A6534" t="str">
            <v>J5798100</v>
          </cell>
        </row>
        <row r="6535">
          <cell r="A6535" t="str">
            <v>J5799010</v>
          </cell>
        </row>
        <row r="6536">
          <cell r="A6536" t="str">
            <v>J5799020</v>
          </cell>
        </row>
        <row r="6537">
          <cell r="A6537" t="str">
            <v>J5799030</v>
          </cell>
        </row>
        <row r="6538">
          <cell r="A6538" t="str">
            <v>J5799050</v>
          </cell>
        </row>
        <row r="6539">
          <cell r="A6539" t="str">
            <v>J5799070</v>
          </cell>
        </row>
        <row r="6540">
          <cell r="A6540" t="str">
            <v>J5799090</v>
          </cell>
        </row>
        <row r="6541">
          <cell r="A6541" t="str">
            <v>J5799100</v>
          </cell>
        </row>
        <row r="6542">
          <cell r="A6542" t="str">
            <v>J5799110</v>
          </cell>
        </row>
        <row r="6543">
          <cell r="A6543" t="str">
            <v>J5799140</v>
          </cell>
        </row>
        <row r="6544">
          <cell r="A6544" t="str">
            <v>J5799170</v>
          </cell>
        </row>
        <row r="6545">
          <cell r="A6545" t="str">
            <v>J5799210</v>
          </cell>
        </row>
        <row r="6546">
          <cell r="A6546" t="str">
            <v>J5799240</v>
          </cell>
        </row>
        <row r="6547">
          <cell r="A6547" t="str">
            <v>J5799300</v>
          </cell>
        </row>
        <row r="6548">
          <cell r="A6548" t="str">
            <v>J5799360</v>
          </cell>
        </row>
        <row r="6549">
          <cell r="A6549" t="str">
            <v>J5799990</v>
          </cell>
        </row>
        <row r="6550">
          <cell r="A6550" t="str">
            <v>J5800100</v>
          </cell>
        </row>
        <row r="6551">
          <cell r="A6551" t="str">
            <v>J5801100</v>
          </cell>
        </row>
        <row r="6552">
          <cell r="A6552" t="str">
            <v>J5802100</v>
          </cell>
        </row>
        <row r="6553">
          <cell r="A6553" t="str">
            <v>J5804100</v>
          </cell>
        </row>
        <row r="6554">
          <cell r="A6554" t="str">
            <v>J5810100</v>
          </cell>
        </row>
        <row r="6555">
          <cell r="A6555" t="str">
            <v>J5810500</v>
          </cell>
        </row>
        <row r="6556">
          <cell r="A6556" t="str">
            <v>J5810800</v>
          </cell>
        </row>
        <row r="6557">
          <cell r="A6557" t="str">
            <v>J5810900</v>
          </cell>
        </row>
        <row r="6558">
          <cell r="A6558" t="str">
            <v>J5811100</v>
          </cell>
        </row>
        <row r="6559">
          <cell r="A6559" t="str">
            <v>J5811300</v>
          </cell>
        </row>
        <row r="6560">
          <cell r="A6560" t="str">
            <v>J5823100</v>
          </cell>
        </row>
        <row r="6561">
          <cell r="A6561" t="str">
            <v>J5830100</v>
          </cell>
        </row>
        <row r="6562">
          <cell r="A6562" t="str">
            <v>J5850100</v>
          </cell>
        </row>
        <row r="6563">
          <cell r="A6563" t="str">
            <v>J5871100</v>
          </cell>
        </row>
        <row r="6564">
          <cell r="A6564" t="str">
            <v>J5880100</v>
          </cell>
        </row>
        <row r="6565">
          <cell r="A6565" t="str">
            <v>J5890100</v>
          </cell>
        </row>
        <row r="6566">
          <cell r="A6566" t="str">
            <v>J5892100</v>
          </cell>
        </row>
        <row r="6567">
          <cell r="A6567" t="str">
            <v>J5894100</v>
          </cell>
        </row>
        <row r="6568">
          <cell r="A6568" t="str">
            <v>J5899100</v>
          </cell>
        </row>
        <row r="6569">
          <cell r="A6569" t="str">
            <v>J5899300</v>
          </cell>
        </row>
        <row r="6570">
          <cell r="A6570" t="str">
            <v>J5899350</v>
          </cell>
        </row>
        <row r="6571">
          <cell r="A6571" t="str">
            <v>J5899450</v>
          </cell>
        </row>
        <row r="6572">
          <cell r="A6572" t="str">
            <v>J5899600</v>
          </cell>
        </row>
        <row r="6573">
          <cell r="A6573" t="str">
            <v>J5899650</v>
          </cell>
        </row>
        <row r="6574">
          <cell r="A6574" t="str">
            <v>J5899700</v>
          </cell>
        </row>
        <row r="6575">
          <cell r="A6575" t="str">
            <v>J5899750</v>
          </cell>
        </row>
        <row r="6576">
          <cell r="A6576" t="str">
            <v>J5899900</v>
          </cell>
        </row>
        <row r="6577">
          <cell r="A6577" t="str">
            <v>J5899950</v>
          </cell>
        </row>
        <row r="6578">
          <cell r="A6578" t="str">
            <v>K5110100</v>
          </cell>
        </row>
        <row r="6579">
          <cell r="A6579" t="str">
            <v>K5112100</v>
          </cell>
        </row>
        <row r="6580">
          <cell r="A6580" t="str">
            <v>K5112200</v>
          </cell>
        </row>
        <row r="6581">
          <cell r="A6581" t="str">
            <v>K5112300</v>
          </cell>
        </row>
        <row r="6582">
          <cell r="A6582" t="str">
            <v>K5112400</v>
          </cell>
        </row>
        <row r="6583">
          <cell r="A6583" t="str">
            <v>K5113100</v>
          </cell>
        </row>
        <row r="6584">
          <cell r="A6584" t="str">
            <v>K5113200</v>
          </cell>
        </row>
        <row r="6585">
          <cell r="A6585" t="str">
            <v>K5113300</v>
          </cell>
        </row>
        <row r="6586">
          <cell r="A6586" t="str">
            <v>K5115100</v>
          </cell>
        </row>
        <row r="6587">
          <cell r="A6587" t="str">
            <v>K5115900</v>
          </cell>
        </row>
        <row r="6588">
          <cell r="A6588" t="str">
            <v>K5116100</v>
          </cell>
        </row>
        <row r="6589">
          <cell r="A6589" t="str">
            <v>K5120100</v>
          </cell>
        </row>
        <row r="6590">
          <cell r="A6590" t="str">
            <v>K5121100</v>
          </cell>
        </row>
        <row r="6591">
          <cell r="A6591" t="str">
            <v>K5129100</v>
          </cell>
        </row>
        <row r="6592">
          <cell r="A6592" t="str">
            <v>K5130100</v>
          </cell>
        </row>
        <row r="6593">
          <cell r="A6593" t="str">
            <v>K5130200</v>
          </cell>
        </row>
        <row r="6594">
          <cell r="A6594" t="str">
            <v>K5131100</v>
          </cell>
        </row>
        <row r="6595">
          <cell r="A6595" t="str">
            <v>K5131200</v>
          </cell>
        </row>
        <row r="6596">
          <cell r="A6596" t="str">
            <v>K5131300</v>
          </cell>
        </row>
        <row r="6597">
          <cell r="A6597" t="str">
            <v>K5133100</v>
          </cell>
        </row>
        <row r="6598">
          <cell r="A6598" t="str">
            <v>K5134100</v>
          </cell>
        </row>
        <row r="6599">
          <cell r="A6599" t="str">
            <v>K5134300</v>
          </cell>
        </row>
        <row r="6600">
          <cell r="A6600" t="str">
            <v>K5134400</v>
          </cell>
        </row>
        <row r="6601">
          <cell r="A6601" t="str">
            <v>K5135100</v>
          </cell>
        </row>
        <row r="6602">
          <cell r="A6602" t="str">
            <v>K5135500</v>
          </cell>
        </row>
        <row r="6603">
          <cell r="A6603" t="str">
            <v>K5135900</v>
          </cell>
        </row>
        <row r="6604">
          <cell r="A6604" t="str">
            <v>K5136900</v>
          </cell>
        </row>
        <row r="6605">
          <cell r="A6605" t="str">
            <v>K5138100</v>
          </cell>
        </row>
        <row r="6606">
          <cell r="A6606" t="str">
            <v>K5140100</v>
          </cell>
        </row>
        <row r="6607">
          <cell r="A6607" t="str">
            <v>K5140200</v>
          </cell>
        </row>
        <row r="6608">
          <cell r="A6608" t="str">
            <v>K5140300</v>
          </cell>
        </row>
        <row r="6609">
          <cell r="A6609" t="str">
            <v>K5141100</v>
          </cell>
        </row>
        <row r="6610">
          <cell r="A6610" t="str">
            <v>K5141200</v>
          </cell>
        </row>
        <row r="6611">
          <cell r="A6611" t="str">
            <v>K5141300</v>
          </cell>
        </row>
        <row r="6612">
          <cell r="A6612" t="str">
            <v>K5141400</v>
          </cell>
        </row>
        <row r="6613">
          <cell r="A6613" t="str">
            <v>K5142100</v>
          </cell>
        </row>
        <row r="6614">
          <cell r="A6614" t="str">
            <v>K5142200</v>
          </cell>
        </row>
        <row r="6615">
          <cell r="A6615" t="str">
            <v>K5142300</v>
          </cell>
        </row>
        <row r="6616">
          <cell r="A6616" t="str">
            <v>K5142320</v>
          </cell>
        </row>
        <row r="6617">
          <cell r="A6617" t="str">
            <v>K5142400</v>
          </cell>
        </row>
        <row r="6618">
          <cell r="A6618" t="str">
            <v>K5142500</v>
          </cell>
        </row>
        <row r="6619">
          <cell r="A6619" t="str">
            <v>K5144100</v>
          </cell>
        </row>
        <row r="6620">
          <cell r="A6620" t="str">
            <v>K5144200</v>
          </cell>
        </row>
        <row r="6621">
          <cell r="A6621" t="str">
            <v>K5190100</v>
          </cell>
        </row>
        <row r="6622">
          <cell r="A6622" t="str">
            <v>K5190200</v>
          </cell>
        </row>
        <row r="6623">
          <cell r="A6623" t="str">
            <v>K5190900</v>
          </cell>
        </row>
        <row r="6624">
          <cell r="A6624" t="str">
            <v>K5191100</v>
          </cell>
        </row>
        <row r="6625">
          <cell r="A6625" t="str">
            <v>K5191200</v>
          </cell>
        </row>
        <row r="6626">
          <cell r="A6626" t="str">
            <v>K5192100</v>
          </cell>
        </row>
        <row r="6627">
          <cell r="A6627" t="str">
            <v>K5192200</v>
          </cell>
        </row>
        <row r="6628">
          <cell r="A6628" t="str">
            <v>K5192900</v>
          </cell>
        </row>
        <row r="6629">
          <cell r="A6629" t="str">
            <v>K5199100</v>
          </cell>
        </row>
        <row r="6630">
          <cell r="A6630" t="str">
            <v>K5200100</v>
          </cell>
        </row>
        <row r="6631">
          <cell r="A6631" t="str">
            <v>K5200900</v>
          </cell>
        </row>
        <row r="6632">
          <cell r="A6632" t="str">
            <v>K5201100</v>
          </cell>
        </row>
        <row r="6633">
          <cell r="A6633" t="str">
            <v>K5202100</v>
          </cell>
        </row>
        <row r="6634">
          <cell r="A6634" t="str">
            <v>K5202200</v>
          </cell>
        </row>
        <row r="6635">
          <cell r="A6635" t="str">
            <v>K5202900</v>
          </cell>
        </row>
        <row r="6636">
          <cell r="A6636" t="str">
            <v>K5203100</v>
          </cell>
        </row>
        <row r="6637">
          <cell r="A6637" t="str">
            <v>K5203300</v>
          </cell>
        </row>
        <row r="6638">
          <cell r="A6638" t="str">
            <v>K5203900</v>
          </cell>
        </row>
        <row r="6639">
          <cell r="A6639" t="str">
            <v>K5204100</v>
          </cell>
        </row>
        <row r="6640">
          <cell r="A6640" t="str">
            <v>K5205200</v>
          </cell>
        </row>
        <row r="6641">
          <cell r="A6641" t="str">
            <v>K5205300</v>
          </cell>
        </row>
        <row r="6642">
          <cell r="A6642" t="str">
            <v>K5205400</v>
          </cell>
        </row>
        <row r="6643">
          <cell r="A6643" t="str">
            <v>K5205500</v>
          </cell>
        </row>
        <row r="6644">
          <cell r="A6644" t="str">
            <v>K5205900</v>
          </cell>
        </row>
        <row r="6645">
          <cell r="A6645" t="str">
            <v>K5207100</v>
          </cell>
        </row>
        <row r="6646">
          <cell r="A6646" t="str">
            <v>K5209100</v>
          </cell>
        </row>
        <row r="6647">
          <cell r="A6647" t="str">
            <v>K5210100</v>
          </cell>
        </row>
        <row r="6648">
          <cell r="A6648" t="str">
            <v>K5211100</v>
          </cell>
        </row>
        <row r="6649">
          <cell r="A6649" t="str">
            <v>K5212100</v>
          </cell>
        </row>
        <row r="6650">
          <cell r="A6650" t="str">
            <v>K5213100</v>
          </cell>
        </row>
        <row r="6651">
          <cell r="A6651" t="str">
            <v>K5213200</v>
          </cell>
        </row>
        <row r="6652">
          <cell r="A6652" t="str">
            <v>K5213300</v>
          </cell>
        </row>
        <row r="6653">
          <cell r="A6653" t="str">
            <v>K5214100</v>
          </cell>
        </row>
        <row r="6654">
          <cell r="A6654" t="str">
            <v>K5214200</v>
          </cell>
        </row>
        <row r="6655">
          <cell r="A6655" t="str">
            <v>K5214400</v>
          </cell>
        </row>
        <row r="6656">
          <cell r="A6656" t="str">
            <v>K5214500</v>
          </cell>
        </row>
        <row r="6657">
          <cell r="A6657" t="str">
            <v>K5214600</v>
          </cell>
        </row>
        <row r="6658">
          <cell r="A6658" t="str">
            <v>K5214900</v>
          </cell>
        </row>
        <row r="6659">
          <cell r="A6659" t="str">
            <v>K5215100</v>
          </cell>
        </row>
        <row r="6660">
          <cell r="A6660" t="str">
            <v>K5216100</v>
          </cell>
        </row>
        <row r="6661">
          <cell r="A6661" t="str">
            <v>K5216200</v>
          </cell>
        </row>
        <row r="6662">
          <cell r="A6662" t="str">
            <v>K5216300</v>
          </cell>
        </row>
        <row r="6663">
          <cell r="A6663" t="str">
            <v>K5219100</v>
          </cell>
        </row>
        <row r="6664">
          <cell r="A6664" t="str">
            <v>K5223100</v>
          </cell>
        </row>
        <row r="6665">
          <cell r="A6665" t="str">
            <v>K5223200</v>
          </cell>
        </row>
        <row r="6666">
          <cell r="A6666" t="str">
            <v>K5223600</v>
          </cell>
        </row>
        <row r="6667">
          <cell r="A6667" t="str">
            <v>K5224900</v>
          </cell>
        </row>
        <row r="6668">
          <cell r="A6668" t="str">
            <v>K5227900</v>
          </cell>
        </row>
        <row r="6669">
          <cell r="A6669" t="str">
            <v>K5228100</v>
          </cell>
        </row>
        <row r="6670">
          <cell r="A6670" t="str">
            <v>K5230100</v>
          </cell>
        </row>
        <row r="6671">
          <cell r="A6671" t="str">
            <v>K5240100</v>
          </cell>
        </row>
        <row r="6672">
          <cell r="A6672" t="str">
            <v>K5243100</v>
          </cell>
        </row>
        <row r="6673">
          <cell r="A6673" t="str">
            <v>K5245100</v>
          </cell>
        </row>
        <row r="6674">
          <cell r="A6674" t="str">
            <v>K5245200</v>
          </cell>
        </row>
        <row r="6675">
          <cell r="A6675" t="str">
            <v>K5245400</v>
          </cell>
        </row>
        <row r="6676">
          <cell r="A6676" t="str">
            <v>K5245600</v>
          </cell>
        </row>
        <row r="6677">
          <cell r="A6677" t="str">
            <v>K5245900</v>
          </cell>
        </row>
        <row r="6678">
          <cell r="A6678" t="str">
            <v>K5245910</v>
          </cell>
        </row>
        <row r="6679">
          <cell r="A6679" t="str">
            <v>K5246500</v>
          </cell>
        </row>
        <row r="6680">
          <cell r="A6680" t="str">
            <v>K5246700</v>
          </cell>
        </row>
        <row r="6681">
          <cell r="A6681" t="str">
            <v>K5246900</v>
          </cell>
        </row>
        <row r="6682">
          <cell r="A6682" t="str">
            <v>K5247100</v>
          </cell>
        </row>
        <row r="6683">
          <cell r="A6683" t="str">
            <v>K5247200</v>
          </cell>
        </row>
        <row r="6684">
          <cell r="A6684" t="str">
            <v>K5247300</v>
          </cell>
        </row>
        <row r="6685">
          <cell r="A6685" t="str">
            <v>K5247400</v>
          </cell>
        </row>
        <row r="6686">
          <cell r="A6686" t="str">
            <v>K5247500</v>
          </cell>
        </row>
        <row r="6687">
          <cell r="A6687" t="str">
            <v>K5247700</v>
          </cell>
        </row>
        <row r="6688">
          <cell r="A6688" t="str">
            <v>K5247900</v>
          </cell>
        </row>
        <row r="6689">
          <cell r="A6689" t="str">
            <v>K5248100</v>
          </cell>
        </row>
        <row r="6690">
          <cell r="A6690" t="str">
            <v>K5249200</v>
          </cell>
        </row>
        <row r="6691">
          <cell r="A6691" t="str">
            <v>K5249300</v>
          </cell>
        </row>
        <row r="6692">
          <cell r="A6692" t="str">
            <v>K5249400</v>
          </cell>
        </row>
        <row r="6693">
          <cell r="A6693" t="str">
            <v>K5249900</v>
          </cell>
        </row>
        <row r="6694">
          <cell r="A6694" t="str">
            <v>K5251100</v>
          </cell>
        </row>
        <row r="6695">
          <cell r="A6695" t="str">
            <v>K5252100</v>
          </cell>
        </row>
        <row r="6696">
          <cell r="A6696" t="str">
            <v>K5253100</v>
          </cell>
        </row>
        <row r="6697">
          <cell r="A6697" t="str">
            <v>K5259900</v>
          </cell>
        </row>
        <row r="6698">
          <cell r="A6698" t="str">
            <v>K5260100</v>
          </cell>
        </row>
        <row r="6699">
          <cell r="A6699" t="str">
            <v>K5261100</v>
          </cell>
        </row>
        <row r="6700">
          <cell r="A6700" t="str">
            <v>K5262100</v>
          </cell>
        </row>
        <row r="6701">
          <cell r="A6701" t="str">
            <v>K5263100</v>
          </cell>
        </row>
        <row r="6702">
          <cell r="A6702" t="str">
            <v>K5264100</v>
          </cell>
        </row>
        <row r="6703">
          <cell r="A6703" t="str">
            <v>K5269100</v>
          </cell>
        </row>
        <row r="6704">
          <cell r="A6704" t="str">
            <v>K5270100</v>
          </cell>
        </row>
        <row r="6705">
          <cell r="A6705" t="str">
            <v>K5270200</v>
          </cell>
        </row>
        <row r="6706">
          <cell r="A6706" t="str">
            <v>K5270300</v>
          </cell>
        </row>
        <row r="6707">
          <cell r="A6707" t="str">
            <v>K5270400</v>
          </cell>
        </row>
        <row r="6708">
          <cell r="A6708" t="str">
            <v>K5270700</v>
          </cell>
        </row>
        <row r="6709">
          <cell r="A6709" t="str">
            <v>K5270800</v>
          </cell>
        </row>
        <row r="6710">
          <cell r="A6710" t="str">
            <v>K5270900</v>
          </cell>
        </row>
        <row r="6711">
          <cell r="A6711" t="str">
            <v>K5273200</v>
          </cell>
        </row>
        <row r="6712">
          <cell r="A6712" t="str">
            <v>K5273400</v>
          </cell>
        </row>
        <row r="6713">
          <cell r="A6713" t="str">
            <v>K5273900</v>
          </cell>
        </row>
        <row r="6714">
          <cell r="A6714" t="str">
            <v>K5274100</v>
          </cell>
        </row>
        <row r="6715">
          <cell r="A6715" t="str">
            <v>K5277100</v>
          </cell>
        </row>
        <row r="6716">
          <cell r="A6716" t="str">
            <v>K5280100</v>
          </cell>
        </row>
        <row r="6717">
          <cell r="A6717" t="str">
            <v>K5281100</v>
          </cell>
        </row>
        <row r="6718">
          <cell r="A6718" t="str">
            <v>K5281900</v>
          </cell>
        </row>
        <row r="6719">
          <cell r="A6719" t="str">
            <v>K5285100</v>
          </cell>
        </row>
        <row r="6720">
          <cell r="A6720" t="str">
            <v>K5289100</v>
          </cell>
        </row>
        <row r="6721">
          <cell r="A6721" t="str">
            <v>K5291100</v>
          </cell>
        </row>
        <row r="6722">
          <cell r="A6722" t="str">
            <v>K5291200</v>
          </cell>
        </row>
        <row r="6723">
          <cell r="A6723" t="str">
            <v>K5292100</v>
          </cell>
        </row>
        <row r="6724">
          <cell r="A6724" t="str">
            <v>K5293100</v>
          </cell>
        </row>
        <row r="6725">
          <cell r="A6725" t="str">
            <v>K5293400</v>
          </cell>
        </row>
        <row r="6726">
          <cell r="A6726" t="str">
            <v>K5293450</v>
          </cell>
        </row>
        <row r="6727">
          <cell r="A6727" t="str">
            <v>K5293900</v>
          </cell>
        </row>
        <row r="6728">
          <cell r="A6728" t="str">
            <v>K5294100</v>
          </cell>
        </row>
        <row r="6729">
          <cell r="A6729" t="str">
            <v>K5296100</v>
          </cell>
        </row>
        <row r="6730">
          <cell r="A6730" t="str">
            <v>K5297100</v>
          </cell>
        </row>
        <row r="6731">
          <cell r="A6731" t="str">
            <v>K5297200</v>
          </cell>
        </row>
        <row r="6732">
          <cell r="A6732" t="str">
            <v>K5297300</v>
          </cell>
        </row>
        <row r="6733">
          <cell r="A6733" t="str">
            <v>K5297900</v>
          </cell>
        </row>
        <row r="6734">
          <cell r="A6734" t="str">
            <v>K5299100</v>
          </cell>
        </row>
        <row r="6735">
          <cell r="A6735" t="str">
            <v>K5409100</v>
          </cell>
        </row>
        <row r="6736">
          <cell r="A6736" t="str">
            <v>K5419100</v>
          </cell>
        </row>
        <row r="6737">
          <cell r="A6737" t="str">
            <v>K5421100</v>
          </cell>
        </row>
        <row r="6738">
          <cell r="A6738" t="str">
            <v>K5431100</v>
          </cell>
        </row>
        <row r="6739">
          <cell r="A6739" t="str">
            <v>K5600100</v>
          </cell>
        </row>
        <row r="6740">
          <cell r="A6740" t="str">
            <v>K5609100</v>
          </cell>
        </row>
        <row r="6741">
          <cell r="A6741" t="str">
            <v>K5610100</v>
          </cell>
        </row>
        <row r="6742">
          <cell r="A6742" t="str">
            <v>K5611100</v>
          </cell>
        </row>
        <row r="6743">
          <cell r="A6743" t="str">
            <v>K5611200</v>
          </cell>
        </row>
        <row r="6744">
          <cell r="A6744" t="str">
            <v>K5612100</v>
          </cell>
        </row>
        <row r="6745">
          <cell r="A6745" t="str">
            <v>K5612900</v>
          </cell>
        </row>
        <row r="6746">
          <cell r="A6746" t="str">
            <v>K5619100</v>
          </cell>
        </row>
        <row r="6747">
          <cell r="A6747" t="str">
            <v>K5640200</v>
          </cell>
        </row>
        <row r="6748">
          <cell r="A6748" t="str">
            <v>K5640210</v>
          </cell>
        </row>
        <row r="6749">
          <cell r="A6749" t="str">
            <v>K5641100</v>
          </cell>
        </row>
        <row r="6750">
          <cell r="A6750" t="str">
            <v>K5643100</v>
          </cell>
        </row>
        <row r="6751">
          <cell r="A6751" t="str">
            <v>K5643200</v>
          </cell>
        </row>
        <row r="6752">
          <cell r="A6752" t="str">
            <v>K5643300</v>
          </cell>
        </row>
        <row r="6753">
          <cell r="A6753" t="str">
            <v>K5643900</v>
          </cell>
        </row>
        <row r="6754">
          <cell r="A6754" t="str">
            <v>K5700100</v>
          </cell>
        </row>
        <row r="6755">
          <cell r="A6755" t="str">
            <v>K5701100</v>
          </cell>
        </row>
        <row r="6756">
          <cell r="A6756" t="str">
            <v>K5710100</v>
          </cell>
        </row>
        <row r="6757">
          <cell r="A6757" t="str">
            <v>K5711100</v>
          </cell>
        </row>
        <row r="6758">
          <cell r="A6758" t="str">
            <v>K5719100</v>
          </cell>
        </row>
        <row r="6759">
          <cell r="A6759" t="str">
            <v>K5720150</v>
          </cell>
        </row>
        <row r="6760">
          <cell r="A6760" t="str">
            <v>K5720900</v>
          </cell>
        </row>
        <row r="6761">
          <cell r="A6761" t="str">
            <v>K5729900</v>
          </cell>
        </row>
        <row r="6762">
          <cell r="A6762" t="str">
            <v>K5733100</v>
          </cell>
        </row>
        <row r="6763">
          <cell r="A6763" t="str">
            <v>K5740050</v>
          </cell>
        </row>
        <row r="6764">
          <cell r="A6764" t="str">
            <v>K5740100</v>
          </cell>
        </row>
        <row r="6765">
          <cell r="A6765" t="str">
            <v>K5740450</v>
          </cell>
        </row>
        <row r="6766">
          <cell r="A6766" t="str">
            <v>K5740500</v>
          </cell>
        </row>
        <row r="6767">
          <cell r="A6767" t="str">
            <v>K5740550</v>
          </cell>
        </row>
        <row r="6768">
          <cell r="A6768" t="str">
            <v>K5740600</v>
          </cell>
        </row>
        <row r="6769">
          <cell r="A6769" t="str">
            <v>K5740650</v>
          </cell>
        </row>
        <row r="6770">
          <cell r="A6770" t="str">
            <v>K5740700</v>
          </cell>
        </row>
        <row r="6771">
          <cell r="A6771" t="str">
            <v>K5740750</v>
          </cell>
        </row>
        <row r="6772">
          <cell r="A6772" t="str">
            <v>K5740900</v>
          </cell>
        </row>
        <row r="6773">
          <cell r="A6773" t="str">
            <v>K5741100</v>
          </cell>
        </row>
        <row r="6774">
          <cell r="A6774" t="str">
            <v>K5741200</v>
          </cell>
        </row>
        <row r="6775">
          <cell r="A6775" t="str">
            <v>K5741300</v>
          </cell>
        </row>
        <row r="6776">
          <cell r="A6776" t="str">
            <v>K5742240</v>
          </cell>
        </row>
        <row r="6777">
          <cell r="A6777" t="str">
            <v>K5742300</v>
          </cell>
        </row>
        <row r="6778">
          <cell r="A6778" t="str">
            <v>K5742350</v>
          </cell>
        </row>
        <row r="6779">
          <cell r="A6779" t="str">
            <v>K5742450</v>
          </cell>
        </row>
        <row r="6780">
          <cell r="A6780" t="str">
            <v>K5742750</v>
          </cell>
        </row>
        <row r="6781">
          <cell r="A6781" t="str">
            <v>K5742900</v>
          </cell>
        </row>
        <row r="6782">
          <cell r="A6782" t="str">
            <v>K5748100</v>
          </cell>
        </row>
        <row r="6783">
          <cell r="A6783" t="str">
            <v>K5748200</v>
          </cell>
        </row>
        <row r="6784">
          <cell r="A6784" t="str">
            <v>K5748300</v>
          </cell>
        </row>
        <row r="6785">
          <cell r="A6785" t="str">
            <v>K5749100</v>
          </cell>
        </row>
        <row r="6786">
          <cell r="A6786" t="str">
            <v>K5749500</v>
          </cell>
        </row>
        <row r="6787">
          <cell r="A6787" t="str">
            <v>K5749600</v>
          </cell>
        </row>
        <row r="6788">
          <cell r="A6788" t="str">
            <v>K5749700</v>
          </cell>
        </row>
        <row r="6789">
          <cell r="A6789" t="str">
            <v>K5749900</v>
          </cell>
        </row>
        <row r="6790">
          <cell r="A6790" t="str">
            <v>K5771100</v>
          </cell>
        </row>
        <row r="6791">
          <cell r="A6791" t="str">
            <v>K5781100</v>
          </cell>
        </row>
        <row r="6792">
          <cell r="A6792" t="str">
            <v>K5782100</v>
          </cell>
        </row>
        <row r="6793">
          <cell r="A6793" t="str">
            <v>K5782200</v>
          </cell>
        </row>
        <row r="6794">
          <cell r="A6794" t="str">
            <v>K5783100</v>
          </cell>
        </row>
        <row r="6795">
          <cell r="A6795" t="str">
            <v>K5784100</v>
          </cell>
        </row>
        <row r="6796">
          <cell r="A6796" t="str">
            <v>K5784200</v>
          </cell>
        </row>
        <row r="6797">
          <cell r="A6797" t="str">
            <v>K5784900</v>
          </cell>
        </row>
        <row r="6798">
          <cell r="A6798" t="str">
            <v>K5791700</v>
          </cell>
        </row>
        <row r="6799">
          <cell r="A6799" t="str">
            <v>K5793100</v>
          </cell>
        </row>
        <row r="6800">
          <cell r="A6800" t="str">
            <v>K5796100</v>
          </cell>
        </row>
        <row r="6801">
          <cell r="A6801" t="str">
            <v>K5797100</v>
          </cell>
        </row>
        <row r="6802">
          <cell r="A6802" t="str">
            <v>K5798100</v>
          </cell>
        </row>
        <row r="6803">
          <cell r="A6803" t="str">
            <v>K5799010</v>
          </cell>
        </row>
        <row r="6804">
          <cell r="A6804" t="str">
            <v>K5799020</v>
          </cell>
        </row>
        <row r="6805">
          <cell r="A6805" t="str">
            <v>K5799030</v>
          </cell>
        </row>
        <row r="6806">
          <cell r="A6806" t="str">
            <v>K5799050</v>
          </cell>
        </row>
        <row r="6807">
          <cell r="A6807" t="str">
            <v>K5799070</v>
          </cell>
        </row>
        <row r="6808">
          <cell r="A6808" t="str">
            <v>K5799080</v>
          </cell>
        </row>
        <row r="6809">
          <cell r="A6809" t="str">
            <v>K5799090</v>
          </cell>
        </row>
        <row r="6810">
          <cell r="A6810" t="str">
            <v>K5799100</v>
          </cell>
        </row>
        <row r="6811">
          <cell r="A6811" t="str">
            <v>K5799140</v>
          </cell>
        </row>
        <row r="6812">
          <cell r="A6812" t="str">
            <v>K5799150</v>
          </cell>
        </row>
        <row r="6813">
          <cell r="A6813" t="str">
            <v>K5799210</v>
          </cell>
        </row>
        <row r="6814">
          <cell r="A6814" t="str">
            <v>K5799240</v>
          </cell>
        </row>
        <row r="6815">
          <cell r="A6815" t="str">
            <v>K5799260</v>
          </cell>
        </row>
        <row r="6816">
          <cell r="A6816" t="str">
            <v>K5799300</v>
          </cell>
        </row>
        <row r="6817">
          <cell r="A6817" t="str">
            <v>K5799990</v>
          </cell>
        </row>
        <row r="6818">
          <cell r="A6818" t="str">
            <v>K5800100</v>
          </cell>
        </row>
        <row r="6819">
          <cell r="A6819" t="str">
            <v>K5801100</v>
          </cell>
        </row>
        <row r="6820">
          <cell r="A6820" t="str">
            <v>K5803100</v>
          </cell>
        </row>
        <row r="6821">
          <cell r="A6821" t="str">
            <v>K5810100</v>
          </cell>
        </row>
        <row r="6822">
          <cell r="A6822" t="str">
            <v>K5810200</v>
          </cell>
        </row>
        <row r="6823">
          <cell r="A6823" t="str">
            <v>K5810600</v>
          </cell>
        </row>
        <row r="6824">
          <cell r="A6824" t="str">
            <v>K5810700</v>
          </cell>
        </row>
        <row r="6825">
          <cell r="A6825" t="str">
            <v>K5811100</v>
          </cell>
        </row>
        <row r="6826">
          <cell r="A6826" t="str">
            <v>K5811200</v>
          </cell>
        </row>
        <row r="6827">
          <cell r="A6827" t="str">
            <v>K5811300</v>
          </cell>
        </row>
        <row r="6828">
          <cell r="A6828" t="str">
            <v>K5811900</v>
          </cell>
        </row>
        <row r="6829">
          <cell r="A6829" t="str">
            <v>K5830100</v>
          </cell>
        </row>
        <row r="6830">
          <cell r="A6830" t="str">
            <v>K5850100</v>
          </cell>
        </row>
        <row r="6831">
          <cell r="A6831" t="str">
            <v>K5871100</v>
          </cell>
        </row>
        <row r="6832">
          <cell r="A6832" t="str">
            <v>K5879100</v>
          </cell>
        </row>
        <row r="6833">
          <cell r="A6833" t="str">
            <v>K5880100</v>
          </cell>
        </row>
        <row r="6834">
          <cell r="A6834" t="str">
            <v>K5890100</v>
          </cell>
        </row>
        <row r="6835">
          <cell r="A6835" t="str">
            <v>K5892100</v>
          </cell>
        </row>
        <row r="6836">
          <cell r="A6836" t="str">
            <v>K5894100</v>
          </cell>
        </row>
        <row r="6837">
          <cell r="A6837" t="str">
            <v>K5899350</v>
          </cell>
        </row>
        <row r="6838">
          <cell r="A6838" t="str">
            <v>K5899400</v>
          </cell>
        </row>
        <row r="6839">
          <cell r="A6839" t="str">
            <v>K5899450</v>
          </cell>
        </row>
        <row r="6840">
          <cell r="A6840" t="str">
            <v>K5899600</v>
          </cell>
        </row>
        <row r="6841">
          <cell r="A6841" t="str">
            <v>K5899650</v>
          </cell>
        </row>
        <row r="6842">
          <cell r="A6842" t="str">
            <v>K5899700</v>
          </cell>
        </row>
        <row r="6843">
          <cell r="A6843" t="str">
            <v>K5899900</v>
          </cell>
        </row>
        <row r="6844">
          <cell r="A6844" t="str">
            <v>K5899950</v>
          </cell>
        </row>
        <row r="6845">
          <cell r="A6845" t="str">
            <v>L505110100</v>
          </cell>
        </row>
        <row r="6846">
          <cell r="A6846" t="str">
            <v>L505120100</v>
          </cell>
        </row>
        <row r="6847">
          <cell r="A6847" t="str">
            <v>L505121100</v>
          </cell>
        </row>
        <row r="6848">
          <cell r="A6848" t="str">
            <v>L505130100</v>
          </cell>
        </row>
        <row r="6849">
          <cell r="A6849" t="str">
            <v>L505130200</v>
          </cell>
        </row>
        <row r="6850">
          <cell r="A6850" t="str">
            <v>L505131100</v>
          </cell>
        </row>
        <row r="6851">
          <cell r="A6851" t="str">
            <v>L505131300</v>
          </cell>
        </row>
        <row r="6852">
          <cell r="A6852" t="str">
            <v>L505135500</v>
          </cell>
        </row>
        <row r="6853">
          <cell r="A6853" t="str">
            <v>L505138100</v>
          </cell>
        </row>
        <row r="6854">
          <cell r="A6854" t="str">
            <v>L505140100</v>
          </cell>
        </row>
        <row r="6855">
          <cell r="A6855" t="str">
            <v>L505140200</v>
          </cell>
        </row>
        <row r="6856">
          <cell r="A6856" t="str">
            <v>L505140300</v>
          </cell>
        </row>
        <row r="6857">
          <cell r="A6857" t="str">
            <v>L505141100</v>
          </cell>
        </row>
        <row r="6858">
          <cell r="A6858" t="str">
            <v>L505141200</v>
          </cell>
        </row>
        <row r="6859">
          <cell r="A6859" t="str">
            <v>L505141400</v>
          </cell>
        </row>
        <row r="6860">
          <cell r="A6860" t="str">
            <v>L505142100</v>
          </cell>
        </row>
        <row r="6861">
          <cell r="A6861" t="str">
            <v>L505142300</v>
          </cell>
        </row>
        <row r="6862">
          <cell r="A6862" t="str">
            <v>L505142320</v>
          </cell>
        </row>
        <row r="6863">
          <cell r="A6863" t="str">
            <v>L505142500</v>
          </cell>
        </row>
        <row r="6864">
          <cell r="A6864" t="str">
            <v>L505201100</v>
          </cell>
        </row>
        <row r="6865">
          <cell r="A6865" t="str">
            <v>L505240100</v>
          </cell>
        </row>
        <row r="6866">
          <cell r="A6866" t="str">
            <v>L505296100</v>
          </cell>
        </row>
        <row r="6867">
          <cell r="A6867" t="str">
            <v>L505297100</v>
          </cell>
        </row>
        <row r="6868">
          <cell r="A6868" t="str">
            <v>L505299100</v>
          </cell>
        </row>
        <row r="6869">
          <cell r="A6869" t="str">
            <v>L505409100</v>
          </cell>
        </row>
        <row r="6870">
          <cell r="A6870" t="str">
            <v>L505419100</v>
          </cell>
        </row>
        <row r="6871">
          <cell r="A6871" t="str">
            <v>L505610200</v>
          </cell>
        </row>
        <row r="6872">
          <cell r="A6872" t="str">
            <v>L505611100</v>
          </cell>
        </row>
        <row r="6873">
          <cell r="A6873" t="str">
            <v>L505613100</v>
          </cell>
        </row>
        <row r="6874">
          <cell r="A6874" t="str">
            <v>L505643100</v>
          </cell>
        </row>
        <row r="6875">
          <cell r="A6875" t="str">
            <v>L505741100</v>
          </cell>
        </row>
        <row r="6876">
          <cell r="A6876" t="str">
            <v>L505784200</v>
          </cell>
        </row>
        <row r="6877">
          <cell r="A6877" t="str">
            <v>L505784900</v>
          </cell>
        </row>
        <row r="6878">
          <cell r="A6878" t="str">
            <v>L505798100</v>
          </cell>
        </row>
        <row r="6879">
          <cell r="A6879" t="str">
            <v>L505799010</v>
          </cell>
        </row>
        <row r="6880">
          <cell r="A6880" t="str">
            <v>L505799100</v>
          </cell>
        </row>
        <row r="6881">
          <cell r="A6881" t="str">
            <v>L505799340</v>
          </cell>
        </row>
        <row r="6882">
          <cell r="A6882" t="str">
            <v>L505799990</v>
          </cell>
        </row>
        <row r="6883">
          <cell r="A6883" t="str">
            <v>L505800100</v>
          </cell>
        </row>
        <row r="6884">
          <cell r="A6884" t="str">
            <v>L505801100</v>
          </cell>
        </row>
        <row r="6885">
          <cell r="A6885" t="str">
            <v>L505802100</v>
          </cell>
        </row>
        <row r="6886">
          <cell r="A6886" t="str">
            <v>L505803100</v>
          </cell>
        </row>
        <row r="6887">
          <cell r="A6887" t="str">
            <v>L505810800</v>
          </cell>
        </row>
        <row r="6888">
          <cell r="A6888" t="str">
            <v>L505899700</v>
          </cell>
        </row>
        <row r="6889">
          <cell r="A6889" t="str">
            <v>L525110100</v>
          </cell>
        </row>
        <row r="6890">
          <cell r="A6890" t="str">
            <v>L525120100</v>
          </cell>
        </row>
        <row r="6891">
          <cell r="A6891" t="str">
            <v>L525121100</v>
          </cell>
        </row>
        <row r="6892">
          <cell r="A6892" t="str">
            <v>L525130100</v>
          </cell>
        </row>
        <row r="6893">
          <cell r="A6893" t="str">
            <v>L525130200</v>
          </cell>
        </row>
        <row r="6894">
          <cell r="A6894" t="str">
            <v>L525131300</v>
          </cell>
        </row>
        <row r="6895">
          <cell r="A6895" t="str">
            <v>L525135500</v>
          </cell>
        </row>
        <row r="6896">
          <cell r="A6896" t="str">
            <v>L525140100</v>
          </cell>
        </row>
        <row r="6897">
          <cell r="A6897" t="str">
            <v>L525140200</v>
          </cell>
        </row>
        <row r="6898">
          <cell r="A6898" t="str">
            <v>L525141100</v>
          </cell>
        </row>
        <row r="6899">
          <cell r="A6899" t="str">
            <v>L525141200</v>
          </cell>
        </row>
        <row r="6900">
          <cell r="A6900" t="str">
            <v>L525141400</v>
          </cell>
        </row>
        <row r="6901">
          <cell r="A6901" t="str">
            <v>L525142300</v>
          </cell>
        </row>
        <row r="6902">
          <cell r="A6902" t="str">
            <v>L525142320</v>
          </cell>
        </row>
        <row r="6903">
          <cell r="A6903" t="str">
            <v>L525142500</v>
          </cell>
        </row>
        <row r="6904">
          <cell r="A6904" t="str">
            <v>L525291100</v>
          </cell>
        </row>
        <row r="6905">
          <cell r="A6905" t="str">
            <v>L525297100</v>
          </cell>
        </row>
        <row r="6906">
          <cell r="A6906" t="str">
            <v>L525419100</v>
          </cell>
        </row>
        <row r="6907">
          <cell r="A6907" t="str">
            <v>L525643300</v>
          </cell>
        </row>
        <row r="6908">
          <cell r="A6908" t="str">
            <v>L525782100</v>
          </cell>
        </row>
        <row r="6909">
          <cell r="A6909" t="str">
            <v>L525783100</v>
          </cell>
        </row>
        <row r="6910">
          <cell r="A6910" t="str">
            <v>L525799010</v>
          </cell>
        </row>
        <row r="6911">
          <cell r="A6911" t="str">
            <v>L525799990</v>
          </cell>
        </row>
        <row r="6912">
          <cell r="A6912" t="str">
            <v>L525800100</v>
          </cell>
        </row>
        <row r="6913">
          <cell r="A6913" t="str">
            <v>L525803100</v>
          </cell>
        </row>
        <row r="6914">
          <cell r="A6914" t="str">
            <v>L525894100</v>
          </cell>
        </row>
        <row r="6915">
          <cell r="A6915" t="str">
            <v>L535110100</v>
          </cell>
        </row>
        <row r="6916">
          <cell r="A6916" t="str">
            <v>L535112200</v>
          </cell>
        </row>
        <row r="6917">
          <cell r="A6917" t="str">
            <v>L535113100</v>
          </cell>
        </row>
        <row r="6918">
          <cell r="A6918" t="str">
            <v>L535113200</v>
          </cell>
        </row>
        <row r="6919">
          <cell r="A6919" t="str">
            <v>L535113300</v>
          </cell>
        </row>
        <row r="6920">
          <cell r="A6920" t="str">
            <v>L535115900</v>
          </cell>
        </row>
        <row r="6921">
          <cell r="A6921" t="str">
            <v>L535120100</v>
          </cell>
        </row>
        <row r="6922">
          <cell r="A6922" t="str">
            <v>L535121100</v>
          </cell>
        </row>
        <row r="6923">
          <cell r="A6923" t="str">
            <v>L535129100</v>
          </cell>
        </row>
        <row r="6924">
          <cell r="A6924" t="str">
            <v>L535130100</v>
          </cell>
        </row>
        <row r="6925">
          <cell r="A6925" t="str">
            <v>L535130200</v>
          </cell>
        </row>
        <row r="6926">
          <cell r="A6926" t="str">
            <v>L535131100</v>
          </cell>
        </row>
        <row r="6927">
          <cell r="A6927" t="str">
            <v>L535131300</v>
          </cell>
        </row>
        <row r="6928">
          <cell r="A6928" t="str">
            <v>L535135100</v>
          </cell>
        </row>
        <row r="6929">
          <cell r="A6929" t="str">
            <v>L535135500</v>
          </cell>
        </row>
        <row r="6930">
          <cell r="A6930" t="str">
            <v>L535138100</v>
          </cell>
        </row>
        <row r="6931">
          <cell r="A6931" t="str">
            <v>L535140100</v>
          </cell>
        </row>
        <row r="6932">
          <cell r="A6932" t="str">
            <v>L535140200</v>
          </cell>
        </row>
        <row r="6933">
          <cell r="A6933" t="str">
            <v>L535140300</v>
          </cell>
        </row>
        <row r="6934">
          <cell r="A6934" t="str">
            <v>L535141100</v>
          </cell>
        </row>
        <row r="6935">
          <cell r="A6935" t="str">
            <v>L535141200</v>
          </cell>
        </row>
        <row r="6936">
          <cell r="A6936" t="str">
            <v>L535141400</v>
          </cell>
        </row>
        <row r="6937">
          <cell r="A6937" t="str">
            <v>L535142300</v>
          </cell>
        </row>
        <row r="6938">
          <cell r="A6938" t="str">
            <v>L535142320</v>
          </cell>
        </row>
        <row r="6939">
          <cell r="A6939" t="str">
            <v>L535142500</v>
          </cell>
        </row>
        <row r="6940">
          <cell r="A6940" t="str">
            <v>L535144100</v>
          </cell>
        </row>
        <row r="6941">
          <cell r="A6941" t="str">
            <v>L535191100</v>
          </cell>
        </row>
        <row r="6942">
          <cell r="A6942" t="str">
            <v>L535205900</v>
          </cell>
        </row>
        <row r="6943">
          <cell r="A6943" t="str">
            <v>L535207100</v>
          </cell>
        </row>
        <row r="6944">
          <cell r="A6944" t="str">
            <v>L535270700</v>
          </cell>
        </row>
        <row r="6945">
          <cell r="A6945" t="str">
            <v>L535291100</v>
          </cell>
        </row>
        <row r="6946">
          <cell r="A6946" t="str">
            <v>L535292100</v>
          </cell>
        </row>
        <row r="6947">
          <cell r="A6947" t="str">
            <v>L535293100</v>
          </cell>
        </row>
        <row r="6948">
          <cell r="A6948" t="str">
            <v>L535293450</v>
          </cell>
        </row>
        <row r="6949">
          <cell r="A6949" t="str">
            <v>L535293900</v>
          </cell>
        </row>
        <row r="6950">
          <cell r="A6950" t="str">
            <v>L535296100</v>
          </cell>
        </row>
        <row r="6951">
          <cell r="A6951" t="str">
            <v>L535297100</v>
          </cell>
        </row>
        <row r="6952">
          <cell r="A6952" t="str">
            <v>L535297900</v>
          </cell>
        </row>
        <row r="6953">
          <cell r="A6953" t="str">
            <v>L535299100</v>
          </cell>
        </row>
        <row r="6954">
          <cell r="A6954" t="str">
            <v>L535600100</v>
          </cell>
        </row>
        <row r="6955">
          <cell r="A6955" t="str">
            <v>L535610200</v>
          </cell>
        </row>
        <row r="6956">
          <cell r="A6956" t="str">
            <v>L535611100</v>
          </cell>
        </row>
        <row r="6957">
          <cell r="A6957" t="str">
            <v>L535643100</v>
          </cell>
        </row>
        <row r="6958">
          <cell r="A6958" t="str">
            <v>L535711100</v>
          </cell>
        </row>
        <row r="6959">
          <cell r="A6959" t="str">
            <v>L535742900</v>
          </cell>
        </row>
        <row r="6960">
          <cell r="A6960" t="str">
            <v>L535783100</v>
          </cell>
        </row>
        <row r="6961">
          <cell r="A6961" t="str">
            <v>L535797100</v>
          </cell>
        </row>
        <row r="6962">
          <cell r="A6962" t="str">
            <v>L535799060</v>
          </cell>
        </row>
        <row r="6963">
          <cell r="A6963" t="str">
            <v>L535799990</v>
          </cell>
        </row>
        <row r="6964">
          <cell r="A6964" t="str">
            <v>L535800100</v>
          </cell>
        </row>
        <row r="6965">
          <cell r="A6965" t="str">
            <v>L535801100</v>
          </cell>
        </row>
        <row r="6966">
          <cell r="A6966" t="str">
            <v>L535810100</v>
          </cell>
        </row>
        <row r="6967">
          <cell r="A6967" t="str">
            <v>L535810200</v>
          </cell>
        </row>
        <row r="6968">
          <cell r="A6968" t="str">
            <v>L535811200</v>
          </cell>
        </row>
        <row r="6969">
          <cell r="A6969" t="str">
            <v>L535811300</v>
          </cell>
        </row>
        <row r="6970">
          <cell r="A6970" t="str">
            <v>L535892100</v>
          </cell>
        </row>
        <row r="6971">
          <cell r="A6971" t="str">
            <v>L535899300</v>
          </cell>
        </row>
        <row r="6972">
          <cell r="A6972" t="str">
            <v>L535899450</v>
          </cell>
        </row>
        <row r="6973">
          <cell r="A6973" t="str">
            <v>L555110100</v>
          </cell>
        </row>
        <row r="6974">
          <cell r="A6974" t="str">
            <v>L555112100</v>
          </cell>
        </row>
        <row r="6975">
          <cell r="A6975" t="str">
            <v>L555112300</v>
          </cell>
        </row>
        <row r="6976">
          <cell r="A6976" t="str">
            <v>L555113200</v>
          </cell>
        </row>
        <row r="6977">
          <cell r="A6977" t="str">
            <v>L555113300</v>
          </cell>
        </row>
        <row r="6978">
          <cell r="A6978" t="str">
            <v>L555115900</v>
          </cell>
        </row>
        <row r="6979">
          <cell r="A6979" t="str">
            <v>L555116100</v>
          </cell>
        </row>
        <row r="6980">
          <cell r="A6980" t="str">
            <v>L555120100</v>
          </cell>
        </row>
        <row r="6981">
          <cell r="A6981" t="str">
            <v>L555121100</v>
          </cell>
        </row>
        <row r="6982">
          <cell r="A6982" t="str">
            <v>L555122100</v>
          </cell>
        </row>
        <row r="6983">
          <cell r="A6983" t="str">
            <v>L555129100</v>
          </cell>
        </row>
        <row r="6984">
          <cell r="A6984" t="str">
            <v>L555130100</v>
          </cell>
        </row>
        <row r="6985">
          <cell r="A6985" t="str">
            <v>L555130200</v>
          </cell>
        </row>
        <row r="6986">
          <cell r="A6986" t="str">
            <v>L555131100</v>
          </cell>
        </row>
        <row r="6987">
          <cell r="A6987" t="str">
            <v>L555131300</v>
          </cell>
        </row>
        <row r="6988">
          <cell r="A6988" t="str">
            <v>L555133100</v>
          </cell>
        </row>
        <row r="6989">
          <cell r="A6989" t="str">
            <v>L555135300</v>
          </cell>
        </row>
        <row r="6990">
          <cell r="A6990" t="str">
            <v>L555135500</v>
          </cell>
        </row>
        <row r="6991">
          <cell r="A6991" t="str">
            <v>L555140100</v>
          </cell>
        </row>
        <row r="6992">
          <cell r="A6992" t="str">
            <v>L555140200</v>
          </cell>
        </row>
        <row r="6993">
          <cell r="A6993" t="str">
            <v>L555140300</v>
          </cell>
        </row>
        <row r="6994">
          <cell r="A6994" t="str">
            <v>L555141100</v>
          </cell>
        </row>
        <row r="6995">
          <cell r="A6995" t="str">
            <v>L555141200</v>
          </cell>
        </row>
        <row r="6996">
          <cell r="A6996" t="str">
            <v>L555141300</v>
          </cell>
        </row>
        <row r="6997">
          <cell r="A6997" t="str">
            <v>L555141400</v>
          </cell>
        </row>
        <row r="6998">
          <cell r="A6998" t="str">
            <v>L555142300</v>
          </cell>
        </row>
        <row r="6999">
          <cell r="A6999" t="str">
            <v>L555142320</v>
          </cell>
        </row>
        <row r="7000">
          <cell r="A7000" t="str">
            <v>L555142500</v>
          </cell>
        </row>
        <row r="7001">
          <cell r="A7001" t="str">
            <v>L555144100</v>
          </cell>
        </row>
        <row r="7002">
          <cell r="A7002" t="str">
            <v>L555190250</v>
          </cell>
        </row>
        <row r="7003">
          <cell r="A7003" t="str">
            <v>L555191100</v>
          </cell>
        </row>
        <row r="7004">
          <cell r="A7004" t="str">
            <v>L555191200</v>
          </cell>
        </row>
        <row r="7005">
          <cell r="A7005" t="str">
            <v>L555201100</v>
          </cell>
        </row>
        <row r="7006">
          <cell r="A7006" t="str">
            <v>L555219100</v>
          </cell>
        </row>
        <row r="7007">
          <cell r="A7007" t="str">
            <v>L555264100</v>
          </cell>
        </row>
        <row r="7008">
          <cell r="A7008" t="str">
            <v>L555291100</v>
          </cell>
        </row>
        <row r="7009">
          <cell r="A7009" t="str">
            <v>L555294100</v>
          </cell>
        </row>
        <row r="7010">
          <cell r="A7010" t="str">
            <v>L555296100</v>
          </cell>
        </row>
        <row r="7011">
          <cell r="A7011" t="str">
            <v>L555297100</v>
          </cell>
        </row>
        <row r="7012">
          <cell r="A7012" t="str">
            <v>L555297200</v>
          </cell>
        </row>
        <row r="7013">
          <cell r="A7013" t="str">
            <v>L555299100</v>
          </cell>
        </row>
        <row r="7014">
          <cell r="A7014" t="str">
            <v>L555419100</v>
          </cell>
        </row>
        <row r="7015">
          <cell r="A7015" t="str">
            <v>L555419900</v>
          </cell>
        </row>
        <row r="7016">
          <cell r="A7016" t="str">
            <v>L555610100</v>
          </cell>
        </row>
        <row r="7017">
          <cell r="A7017" t="str">
            <v>L555611100</v>
          </cell>
        </row>
        <row r="7018">
          <cell r="A7018" t="str">
            <v>L555640200</v>
          </cell>
        </row>
        <row r="7019">
          <cell r="A7019" t="str">
            <v>L555643100</v>
          </cell>
        </row>
        <row r="7020">
          <cell r="A7020" t="str">
            <v>L555710100</v>
          </cell>
        </row>
        <row r="7021">
          <cell r="A7021" t="str">
            <v>L555711100</v>
          </cell>
        </row>
        <row r="7022">
          <cell r="A7022" t="str">
            <v>L555711400</v>
          </cell>
        </row>
        <row r="7023">
          <cell r="A7023" t="str">
            <v>L555749700</v>
          </cell>
        </row>
        <row r="7024">
          <cell r="A7024" t="str">
            <v>L555782100</v>
          </cell>
        </row>
        <row r="7025">
          <cell r="A7025" t="str">
            <v>L555784200</v>
          </cell>
        </row>
        <row r="7026">
          <cell r="A7026" t="str">
            <v>L555796100</v>
          </cell>
        </row>
        <row r="7027">
          <cell r="A7027" t="str">
            <v>L555797100</v>
          </cell>
        </row>
        <row r="7028">
          <cell r="A7028" t="str">
            <v>L555799010</v>
          </cell>
        </row>
        <row r="7029">
          <cell r="A7029" t="str">
            <v>L555799020</v>
          </cell>
        </row>
        <row r="7030">
          <cell r="A7030" t="str">
            <v>L555799310</v>
          </cell>
        </row>
        <row r="7031">
          <cell r="A7031" t="str">
            <v>L555799990</v>
          </cell>
        </row>
        <row r="7032">
          <cell r="A7032" t="str">
            <v>L555800100</v>
          </cell>
        </row>
        <row r="7033">
          <cell r="A7033" t="str">
            <v>L555801100</v>
          </cell>
        </row>
        <row r="7034">
          <cell r="A7034" t="str">
            <v>L555890100</v>
          </cell>
        </row>
        <row r="7035">
          <cell r="A7035" t="str">
            <v>L555892100</v>
          </cell>
        </row>
        <row r="7036">
          <cell r="A7036" t="str">
            <v>L555894100</v>
          </cell>
        </row>
        <row r="7037">
          <cell r="A7037" t="str">
            <v>L555899450</v>
          </cell>
        </row>
        <row r="7038">
          <cell r="A7038" t="str">
            <v>L555899700</v>
          </cell>
        </row>
        <row r="7039">
          <cell r="A7039" t="str">
            <v>L555899950</v>
          </cell>
        </row>
        <row r="7040">
          <cell r="A7040" t="str">
            <v>L565110100</v>
          </cell>
        </row>
        <row r="7041">
          <cell r="A7041" t="str">
            <v>L565112100</v>
          </cell>
        </row>
        <row r="7042">
          <cell r="A7042" t="str">
            <v>L565112200</v>
          </cell>
        </row>
        <row r="7043">
          <cell r="A7043" t="str">
            <v>L565112300</v>
          </cell>
        </row>
        <row r="7044">
          <cell r="A7044" t="str">
            <v>L565113100</v>
          </cell>
        </row>
        <row r="7045">
          <cell r="A7045" t="str">
            <v>L565113200</v>
          </cell>
        </row>
        <row r="7046">
          <cell r="A7046" t="str">
            <v>L565113300</v>
          </cell>
        </row>
        <row r="7047">
          <cell r="A7047" t="str">
            <v>L565115100</v>
          </cell>
        </row>
        <row r="7048">
          <cell r="A7048" t="str">
            <v>L565115900</v>
          </cell>
        </row>
        <row r="7049">
          <cell r="A7049" t="str">
            <v>L565116100</v>
          </cell>
        </row>
        <row r="7050">
          <cell r="A7050" t="str">
            <v>L565120100</v>
          </cell>
        </row>
        <row r="7051">
          <cell r="A7051" t="str">
            <v>L565121100</v>
          </cell>
        </row>
        <row r="7052">
          <cell r="A7052" t="str">
            <v>L565122100</v>
          </cell>
        </row>
        <row r="7053">
          <cell r="A7053" t="str">
            <v>L565129100</v>
          </cell>
        </row>
        <row r="7054">
          <cell r="A7054" t="str">
            <v>L565130100</v>
          </cell>
        </row>
        <row r="7055">
          <cell r="A7055" t="str">
            <v>L565130200</v>
          </cell>
        </row>
        <row r="7056">
          <cell r="A7056" t="str">
            <v>L565131100</v>
          </cell>
        </row>
        <row r="7057">
          <cell r="A7057" t="str">
            <v>L565131300</v>
          </cell>
        </row>
        <row r="7058">
          <cell r="A7058" t="str">
            <v>L565135100</v>
          </cell>
        </row>
        <row r="7059">
          <cell r="A7059" t="str">
            <v>L565135200</v>
          </cell>
        </row>
        <row r="7060">
          <cell r="A7060" t="str">
            <v>L565135300</v>
          </cell>
        </row>
        <row r="7061">
          <cell r="A7061" t="str">
            <v>L565135500</v>
          </cell>
        </row>
        <row r="7062">
          <cell r="A7062" t="str">
            <v>L565135900</v>
          </cell>
        </row>
        <row r="7063">
          <cell r="A7063" t="str">
            <v>L565138100</v>
          </cell>
        </row>
        <row r="7064">
          <cell r="A7064" t="str">
            <v>L565140100</v>
          </cell>
        </row>
        <row r="7065">
          <cell r="A7065" t="str">
            <v>L565140200</v>
          </cell>
        </row>
        <row r="7066">
          <cell r="A7066" t="str">
            <v>L565140300</v>
          </cell>
        </row>
        <row r="7067">
          <cell r="A7067" t="str">
            <v>L565141100</v>
          </cell>
        </row>
        <row r="7068">
          <cell r="A7068" t="str">
            <v>L565141200</v>
          </cell>
        </row>
        <row r="7069">
          <cell r="A7069" t="str">
            <v>L565141300</v>
          </cell>
        </row>
        <row r="7070">
          <cell r="A7070" t="str">
            <v>L565141400</v>
          </cell>
        </row>
        <row r="7071">
          <cell r="A7071" t="str">
            <v>L565142100</v>
          </cell>
        </row>
        <row r="7072">
          <cell r="A7072" t="str">
            <v>L565142200</v>
          </cell>
        </row>
        <row r="7073">
          <cell r="A7073" t="str">
            <v>L565142300</v>
          </cell>
        </row>
        <row r="7074">
          <cell r="A7074" t="str">
            <v>L565142320</v>
          </cell>
        </row>
        <row r="7075">
          <cell r="A7075" t="str">
            <v>L565142500</v>
          </cell>
        </row>
        <row r="7076">
          <cell r="A7076" t="str">
            <v>L565144100</v>
          </cell>
        </row>
        <row r="7077">
          <cell r="A7077" t="str">
            <v>L565190100</v>
          </cell>
        </row>
        <row r="7078">
          <cell r="A7078" t="str">
            <v>L565190200</v>
          </cell>
        </row>
        <row r="7079">
          <cell r="A7079" t="str">
            <v>L565191100</v>
          </cell>
        </row>
        <row r="7080">
          <cell r="A7080" t="str">
            <v>L565191200</v>
          </cell>
        </row>
        <row r="7081">
          <cell r="A7081" t="str">
            <v>L565200100</v>
          </cell>
        </row>
        <row r="7082">
          <cell r="A7082" t="str">
            <v>L565201100</v>
          </cell>
        </row>
        <row r="7083">
          <cell r="A7083" t="str">
            <v>L565202100</v>
          </cell>
        </row>
        <row r="7084">
          <cell r="A7084" t="str">
            <v>L565202200</v>
          </cell>
        </row>
        <row r="7085">
          <cell r="A7085" t="str">
            <v>L565202900</v>
          </cell>
        </row>
        <row r="7086">
          <cell r="A7086" t="str">
            <v>L565203100</v>
          </cell>
        </row>
        <row r="7087">
          <cell r="A7087" t="str">
            <v>L565203900</v>
          </cell>
        </row>
        <row r="7088">
          <cell r="A7088" t="str">
            <v>L565204100</v>
          </cell>
        </row>
        <row r="7089">
          <cell r="A7089" t="str">
            <v>L565205200</v>
          </cell>
        </row>
        <row r="7090">
          <cell r="A7090" t="str">
            <v>L565205300</v>
          </cell>
        </row>
        <row r="7091">
          <cell r="A7091" t="str">
            <v>L565205900</v>
          </cell>
        </row>
        <row r="7092">
          <cell r="A7092" t="str">
            <v>L565209100</v>
          </cell>
        </row>
        <row r="7093">
          <cell r="A7093" t="str">
            <v>L565210100</v>
          </cell>
        </row>
        <row r="7094">
          <cell r="A7094" t="str">
            <v>L565211100</v>
          </cell>
        </row>
        <row r="7095">
          <cell r="A7095" t="str">
            <v>L565213100</v>
          </cell>
        </row>
        <row r="7096">
          <cell r="A7096" t="str">
            <v>L565213200</v>
          </cell>
        </row>
        <row r="7097">
          <cell r="A7097" t="str">
            <v>L565213300</v>
          </cell>
        </row>
        <row r="7098">
          <cell r="A7098" t="str">
            <v>L565214100</v>
          </cell>
        </row>
        <row r="7099">
          <cell r="A7099" t="str">
            <v>L565214500</v>
          </cell>
        </row>
        <row r="7100">
          <cell r="A7100" t="str">
            <v>L565214600</v>
          </cell>
        </row>
        <row r="7101">
          <cell r="A7101" t="str">
            <v>L565214900</v>
          </cell>
        </row>
        <row r="7102">
          <cell r="A7102" t="str">
            <v>L565215100</v>
          </cell>
        </row>
        <row r="7103">
          <cell r="A7103" t="str">
            <v>L565216100</v>
          </cell>
        </row>
        <row r="7104">
          <cell r="A7104" t="str">
            <v>L565216200</v>
          </cell>
        </row>
        <row r="7105">
          <cell r="A7105" t="str">
            <v>L565216300</v>
          </cell>
        </row>
        <row r="7106">
          <cell r="A7106" t="str">
            <v>L565219100</v>
          </cell>
        </row>
        <row r="7107">
          <cell r="A7107" t="str">
            <v>L565226200</v>
          </cell>
        </row>
        <row r="7108">
          <cell r="A7108" t="str">
            <v>L565240100</v>
          </cell>
        </row>
        <row r="7109">
          <cell r="A7109" t="str">
            <v>L565243300</v>
          </cell>
        </row>
        <row r="7110">
          <cell r="A7110" t="str">
            <v>L565245100</v>
          </cell>
        </row>
        <row r="7111">
          <cell r="A7111" t="str">
            <v>L565245200</v>
          </cell>
        </row>
        <row r="7112">
          <cell r="A7112" t="str">
            <v>L565245500</v>
          </cell>
        </row>
        <row r="7113">
          <cell r="A7113" t="str">
            <v>L565245600</v>
          </cell>
        </row>
        <row r="7114">
          <cell r="A7114" t="str">
            <v>L565245900</v>
          </cell>
        </row>
        <row r="7115">
          <cell r="A7115" t="str">
            <v>L565249100</v>
          </cell>
        </row>
        <row r="7116">
          <cell r="A7116" t="str">
            <v>L565249200</v>
          </cell>
        </row>
        <row r="7117">
          <cell r="A7117" t="str">
            <v>L565249300</v>
          </cell>
        </row>
        <row r="7118">
          <cell r="A7118" t="str">
            <v>L565249400</v>
          </cell>
        </row>
        <row r="7119">
          <cell r="A7119" t="str">
            <v>L565249900</v>
          </cell>
        </row>
        <row r="7120">
          <cell r="A7120" t="str">
            <v>L565250100</v>
          </cell>
        </row>
        <row r="7121">
          <cell r="A7121" t="str">
            <v>L565251100</v>
          </cell>
        </row>
        <row r="7122">
          <cell r="A7122" t="str">
            <v>L565252100</v>
          </cell>
        </row>
        <row r="7123">
          <cell r="A7123" t="str">
            <v>L565253100</v>
          </cell>
        </row>
        <row r="7124">
          <cell r="A7124" t="str">
            <v>L565259900</v>
          </cell>
        </row>
        <row r="7125">
          <cell r="A7125" t="str">
            <v>L565260100</v>
          </cell>
        </row>
        <row r="7126">
          <cell r="A7126" t="str">
            <v>L565262100</v>
          </cell>
        </row>
        <row r="7127">
          <cell r="A7127" t="str">
            <v>L565263100</v>
          </cell>
        </row>
        <row r="7128">
          <cell r="A7128" t="str">
            <v>L565264100</v>
          </cell>
        </row>
        <row r="7129">
          <cell r="A7129" t="str">
            <v>L565269100</v>
          </cell>
        </row>
        <row r="7130">
          <cell r="A7130" t="str">
            <v>L565270200</v>
          </cell>
        </row>
        <row r="7131">
          <cell r="A7131" t="str">
            <v>L565270300</v>
          </cell>
        </row>
        <row r="7132">
          <cell r="A7132" t="str">
            <v>L565270400</v>
          </cell>
        </row>
        <row r="7133">
          <cell r="A7133" t="str">
            <v>L565270700</v>
          </cell>
        </row>
        <row r="7134">
          <cell r="A7134" t="str">
            <v>L565273200</v>
          </cell>
        </row>
        <row r="7135">
          <cell r="A7135" t="str">
            <v>L565273900</v>
          </cell>
        </row>
        <row r="7136">
          <cell r="A7136" t="str">
            <v>L565274100</v>
          </cell>
        </row>
        <row r="7137">
          <cell r="A7137" t="str">
            <v>L565280100</v>
          </cell>
        </row>
        <row r="7138">
          <cell r="A7138" t="str">
            <v>L565281100</v>
          </cell>
        </row>
        <row r="7139">
          <cell r="A7139" t="str">
            <v>L565281900</v>
          </cell>
        </row>
        <row r="7140">
          <cell r="A7140" t="str">
            <v>L565285100</v>
          </cell>
        </row>
        <row r="7141">
          <cell r="A7141" t="str">
            <v>L565291100</v>
          </cell>
        </row>
        <row r="7142">
          <cell r="A7142" t="str">
            <v>L565291200</v>
          </cell>
        </row>
        <row r="7143">
          <cell r="A7143" t="str">
            <v>L565293100</v>
          </cell>
        </row>
        <row r="7144">
          <cell r="A7144" t="str">
            <v>L565293900</v>
          </cell>
        </row>
        <row r="7145">
          <cell r="A7145" t="str">
            <v>L565294100</v>
          </cell>
        </row>
        <row r="7146">
          <cell r="A7146" t="str">
            <v>L565296100</v>
          </cell>
        </row>
        <row r="7147">
          <cell r="A7147" t="str">
            <v>L565297100</v>
          </cell>
        </row>
        <row r="7148">
          <cell r="A7148" t="str">
            <v>L565297200</v>
          </cell>
        </row>
        <row r="7149">
          <cell r="A7149" t="str">
            <v>L565297300</v>
          </cell>
        </row>
        <row r="7150">
          <cell r="A7150" t="str">
            <v>L565297900</v>
          </cell>
        </row>
        <row r="7151">
          <cell r="A7151" t="str">
            <v>L565299100</v>
          </cell>
        </row>
        <row r="7152">
          <cell r="A7152" t="str">
            <v>L565409100</v>
          </cell>
        </row>
        <row r="7153">
          <cell r="A7153" t="str">
            <v>L565419100</v>
          </cell>
        </row>
        <row r="7154">
          <cell r="A7154" t="str">
            <v>L565421100</v>
          </cell>
        </row>
        <row r="7155">
          <cell r="A7155" t="str">
            <v>L565429100</v>
          </cell>
        </row>
        <row r="7156">
          <cell r="A7156" t="str">
            <v>L565610100</v>
          </cell>
        </row>
        <row r="7157">
          <cell r="A7157" t="str">
            <v>L565610200</v>
          </cell>
        </row>
        <row r="7158">
          <cell r="A7158" t="str">
            <v>L565611100</v>
          </cell>
        </row>
        <row r="7159">
          <cell r="A7159" t="str">
            <v>L565611200</v>
          </cell>
        </row>
        <row r="7160">
          <cell r="A7160" t="str">
            <v>L565619200</v>
          </cell>
        </row>
        <row r="7161">
          <cell r="A7161" t="str">
            <v>L565640100</v>
          </cell>
        </row>
        <row r="7162">
          <cell r="A7162" t="str">
            <v>L565640200</v>
          </cell>
        </row>
        <row r="7163">
          <cell r="A7163" t="str">
            <v>L565640210</v>
          </cell>
        </row>
        <row r="7164">
          <cell r="A7164" t="str">
            <v>L565640400</v>
          </cell>
        </row>
        <row r="7165">
          <cell r="A7165" t="str">
            <v>L565640410</v>
          </cell>
        </row>
        <row r="7166">
          <cell r="A7166" t="str">
            <v>L565641100</v>
          </cell>
        </row>
        <row r="7167">
          <cell r="A7167" t="str">
            <v>L565643100</v>
          </cell>
        </row>
        <row r="7168">
          <cell r="A7168" t="str">
            <v>L565643300</v>
          </cell>
        </row>
        <row r="7169">
          <cell r="A7169" t="str">
            <v>L565643500</v>
          </cell>
        </row>
        <row r="7170">
          <cell r="A7170" t="str">
            <v>L565649100</v>
          </cell>
        </row>
        <row r="7171">
          <cell r="A7171" t="str">
            <v>L565701100</v>
          </cell>
        </row>
        <row r="7172">
          <cell r="A7172" t="str">
            <v>L565710100</v>
          </cell>
        </row>
        <row r="7173">
          <cell r="A7173" t="str">
            <v>L565711100</v>
          </cell>
        </row>
        <row r="7174">
          <cell r="A7174" t="str">
            <v>L565719100</v>
          </cell>
        </row>
        <row r="7175">
          <cell r="A7175" t="str">
            <v>L565729650</v>
          </cell>
        </row>
        <row r="7176">
          <cell r="A7176" t="str">
            <v>L565729680</v>
          </cell>
        </row>
        <row r="7177">
          <cell r="A7177" t="str">
            <v>L565729700</v>
          </cell>
        </row>
        <row r="7178">
          <cell r="A7178" t="str">
            <v>L565729900</v>
          </cell>
        </row>
        <row r="7179">
          <cell r="A7179" t="str">
            <v>L565732990</v>
          </cell>
        </row>
        <row r="7180">
          <cell r="A7180" t="str">
            <v>L565733100</v>
          </cell>
        </row>
        <row r="7181">
          <cell r="A7181" t="str">
            <v>L565734100</v>
          </cell>
        </row>
        <row r="7182">
          <cell r="A7182" t="str">
            <v>L565734200</v>
          </cell>
        </row>
        <row r="7183">
          <cell r="A7183" t="str">
            <v>L565734900</v>
          </cell>
        </row>
        <row r="7184">
          <cell r="A7184" t="str">
            <v>L565740050</v>
          </cell>
        </row>
        <row r="7185">
          <cell r="A7185" t="str">
            <v>L565740100</v>
          </cell>
        </row>
        <row r="7186">
          <cell r="A7186" t="str">
            <v>L565740150</v>
          </cell>
        </row>
        <row r="7187">
          <cell r="A7187" t="str">
            <v>L565740450</v>
          </cell>
        </row>
        <row r="7188">
          <cell r="A7188" t="str">
            <v>L565740650</v>
          </cell>
        </row>
        <row r="7189">
          <cell r="A7189" t="str">
            <v>L565740700</v>
          </cell>
        </row>
        <row r="7190">
          <cell r="A7190" t="str">
            <v>L565740750</v>
          </cell>
        </row>
        <row r="7191">
          <cell r="A7191" t="str">
            <v>L565742050</v>
          </cell>
        </row>
        <row r="7192">
          <cell r="A7192" t="str">
            <v>L565742250</v>
          </cell>
        </row>
        <row r="7193">
          <cell r="A7193" t="str">
            <v>L565742300</v>
          </cell>
        </row>
        <row r="7194">
          <cell r="A7194" t="str">
            <v>L565742350</v>
          </cell>
        </row>
        <row r="7195">
          <cell r="A7195" t="str">
            <v>L565742900</v>
          </cell>
        </row>
        <row r="7196">
          <cell r="A7196" t="str">
            <v>L565748100</v>
          </cell>
        </row>
        <row r="7197">
          <cell r="A7197" t="str">
            <v>L565748200</v>
          </cell>
        </row>
        <row r="7198">
          <cell r="A7198" t="str">
            <v>L565749100</v>
          </cell>
        </row>
        <row r="7199">
          <cell r="A7199" t="str">
            <v>L565749500</v>
          </cell>
        </row>
        <row r="7200">
          <cell r="A7200" t="str">
            <v>L565749600</v>
          </cell>
        </row>
        <row r="7201">
          <cell r="A7201" t="str">
            <v>L565749800</v>
          </cell>
        </row>
        <row r="7202">
          <cell r="A7202" t="str">
            <v>L565749900</v>
          </cell>
        </row>
        <row r="7203">
          <cell r="A7203" t="str">
            <v>L565781100</v>
          </cell>
        </row>
        <row r="7204">
          <cell r="A7204" t="str">
            <v>L565782100</v>
          </cell>
        </row>
        <row r="7205">
          <cell r="A7205" t="str">
            <v>L565782200</v>
          </cell>
        </row>
        <row r="7206">
          <cell r="A7206" t="str">
            <v>L565783100</v>
          </cell>
        </row>
        <row r="7207">
          <cell r="A7207" t="str">
            <v>L565784100</v>
          </cell>
        </row>
        <row r="7208">
          <cell r="A7208" t="str">
            <v>L565784200</v>
          </cell>
        </row>
        <row r="7209">
          <cell r="A7209" t="str">
            <v>L565791900</v>
          </cell>
        </row>
        <row r="7210">
          <cell r="A7210" t="str">
            <v>L565793100</v>
          </cell>
        </row>
        <row r="7211">
          <cell r="A7211" t="str">
            <v>L565798100</v>
          </cell>
        </row>
        <row r="7212">
          <cell r="A7212" t="str">
            <v>L565799010</v>
          </cell>
        </row>
        <row r="7213">
          <cell r="A7213" t="str">
            <v>L565799020</v>
          </cell>
        </row>
        <row r="7214">
          <cell r="A7214" t="str">
            <v>L565799030</v>
          </cell>
        </row>
        <row r="7215">
          <cell r="A7215" t="str">
            <v>L565799080</v>
          </cell>
        </row>
        <row r="7216">
          <cell r="A7216" t="str">
            <v>L565799090</v>
          </cell>
        </row>
        <row r="7217">
          <cell r="A7217" t="str">
            <v>L565799100</v>
          </cell>
        </row>
        <row r="7218">
          <cell r="A7218" t="str">
            <v>L565799150</v>
          </cell>
        </row>
        <row r="7219">
          <cell r="A7219" t="str">
            <v>L565799200</v>
          </cell>
        </row>
        <row r="7220">
          <cell r="A7220" t="str">
            <v>L565799210</v>
          </cell>
        </row>
        <row r="7221">
          <cell r="A7221" t="str">
            <v>L565799260</v>
          </cell>
        </row>
        <row r="7222">
          <cell r="A7222" t="str">
            <v>L565799340</v>
          </cell>
        </row>
        <row r="7223">
          <cell r="A7223" t="str">
            <v>L565799360</v>
          </cell>
        </row>
        <row r="7224">
          <cell r="A7224" t="str">
            <v>L565799990</v>
          </cell>
        </row>
        <row r="7225">
          <cell r="A7225" t="str">
            <v>L565800100</v>
          </cell>
        </row>
        <row r="7226">
          <cell r="A7226" t="str">
            <v>L565801100</v>
          </cell>
        </row>
        <row r="7227">
          <cell r="A7227" t="str">
            <v>L565811300</v>
          </cell>
        </row>
        <row r="7228">
          <cell r="A7228" t="str">
            <v>L565811900</v>
          </cell>
        </row>
        <row r="7229">
          <cell r="A7229" t="str">
            <v>L565820100</v>
          </cell>
        </row>
        <row r="7230">
          <cell r="A7230" t="str">
            <v>L565823100</v>
          </cell>
        </row>
        <row r="7231">
          <cell r="A7231" t="str">
            <v>L565830100</v>
          </cell>
        </row>
        <row r="7232">
          <cell r="A7232" t="str">
            <v>L565850100</v>
          </cell>
        </row>
        <row r="7233">
          <cell r="A7233" t="str">
            <v>L565883100</v>
          </cell>
        </row>
        <row r="7234">
          <cell r="A7234" t="str">
            <v>L565890100</v>
          </cell>
        </row>
        <row r="7235">
          <cell r="A7235" t="str">
            <v>L565892100</v>
          </cell>
        </row>
        <row r="7236">
          <cell r="A7236" t="str">
            <v>L565894100</v>
          </cell>
        </row>
        <row r="7237">
          <cell r="A7237" t="str">
            <v>L565899300</v>
          </cell>
        </row>
        <row r="7238">
          <cell r="A7238" t="str">
            <v>L565899450</v>
          </cell>
        </row>
        <row r="7239">
          <cell r="A7239" t="str">
            <v>L565899650</v>
          </cell>
        </row>
        <row r="7240">
          <cell r="A7240" t="str">
            <v>L565899700</v>
          </cell>
        </row>
        <row r="7241">
          <cell r="A7241" t="str">
            <v>L565899750</v>
          </cell>
        </row>
        <row r="7242">
          <cell r="A7242" t="str">
            <v>L565899900</v>
          </cell>
        </row>
        <row r="7243">
          <cell r="A7243" t="str">
            <v>L565899950</v>
          </cell>
        </row>
        <row r="7244">
          <cell r="A7244" t="str">
            <v>L595110100</v>
          </cell>
        </row>
        <row r="7245">
          <cell r="A7245" t="str">
            <v>L595120100</v>
          </cell>
        </row>
        <row r="7246">
          <cell r="A7246" t="str">
            <v>L595121100</v>
          </cell>
        </row>
        <row r="7247">
          <cell r="A7247" t="str">
            <v>L595122100</v>
          </cell>
        </row>
        <row r="7248">
          <cell r="A7248" t="str">
            <v>L595130100</v>
          </cell>
        </row>
        <row r="7249">
          <cell r="A7249" t="str">
            <v>L595130200</v>
          </cell>
        </row>
        <row r="7250">
          <cell r="A7250" t="str">
            <v>L595131100</v>
          </cell>
        </row>
        <row r="7251">
          <cell r="A7251" t="str">
            <v>L595131300</v>
          </cell>
        </row>
        <row r="7252">
          <cell r="A7252" t="str">
            <v>L595133100</v>
          </cell>
        </row>
        <row r="7253">
          <cell r="A7253" t="str">
            <v>L595134400</v>
          </cell>
        </row>
        <row r="7254">
          <cell r="A7254" t="str">
            <v>L595135500</v>
          </cell>
        </row>
        <row r="7255">
          <cell r="A7255" t="str">
            <v>L595138100</v>
          </cell>
        </row>
        <row r="7256">
          <cell r="A7256" t="str">
            <v>L595140100</v>
          </cell>
        </row>
        <row r="7257">
          <cell r="A7257" t="str">
            <v>L595140200</v>
          </cell>
        </row>
        <row r="7258">
          <cell r="A7258" t="str">
            <v>L595140300</v>
          </cell>
        </row>
        <row r="7259">
          <cell r="A7259" t="str">
            <v>L595141100</v>
          </cell>
        </row>
        <row r="7260">
          <cell r="A7260" t="str">
            <v>L595141200</v>
          </cell>
        </row>
        <row r="7261">
          <cell r="A7261" t="str">
            <v>L595141400</v>
          </cell>
        </row>
        <row r="7262">
          <cell r="A7262" t="str">
            <v>L595142300</v>
          </cell>
        </row>
        <row r="7263">
          <cell r="A7263" t="str">
            <v>L595142320</v>
          </cell>
        </row>
        <row r="7264">
          <cell r="A7264" t="str">
            <v>L595142500</v>
          </cell>
        </row>
        <row r="7265">
          <cell r="A7265" t="str">
            <v>L595191200</v>
          </cell>
        </row>
        <row r="7266">
          <cell r="A7266" t="str">
            <v>L595201100</v>
          </cell>
        </row>
        <row r="7267">
          <cell r="A7267" t="str">
            <v>L595202900</v>
          </cell>
        </row>
        <row r="7268">
          <cell r="A7268" t="str">
            <v>L595251100</v>
          </cell>
        </row>
        <row r="7269">
          <cell r="A7269" t="str">
            <v>L595270200</v>
          </cell>
        </row>
        <row r="7270">
          <cell r="A7270" t="str">
            <v>L595296100</v>
          </cell>
        </row>
        <row r="7271">
          <cell r="A7271" t="str">
            <v>L595297100</v>
          </cell>
        </row>
        <row r="7272">
          <cell r="A7272" t="str">
            <v>L595419100</v>
          </cell>
        </row>
        <row r="7273">
          <cell r="A7273" t="str">
            <v>L595421100</v>
          </cell>
        </row>
        <row r="7274">
          <cell r="A7274" t="str">
            <v>L595600100</v>
          </cell>
        </row>
        <row r="7275">
          <cell r="A7275" t="str">
            <v>L595601100</v>
          </cell>
        </row>
        <row r="7276">
          <cell r="A7276" t="str">
            <v>L595611100</v>
          </cell>
        </row>
        <row r="7277">
          <cell r="A7277" t="str">
            <v>L595640200</v>
          </cell>
        </row>
        <row r="7278">
          <cell r="A7278" t="str">
            <v>L595643100</v>
          </cell>
        </row>
        <row r="7279">
          <cell r="A7279" t="str">
            <v>L595643500</v>
          </cell>
        </row>
        <row r="7280">
          <cell r="A7280" t="str">
            <v>L595740050</v>
          </cell>
        </row>
        <row r="7281">
          <cell r="A7281" t="str">
            <v>L595741100</v>
          </cell>
        </row>
        <row r="7282">
          <cell r="A7282" t="str">
            <v>L595749600</v>
          </cell>
        </row>
        <row r="7283">
          <cell r="A7283" t="str">
            <v>L595782100</v>
          </cell>
        </row>
        <row r="7284">
          <cell r="A7284" t="str">
            <v>L595799300</v>
          </cell>
        </row>
        <row r="7285">
          <cell r="A7285" t="str">
            <v>L595799990</v>
          </cell>
        </row>
        <row r="7286">
          <cell r="A7286" t="str">
            <v>L595800100</v>
          </cell>
        </row>
        <row r="7287">
          <cell r="A7287" t="str">
            <v>L595801100</v>
          </cell>
        </row>
        <row r="7288">
          <cell r="A7288" t="str">
            <v>L595899700</v>
          </cell>
        </row>
        <row r="7289">
          <cell r="A7289" t="str">
            <v>L605110100</v>
          </cell>
        </row>
        <row r="7290">
          <cell r="A7290" t="str">
            <v>L605120100</v>
          </cell>
        </row>
        <row r="7291">
          <cell r="A7291" t="str">
            <v>L605121100</v>
          </cell>
        </row>
        <row r="7292">
          <cell r="A7292" t="str">
            <v>L605130100</v>
          </cell>
        </row>
        <row r="7293">
          <cell r="A7293" t="str">
            <v>L605130200</v>
          </cell>
        </row>
        <row r="7294">
          <cell r="A7294" t="str">
            <v>L605131300</v>
          </cell>
        </row>
        <row r="7295">
          <cell r="A7295" t="str">
            <v>L605133100</v>
          </cell>
        </row>
        <row r="7296">
          <cell r="A7296" t="str">
            <v>L605135500</v>
          </cell>
        </row>
        <row r="7297">
          <cell r="A7297" t="str">
            <v>L605140100</v>
          </cell>
        </row>
        <row r="7298">
          <cell r="A7298" t="str">
            <v>L605140200</v>
          </cell>
        </row>
        <row r="7299">
          <cell r="A7299" t="str">
            <v>L605141100</v>
          </cell>
        </row>
        <row r="7300">
          <cell r="A7300" t="str">
            <v>L605141200</v>
          </cell>
        </row>
        <row r="7301">
          <cell r="A7301" t="str">
            <v>L605142300</v>
          </cell>
        </row>
        <row r="7302">
          <cell r="A7302" t="str">
            <v>L605142320</v>
          </cell>
        </row>
        <row r="7303">
          <cell r="A7303" t="str">
            <v>L605142500</v>
          </cell>
        </row>
        <row r="7304">
          <cell r="A7304" t="str">
            <v>L605219100</v>
          </cell>
        </row>
        <row r="7305">
          <cell r="A7305" t="str">
            <v>L605296100</v>
          </cell>
        </row>
        <row r="7306">
          <cell r="A7306" t="str">
            <v>L605600100</v>
          </cell>
        </row>
        <row r="7307">
          <cell r="A7307" t="str">
            <v>L605601100</v>
          </cell>
        </row>
        <row r="7308">
          <cell r="A7308" t="str">
            <v>L605643100</v>
          </cell>
        </row>
        <row r="7309">
          <cell r="A7309" t="str">
            <v>L605643300</v>
          </cell>
        </row>
        <row r="7310">
          <cell r="A7310" t="str">
            <v>L605711100</v>
          </cell>
        </row>
        <row r="7311">
          <cell r="A7311" t="str">
            <v>L605782100</v>
          </cell>
        </row>
        <row r="7312">
          <cell r="A7312" t="str">
            <v>L605799990</v>
          </cell>
        </row>
        <row r="7313">
          <cell r="A7313" t="str">
            <v>L605800100</v>
          </cell>
        </row>
        <row r="7314">
          <cell r="A7314" t="str">
            <v>L605801100</v>
          </cell>
        </row>
        <row r="7315">
          <cell r="A7315" t="str">
            <v>L605810900</v>
          </cell>
        </row>
        <row r="7316">
          <cell r="A7316" t="str">
            <v>L605899700</v>
          </cell>
        </row>
        <row r="7317">
          <cell r="A7317" t="str">
            <v>L615110100</v>
          </cell>
        </row>
        <row r="7318">
          <cell r="A7318" t="str">
            <v>L615112100</v>
          </cell>
        </row>
        <row r="7319">
          <cell r="A7319" t="str">
            <v>L615113100</v>
          </cell>
        </row>
        <row r="7320">
          <cell r="A7320" t="str">
            <v>L615113200</v>
          </cell>
        </row>
        <row r="7321">
          <cell r="A7321" t="str">
            <v>L615113300</v>
          </cell>
        </row>
        <row r="7322">
          <cell r="A7322" t="str">
            <v>L615120100</v>
          </cell>
        </row>
        <row r="7323">
          <cell r="A7323" t="str">
            <v>L615121100</v>
          </cell>
        </row>
        <row r="7324">
          <cell r="A7324" t="str">
            <v>L615122100</v>
          </cell>
        </row>
        <row r="7325">
          <cell r="A7325" t="str">
            <v>L615130100</v>
          </cell>
        </row>
        <row r="7326">
          <cell r="A7326" t="str">
            <v>L615130200</v>
          </cell>
        </row>
        <row r="7327">
          <cell r="A7327" t="str">
            <v>L615131100</v>
          </cell>
        </row>
        <row r="7328">
          <cell r="A7328" t="str">
            <v>L615131300</v>
          </cell>
        </row>
        <row r="7329">
          <cell r="A7329" t="str">
            <v>L615133100</v>
          </cell>
        </row>
        <row r="7330">
          <cell r="A7330" t="str">
            <v>L615135100</v>
          </cell>
        </row>
        <row r="7331">
          <cell r="A7331" t="str">
            <v>L615135500</v>
          </cell>
        </row>
        <row r="7332">
          <cell r="A7332" t="str">
            <v>L615136900</v>
          </cell>
        </row>
        <row r="7333">
          <cell r="A7333" t="str">
            <v>L615140100</v>
          </cell>
        </row>
        <row r="7334">
          <cell r="A7334" t="str">
            <v>L615140200</v>
          </cell>
        </row>
        <row r="7335">
          <cell r="A7335" t="str">
            <v>L615140300</v>
          </cell>
        </row>
        <row r="7336">
          <cell r="A7336" t="str">
            <v>L615141100</v>
          </cell>
        </row>
        <row r="7337">
          <cell r="A7337" t="str">
            <v>L615141200</v>
          </cell>
        </row>
        <row r="7338">
          <cell r="A7338" t="str">
            <v>L615141400</v>
          </cell>
        </row>
        <row r="7339">
          <cell r="A7339" t="str">
            <v>L615142300</v>
          </cell>
        </row>
        <row r="7340">
          <cell r="A7340" t="str">
            <v>L615142320</v>
          </cell>
        </row>
        <row r="7341">
          <cell r="A7341" t="str">
            <v>L615142500</v>
          </cell>
        </row>
        <row r="7342">
          <cell r="A7342" t="str">
            <v>L615144100</v>
          </cell>
        </row>
        <row r="7343">
          <cell r="A7343" t="str">
            <v>L615191100</v>
          </cell>
        </row>
        <row r="7344">
          <cell r="A7344" t="str">
            <v>L615191200</v>
          </cell>
        </row>
        <row r="7345">
          <cell r="A7345" t="str">
            <v>L615201100</v>
          </cell>
        </row>
        <row r="7346">
          <cell r="A7346" t="str">
            <v>L615270800</v>
          </cell>
        </row>
        <row r="7347">
          <cell r="A7347" t="str">
            <v>L615291100</v>
          </cell>
        </row>
        <row r="7348">
          <cell r="A7348" t="str">
            <v>L615296100</v>
          </cell>
        </row>
        <row r="7349">
          <cell r="A7349" t="str">
            <v>L615297100</v>
          </cell>
        </row>
        <row r="7350">
          <cell r="A7350" t="str">
            <v>L615297300</v>
          </cell>
        </row>
        <row r="7351">
          <cell r="A7351" t="str">
            <v>L615299100</v>
          </cell>
        </row>
        <row r="7352">
          <cell r="A7352" t="str">
            <v>L615610200</v>
          </cell>
        </row>
        <row r="7353">
          <cell r="A7353" t="str">
            <v>L615611100</v>
          </cell>
        </row>
        <row r="7354">
          <cell r="A7354" t="str">
            <v>L615643100</v>
          </cell>
        </row>
        <row r="7355">
          <cell r="A7355" t="str">
            <v>L615643300</v>
          </cell>
        </row>
        <row r="7356">
          <cell r="A7356" t="str">
            <v>L615711100</v>
          </cell>
        </row>
        <row r="7357">
          <cell r="A7357" t="str">
            <v>L615727100</v>
          </cell>
        </row>
        <row r="7358">
          <cell r="A7358" t="str">
            <v>L615729680</v>
          </cell>
        </row>
        <row r="7359">
          <cell r="A7359" t="str">
            <v>L615740600</v>
          </cell>
        </row>
        <row r="7360">
          <cell r="A7360" t="str">
            <v>L615741100</v>
          </cell>
        </row>
        <row r="7361">
          <cell r="A7361" t="str">
            <v>L615749700</v>
          </cell>
        </row>
        <row r="7362">
          <cell r="A7362" t="str">
            <v>L615781100</v>
          </cell>
        </row>
        <row r="7363">
          <cell r="A7363" t="str">
            <v>L615782100</v>
          </cell>
        </row>
        <row r="7364">
          <cell r="A7364" t="str">
            <v>L615783100</v>
          </cell>
        </row>
        <row r="7365">
          <cell r="A7365" t="str">
            <v>L615784200</v>
          </cell>
        </row>
        <row r="7366">
          <cell r="A7366" t="str">
            <v>L615784900</v>
          </cell>
        </row>
        <row r="7367">
          <cell r="A7367" t="str">
            <v>L615799010</v>
          </cell>
        </row>
        <row r="7368">
          <cell r="A7368" t="str">
            <v>L615799020</v>
          </cell>
        </row>
        <row r="7369">
          <cell r="A7369" t="str">
            <v>L615799310</v>
          </cell>
        </row>
        <row r="7370">
          <cell r="A7370" t="str">
            <v>L615799990</v>
          </cell>
        </row>
        <row r="7371">
          <cell r="A7371" t="str">
            <v>L615800100</v>
          </cell>
        </row>
        <row r="7372">
          <cell r="A7372" t="str">
            <v>L615801100</v>
          </cell>
        </row>
        <row r="7373">
          <cell r="A7373" t="str">
            <v>L615803100</v>
          </cell>
        </row>
        <row r="7374">
          <cell r="A7374" t="str">
            <v>L615810100</v>
          </cell>
        </row>
        <row r="7375">
          <cell r="A7375" t="str">
            <v>L615850100</v>
          </cell>
        </row>
        <row r="7376">
          <cell r="A7376" t="str">
            <v>L615879100</v>
          </cell>
        </row>
        <row r="7377">
          <cell r="A7377" t="str">
            <v>L615890100</v>
          </cell>
        </row>
        <row r="7378">
          <cell r="A7378" t="str">
            <v>L615892100</v>
          </cell>
        </row>
        <row r="7379">
          <cell r="A7379" t="str">
            <v>L615894100</v>
          </cell>
        </row>
        <row r="7380">
          <cell r="A7380" t="str">
            <v>L615899450</v>
          </cell>
        </row>
        <row r="7381">
          <cell r="A7381" t="str">
            <v>L615899700</v>
          </cell>
        </row>
        <row r="7382">
          <cell r="A7382" t="str">
            <v>L615899750</v>
          </cell>
        </row>
        <row r="7383">
          <cell r="A7383" t="str">
            <v>L615899950</v>
          </cell>
        </row>
        <row r="7384">
          <cell r="A7384" t="str">
            <v>L625110100</v>
          </cell>
        </row>
        <row r="7385">
          <cell r="A7385" t="str">
            <v>L625120100</v>
          </cell>
        </row>
        <row r="7386">
          <cell r="A7386" t="str">
            <v>L625121100</v>
          </cell>
        </row>
        <row r="7387">
          <cell r="A7387" t="str">
            <v>L625130100</v>
          </cell>
        </row>
        <row r="7388">
          <cell r="A7388" t="str">
            <v>L625130200</v>
          </cell>
        </row>
        <row r="7389">
          <cell r="A7389" t="str">
            <v>L625131100</v>
          </cell>
        </row>
        <row r="7390">
          <cell r="A7390" t="str">
            <v>L625131300</v>
          </cell>
        </row>
        <row r="7391">
          <cell r="A7391" t="str">
            <v>L625135500</v>
          </cell>
        </row>
        <row r="7392">
          <cell r="A7392" t="str">
            <v>L625138100</v>
          </cell>
        </row>
        <row r="7393">
          <cell r="A7393" t="str">
            <v>L625140100</v>
          </cell>
        </row>
        <row r="7394">
          <cell r="A7394" t="str">
            <v>L625140200</v>
          </cell>
        </row>
        <row r="7395">
          <cell r="A7395" t="str">
            <v>L625141100</v>
          </cell>
        </row>
        <row r="7396">
          <cell r="A7396" t="str">
            <v>L625141200</v>
          </cell>
        </row>
        <row r="7397">
          <cell r="A7397" t="str">
            <v>L625142300</v>
          </cell>
        </row>
        <row r="7398">
          <cell r="A7398" t="str">
            <v>L625142310</v>
          </cell>
        </row>
        <row r="7399">
          <cell r="A7399" t="str">
            <v>L625142320</v>
          </cell>
        </row>
        <row r="7400">
          <cell r="A7400" t="str">
            <v>L625142500</v>
          </cell>
        </row>
        <row r="7401">
          <cell r="A7401" t="str">
            <v>L625191200</v>
          </cell>
        </row>
        <row r="7402">
          <cell r="A7402" t="str">
            <v>L625296100</v>
          </cell>
        </row>
        <row r="7403">
          <cell r="A7403" t="str">
            <v>L625297100</v>
          </cell>
        </row>
        <row r="7404">
          <cell r="A7404" t="str">
            <v>L625299100</v>
          </cell>
        </row>
        <row r="7405">
          <cell r="A7405" t="str">
            <v>L625611100</v>
          </cell>
        </row>
        <row r="7406">
          <cell r="A7406" t="str">
            <v>L625643100</v>
          </cell>
        </row>
        <row r="7407">
          <cell r="A7407" t="str">
            <v>L625643300</v>
          </cell>
        </row>
        <row r="7408">
          <cell r="A7408" t="str">
            <v>L625711100</v>
          </cell>
        </row>
        <row r="7409">
          <cell r="A7409" t="str">
            <v>L625781100</v>
          </cell>
        </row>
        <row r="7410">
          <cell r="A7410" t="str">
            <v>L625782100</v>
          </cell>
        </row>
        <row r="7411">
          <cell r="A7411" t="str">
            <v>L625782200</v>
          </cell>
        </row>
        <row r="7412">
          <cell r="A7412" t="str">
            <v>L625799990</v>
          </cell>
        </row>
        <row r="7413">
          <cell r="A7413" t="str">
            <v>L625800100</v>
          </cell>
        </row>
        <row r="7414">
          <cell r="A7414" t="str">
            <v>L625803100</v>
          </cell>
        </row>
        <row r="7415">
          <cell r="A7415" t="str">
            <v>L625810100</v>
          </cell>
        </row>
        <row r="7416">
          <cell r="A7416" t="str">
            <v>L625811300</v>
          </cell>
        </row>
        <row r="7417">
          <cell r="A7417" t="str">
            <v>L625892100</v>
          </cell>
        </row>
        <row r="7418">
          <cell r="A7418" t="str">
            <v>L625899600</v>
          </cell>
        </row>
        <row r="7419">
          <cell r="A7419" t="str">
            <v>L625899700</v>
          </cell>
        </row>
        <row r="7420">
          <cell r="A7420" t="str">
            <v>L635110100</v>
          </cell>
        </row>
        <row r="7421">
          <cell r="A7421" t="str">
            <v>L635120100</v>
          </cell>
        </row>
        <row r="7422">
          <cell r="A7422" t="str">
            <v>L635121100</v>
          </cell>
        </row>
        <row r="7423">
          <cell r="A7423" t="str">
            <v>L635130100</v>
          </cell>
        </row>
        <row r="7424">
          <cell r="A7424" t="str">
            <v>L635130200</v>
          </cell>
        </row>
        <row r="7425">
          <cell r="A7425" t="str">
            <v>L635131100</v>
          </cell>
        </row>
        <row r="7426">
          <cell r="A7426" t="str">
            <v>L635131300</v>
          </cell>
        </row>
        <row r="7427">
          <cell r="A7427" t="str">
            <v>L635133100</v>
          </cell>
        </row>
        <row r="7428">
          <cell r="A7428" t="str">
            <v>L635135500</v>
          </cell>
        </row>
        <row r="7429">
          <cell r="A7429" t="str">
            <v>L635140100</v>
          </cell>
        </row>
        <row r="7430">
          <cell r="A7430" t="str">
            <v>L635140200</v>
          </cell>
        </row>
        <row r="7431">
          <cell r="A7431" t="str">
            <v>L635141100</v>
          </cell>
        </row>
        <row r="7432">
          <cell r="A7432" t="str">
            <v>L635141200</v>
          </cell>
        </row>
        <row r="7433">
          <cell r="A7433" t="str">
            <v>L635142300</v>
          </cell>
        </row>
        <row r="7434">
          <cell r="A7434" t="str">
            <v>L635142320</v>
          </cell>
        </row>
        <row r="7435">
          <cell r="A7435" t="str">
            <v>L635142500</v>
          </cell>
        </row>
        <row r="7436">
          <cell r="A7436" t="str">
            <v>L635296100</v>
          </cell>
        </row>
        <row r="7437">
          <cell r="A7437" t="str">
            <v>L635601100</v>
          </cell>
        </row>
        <row r="7438">
          <cell r="A7438" t="str">
            <v>L635609100</v>
          </cell>
        </row>
        <row r="7439">
          <cell r="A7439" t="str">
            <v>L635612900</v>
          </cell>
        </row>
        <row r="7440">
          <cell r="A7440" t="str">
            <v>L635619900</v>
          </cell>
        </row>
        <row r="7441">
          <cell r="A7441" t="str">
            <v>L635643100</v>
          </cell>
        </row>
        <row r="7442">
          <cell r="A7442" t="str">
            <v>L635782100</v>
          </cell>
        </row>
        <row r="7443">
          <cell r="A7443" t="str">
            <v>L635784100</v>
          </cell>
        </row>
        <row r="7444">
          <cell r="A7444" t="str">
            <v>L635796100</v>
          </cell>
        </row>
        <row r="7445">
          <cell r="A7445" t="str">
            <v>L635799100</v>
          </cell>
        </row>
        <row r="7446">
          <cell r="A7446" t="str">
            <v>L635800100</v>
          </cell>
        </row>
        <row r="7447">
          <cell r="A7447" t="str">
            <v>L635802100</v>
          </cell>
        </row>
        <row r="7448">
          <cell r="A7448" t="str">
            <v>L635810900</v>
          </cell>
        </row>
        <row r="7449">
          <cell r="A7449" t="str">
            <v>L635811100</v>
          </cell>
        </row>
        <row r="7450">
          <cell r="A7450" t="str">
            <v>L635880100</v>
          </cell>
        </row>
        <row r="7451">
          <cell r="A7451" t="str">
            <v>L635899450</v>
          </cell>
        </row>
        <row r="7452">
          <cell r="A7452" t="str">
            <v>L635899700</v>
          </cell>
        </row>
        <row r="7453">
          <cell r="A7453" t="str">
            <v>L645110100</v>
          </cell>
        </row>
        <row r="7454">
          <cell r="A7454" t="str">
            <v>L645120100</v>
          </cell>
        </row>
        <row r="7455">
          <cell r="A7455" t="str">
            <v>L645121100</v>
          </cell>
        </row>
        <row r="7456">
          <cell r="A7456" t="str">
            <v>L645122100</v>
          </cell>
        </row>
        <row r="7457">
          <cell r="A7457" t="str">
            <v>L645130100</v>
          </cell>
        </row>
        <row r="7458">
          <cell r="A7458" t="str">
            <v>L645130200</v>
          </cell>
        </row>
        <row r="7459">
          <cell r="A7459" t="str">
            <v>L645133100</v>
          </cell>
        </row>
        <row r="7460">
          <cell r="A7460" t="str">
            <v>L645135500</v>
          </cell>
        </row>
        <row r="7461">
          <cell r="A7461" t="str">
            <v>L645140100</v>
          </cell>
        </row>
        <row r="7462">
          <cell r="A7462" t="str">
            <v>L645140200</v>
          </cell>
        </row>
        <row r="7463">
          <cell r="A7463" t="str">
            <v>L645141100</v>
          </cell>
        </row>
        <row r="7464">
          <cell r="A7464" t="str">
            <v>L645141200</v>
          </cell>
        </row>
        <row r="7465">
          <cell r="A7465" t="str">
            <v>L645142300</v>
          </cell>
        </row>
        <row r="7466">
          <cell r="A7466" t="str">
            <v>L645142320</v>
          </cell>
        </row>
        <row r="7467">
          <cell r="A7467" t="str">
            <v>L645142500</v>
          </cell>
        </row>
        <row r="7468">
          <cell r="A7468" t="str">
            <v>L645191200</v>
          </cell>
        </row>
        <row r="7469">
          <cell r="A7469" t="str">
            <v>L645296100</v>
          </cell>
        </row>
        <row r="7470">
          <cell r="A7470" t="str">
            <v>L645643100</v>
          </cell>
        </row>
        <row r="7471">
          <cell r="A7471" t="str">
            <v>L645782100</v>
          </cell>
        </row>
        <row r="7472">
          <cell r="A7472" t="str">
            <v>L645784900</v>
          </cell>
        </row>
        <row r="7473">
          <cell r="A7473" t="str">
            <v>L645796100</v>
          </cell>
        </row>
        <row r="7474">
          <cell r="A7474" t="str">
            <v>L645796900</v>
          </cell>
        </row>
        <row r="7475">
          <cell r="A7475" t="str">
            <v>L645800100</v>
          </cell>
        </row>
        <row r="7476">
          <cell r="A7476" t="str">
            <v>L655110100</v>
          </cell>
        </row>
        <row r="7477">
          <cell r="A7477" t="str">
            <v>L655111900</v>
          </cell>
        </row>
        <row r="7478">
          <cell r="A7478" t="str">
            <v>L655112100</v>
          </cell>
        </row>
        <row r="7479">
          <cell r="A7479" t="str">
            <v>L655113100</v>
          </cell>
        </row>
        <row r="7480">
          <cell r="A7480" t="str">
            <v>L655113200</v>
          </cell>
        </row>
        <row r="7481">
          <cell r="A7481" t="str">
            <v>L655120100</v>
          </cell>
        </row>
        <row r="7482">
          <cell r="A7482" t="str">
            <v>L655121100</v>
          </cell>
        </row>
        <row r="7483">
          <cell r="A7483" t="str">
            <v>L655129100</v>
          </cell>
        </row>
        <row r="7484">
          <cell r="A7484" t="str">
            <v>L655130100</v>
          </cell>
        </row>
        <row r="7485">
          <cell r="A7485" t="str">
            <v>L655130200</v>
          </cell>
        </row>
        <row r="7486">
          <cell r="A7486" t="str">
            <v>L655131100</v>
          </cell>
        </row>
        <row r="7487">
          <cell r="A7487" t="str">
            <v>L655131300</v>
          </cell>
        </row>
        <row r="7488">
          <cell r="A7488" t="str">
            <v>L655133100</v>
          </cell>
        </row>
        <row r="7489">
          <cell r="A7489" t="str">
            <v>L655135500</v>
          </cell>
        </row>
        <row r="7490">
          <cell r="A7490" t="str">
            <v>L655140100</v>
          </cell>
        </row>
        <row r="7491">
          <cell r="A7491" t="str">
            <v>L655140200</v>
          </cell>
        </row>
        <row r="7492">
          <cell r="A7492" t="str">
            <v>L655140300</v>
          </cell>
        </row>
        <row r="7493">
          <cell r="A7493" t="str">
            <v>L655141100</v>
          </cell>
        </row>
        <row r="7494">
          <cell r="A7494" t="str">
            <v>L655141200</v>
          </cell>
        </row>
        <row r="7495">
          <cell r="A7495" t="str">
            <v>L655141400</v>
          </cell>
        </row>
        <row r="7496">
          <cell r="A7496" t="str">
            <v>L655142200</v>
          </cell>
        </row>
        <row r="7497">
          <cell r="A7497" t="str">
            <v>L655142300</v>
          </cell>
        </row>
        <row r="7498">
          <cell r="A7498" t="str">
            <v>L655142320</v>
          </cell>
        </row>
        <row r="7499">
          <cell r="A7499" t="str">
            <v>L655142500</v>
          </cell>
        </row>
        <row r="7500">
          <cell r="A7500" t="str">
            <v>L655191100</v>
          </cell>
        </row>
        <row r="7501">
          <cell r="A7501" t="str">
            <v>L655201100</v>
          </cell>
        </row>
        <row r="7502">
          <cell r="A7502" t="str">
            <v>L655291100</v>
          </cell>
        </row>
        <row r="7503">
          <cell r="A7503" t="str">
            <v>L655296100</v>
          </cell>
        </row>
        <row r="7504">
          <cell r="A7504" t="str">
            <v>L655297100</v>
          </cell>
        </row>
        <row r="7505">
          <cell r="A7505" t="str">
            <v>L655299100</v>
          </cell>
        </row>
        <row r="7506">
          <cell r="A7506" t="str">
            <v>L655609100</v>
          </cell>
        </row>
        <row r="7507">
          <cell r="A7507" t="str">
            <v>L655643100</v>
          </cell>
        </row>
        <row r="7508">
          <cell r="A7508" t="str">
            <v>L655741100</v>
          </cell>
        </row>
        <row r="7509">
          <cell r="A7509" t="str">
            <v>L655782100</v>
          </cell>
        </row>
        <row r="7510">
          <cell r="A7510" t="str">
            <v>L655783100</v>
          </cell>
        </row>
        <row r="7511">
          <cell r="A7511" t="str">
            <v>L655784100</v>
          </cell>
        </row>
        <row r="7512">
          <cell r="A7512" t="str">
            <v>L655784200</v>
          </cell>
        </row>
        <row r="7513">
          <cell r="A7513" t="str">
            <v>L655799020</v>
          </cell>
        </row>
        <row r="7514">
          <cell r="A7514" t="str">
            <v>L655799150</v>
          </cell>
        </row>
        <row r="7515">
          <cell r="A7515" t="str">
            <v>L655799990</v>
          </cell>
        </row>
        <row r="7516">
          <cell r="A7516" t="str">
            <v>L655800100</v>
          </cell>
        </row>
        <row r="7517">
          <cell r="A7517" t="str">
            <v>L655801100</v>
          </cell>
        </row>
        <row r="7518">
          <cell r="A7518" t="str">
            <v>L655830100</v>
          </cell>
        </row>
        <row r="7519">
          <cell r="A7519" t="str">
            <v>L655880100</v>
          </cell>
        </row>
        <row r="7520">
          <cell r="A7520" t="str">
            <v>L655892100</v>
          </cell>
        </row>
        <row r="7521">
          <cell r="A7521" t="str">
            <v>L655899450</v>
          </cell>
        </row>
        <row r="7522">
          <cell r="A7522" t="str">
            <v>L655899700</v>
          </cell>
        </row>
        <row r="7523">
          <cell r="A7523" t="str">
            <v>L655899900</v>
          </cell>
        </row>
        <row r="7524">
          <cell r="A7524" t="str">
            <v>L665110100</v>
          </cell>
        </row>
        <row r="7525">
          <cell r="A7525" t="str">
            <v>L665120100</v>
          </cell>
        </row>
        <row r="7526">
          <cell r="A7526" t="str">
            <v>L665121100</v>
          </cell>
        </row>
        <row r="7527">
          <cell r="A7527" t="str">
            <v>L665135500</v>
          </cell>
        </row>
        <row r="7528">
          <cell r="A7528" t="str">
            <v>L665140100</v>
          </cell>
        </row>
        <row r="7529">
          <cell r="A7529" t="str">
            <v>L665140200</v>
          </cell>
        </row>
        <row r="7530">
          <cell r="A7530" t="str">
            <v>L665141100</v>
          </cell>
        </row>
        <row r="7531">
          <cell r="A7531" t="str">
            <v>L665141200</v>
          </cell>
        </row>
        <row r="7532">
          <cell r="A7532" t="str">
            <v>L665142300</v>
          </cell>
        </row>
        <row r="7533">
          <cell r="A7533" t="str">
            <v>L665142320</v>
          </cell>
        </row>
        <row r="7534">
          <cell r="A7534" t="str">
            <v>L665142500</v>
          </cell>
        </row>
        <row r="7535">
          <cell r="A7535" t="str">
            <v>L665201100</v>
          </cell>
        </row>
        <row r="7536">
          <cell r="A7536" t="str">
            <v>L665296100</v>
          </cell>
        </row>
        <row r="7537">
          <cell r="A7537" t="str">
            <v>L665299100</v>
          </cell>
        </row>
        <row r="7538">
          <cell r="A7538" t="str">
            <v>L665611100</v>
          </cell>
        </row>
        <row r="7539">
          <cell r="A7539" t="str">
            <v>L665643100</v>
          </cell>
        </row>
        <row r="7540">
          <cell r="A7540" t="str">
            <v>L665643300</v>
          </cell>
        </row>
        <row r="7541">
          <cell r="A7541" t="str">
            <v>L665782100</v>
          </cell>
        </row>
        <row r="7542">
          <cell r="A7542" t="str">
            <v>L665784100</v>
          </cell>
        </row>
        <row r="7543">
          <cell r="A7543" t="str">
            <v>L665799300</v>
          </cell>
        </row>
        <row r="7544">
          <cell r="A7544" t="str">
            <v>L665799990</v>
          </cell>
        </row>
        <row r="7545">
          <cell r="A7545" t="str">
            <v>L665800100</v>
          </cell>
        </row>
        <row r="7546">
          <cell r="A7546" t="str">
            <v>L665892100</v>
          </cell>
        </row>
        <row r="7547">
          <cell r="A7547" t="str">
            <v>L705110100</v>
          </cell>
        </row>
        <row r="7548">
          <cell r="A7548" t="str">
            <v>L705120100</v>
          </cell>
        </row>
        <row r="7549">
          <cell r="A7549" t="str">
            <v>L705121100</v>
          </cell>
        </row>
        <row r="7550">
          <cell r="A7550" t="str">
            <v>L705130100</v>
          </cell>
        </row>
        <row r="7551">
          <cell r="A7551" t="str">
            <v>L705130200</v>
          </cell>
        </row>
        <row r="7552">
          <cell r="A7552" t="str">
            <v>L705131100</v>
          </cell>
        </row>
        <row r="7553">
          <cell r="A7553" t="str">
            <v>L705131300</v>
          </cell>
        </row>
        <row r="7554">
          <cell r="A7554" t="str">
            <v>L705135500</v>
          </cell>
        </row>
        <row r="7555">
          <cell r="A7555" t="str">
            <v>L705140100</v>
          </cell>
        </row>
        <row r="7556">
          <cell r="A7556" t="str">
            <v>L705140200</v>
          </cell>
        </row>
        <row r="7557">
          <cell r="A7557" t="str">
            <v>L705141100</v>
          </cell>
        </row>
        <row r="7558">
          <cell r="A7558" t="str">
            <v>L705141200</v>
          </cell>
        </row>
        <row r="7559">
          <cell r="A7559" t="str">
            <v>L705142300</v>
          </cell>
        </row>
        <row r="7560">
          <cell r="A7560" t="str">
            <v>L705142320</v>
          </cell>
        </row>
        <row r="7561">
          <cell r="A7561" t="str">
            <v>L705142500</v>
          </cell>
        </row>
        <row r="7562">
          <cell r="A7562" t="str">
            <v>L705296100</v>
          </cell>
        </row>
        <row r="7563">
          <cell r="A7563" t="str">
            <v>L705611100</v>
          </cell>
        </row>
        <row r="7564">
          <cell r="A7564" t="str">
            <v>L705643100</v>
          </cell>
        </row>
        <row r="7565">
          <cell r="A7565" t="str">
            <v>L705711100</v>
          </cell>
        </row>
        <row r="7566">
          <cell r="A7566" t="str">
            <v>L705782100</v>
          </cell>
        </row>
        <row r="7567">
          <cell r="A7567" t="str">
            <v>L705784100</v>
          </cell>
        </row>
        <row r="7568">
          <cell r="A7568" t="str">
            <v>L705799010</v>
          </cell>
        </row>
        <row r="7569">
          <cell r="A7569" t="str">
            <v>L705800100</v>
          </cell>
        </row>
        <row r="7570">
          <cell r="A7570" t="str">
            <v>L705803100</v>
          </cell>
        </row>
        <row r="7571">
          <cell r="A7571" t="str">
            <v>L705811900</v>
          </cell>
        </row>
        <row r="7572">
          <cell r="A7572" t="str">
            <v>L705892100</v>
          </cell>
        </row>
        <row r="7573">
          <cell r="A7573" t="str">
            <v>L705894100</v>
          </cell>
        </row>
        <row r="7574">
          <cell r="A7574" t="str">
            <v>L705899700</v>
          </cell>
        </row>
        <row r="7575">
          <cell r="A7575" t="str">
            <v>L725110100</v>
          </cell>
        </row>
        <row r="7576">
          <cell r="A7576" t="str">
            <v>L725120100</v>
          </cell>
        </row>
        <row r="7577">
          <cell r="A7577" t="str">
            <v>L725121100</v>
          </cell>
        </row>
        <row r="7578">
          <cell r="A7578" t="str">
            <v>L725122100</v>
          </cell>
        </row>
        <row r="7579">
          <cell r="A7579" t="str">
            <v>L725129100</v>
          </cell>
        </row>
        <row r="7580">
          <cell r="A7580" t="str">
            <v>L725130200</v>
          </cell>
        </row>
        <row r="7581">
          <cell r="A7581" t="str">
            <v>L725131100</v>
          </cell>
        </row>
        <row r="7582">
          <cell r="A7582" t="str">
            <v>L725131300</v>
          </cell>
        </row>
        <row r="7583">
          <cell r="A7583" t="str">
            <v>L725135100</v>
          </cell>
        </row>
        <row r="7584">
          <cell r="A7584" t="str">
            <v>L725135500</v>
          </cell>
        </row>
        <row r="7585">
          <cell r="A7585" t="str">
            <v>L725140100</v>
          </cell>
        </row>
        <row r="7586">
          <cell r="A7586" t="str">
            <v>L725140200</v>
          </cell>
        </row>
        <row r="7587">
          <cell r="A7587" t="str">
            <v>L725141100</v>
          </cell>
        </row>
        <row r="7588">
          <cell r="A7588" t="str">
            <v>L725141200</v>
          </cell>
        </row>
        <row r="7589">
          <cell r="A7589" t="str">
            <v>L725142300</v>
          </cell>
        </row>
        <row r="7590">
          <cell r="A7590" t="str">
            <v>L725142320</v>
          </cell>
        </row>
        <row r="7591">
          <cell r="A7591" t="str">
            <v>L725142500</v>
          </cell>
        </row>
        <row r="7592">
          <cell r="A7592" t="str">
            <v>L725191100</v>
          </cell>
        </row>
        <row r="7593">
          <cell r="A7593" t="str">
            <v>L725201100</v>
          </cell>
        </row>
        <row r="7594">
          <cell r="A7594" t="str">
            <v>L725296100</v>
          </cell>
        </row>
        <row r="7595">
          <cell r="A7595" t="str">
            <v>L725297100</v>
          </cell>
        </row>
        <row r="7596">
          <cell r="A7596" t="str">
            <v>L725299100</v>
          </cell>
        </row>
        <row r="7597">
          <cell r="A7597" t="str">
            <v>L725429100</v>
          </cell>
        </row>
        <row r="7598">
          <cell r="A7598" t="str">
            <v>L725431100</v>
          </cell>
        </row>
        <row r="7599">
          <cell r="A7599" t="str">
            <v>L725600100</v>
          </cell>
        </row>
        <row r="7600">
          <cell r="A7600" t="str">
            <v>L725601100</v>
          </cell>
        </row>
        <row r="7601">
          <cell r="A7601" t="str">
            <v>L725611100</v>
          </cell>
        </row>
        <row r="7602">
          <cell r="A7602" t="str">
            <v>L725612900</v>
          </cell>
        </row>
        <row r="7603">
          <cell r="A7603" t="str">
            <v>L725640200</v>
          </cell>
        </row>
        <row r="7604">
          <cell r="A7604" t="str">
            <v>L725643100</v>
          </cell>
        </row>
        <row r="7605">
          <cell r="A7605" t="str">
            <v>L725643300</v>
          </cell>
        </row>
        <row r="7606">
          <cell r="A7606" t="str">
            <v>L725701100</v>
          </cell>
        </row>
        <row r="7607">
          <cell r="A7607" t="str">
            <v>L725740050</v>
          </cell>
        </row>
        <row r="7608">
          <cell r="A7608" t="str">
            <v>L725782100</v>
          </cell>
        </row>
        <row r="7609">
          <cell r="A7609" t="str">
            <v>L725799100</v>
          </cell>
        </row>
        <row r="7610">
          <cell r="A7610" t="str">
            <v>L725799300</v>
          </cell>
        </row>
        <row r="7611">
          <cell r="A7611" t="str">
            <v>L725800100</v>
          </cell>
        </row>
        <row r="7612">
          <cell r="A7612" t="str">
            <v>L725801100</v>
          </cell>
        </row>
        <row r="7613">
          <cell r="A7613" t="str">
            <v>L725810300</v>
          </cell>
        </row>
        <row r="7614">
          <cell r="A7614" t="str">
            <v>L725810900</v>
          </cell>
        </row>
        <row r="7615">
          <cell r="A7615" t="str">
            <v>L725811900</v>
          </cell>
        </row>
        <row r="7616">
          <cell r="A7616" t="str">
            <v>L725881100</v>
          </cell>
        </row>
        <row r="7617">
          <cell r="A7617" t="str">
            <v>L725890100</v>
          </cell>
        </row>
        <row r="7618">
          <cell r="A7618" t="str">
            <v>L725892100</v>
          </cell>
        </row>
        <row r="7619">
          <cell r="A7619" t="str">
            <v>L725894100</v>
          </cell>
        </row>
        <row r="7620">
          <cell r="A7620" t="str">
            <v>L725899700</v>
          </cell>
        </row>
        <row r="7621">
          <cell r="A7621" t="str">
            <v>L725899950</v>
          </cell>
        </row>
        <row r="7622">
          <cell r="A7622" t="str">
            <v>L745110100</v>
          </cell>
        </row>
        <row r="7623">
          <cell r="A7623" t="str">
            <v>L745120100</v>
          </cell>
        </row>
        <row r="7624">
          <cell r="A7624" t="str">
            <v>L745121100</v>
          </cell>
        </row>
        <row r="7625">
          <cell r="A7625" t="str">
            <v>L745130100</v>
          </cell>
        </row>
        <row r="7626">
          <cell r="A7626" t="str">
            <v>L745130200</v>
          </cell>
        </row>
        <row r="7627">
          <cell r="A7627" t="str">
            <v>L745131100</v>
          </cell>
        </row>
        <row r="7628">
          <cell r="A7628" t="str">
            <v>L745131300</v>
          </cell>
        </row>
        <row r="7629">
          <cell r="A7629" t="str">
            <v>L745135500</v>
          </cell>
        </row>
        <row r="7630">
          <cell r="A7630" t="str">
            <v>L745140100</v>
          </cell>
        </row>
        <row r="7631">
          <cell r="A7631" t="str">
            <v>L745140200</v>
          </cell>
        </row>
        <row r="7632">
          <cell r="A7632" t="str">
            <v>L745141100</v>
          </cell>
        </row>
        <row r="7633">
          <cell r="A7633" t="str">
            <v>L745141200</v>
          </cell>
        </row>
        <row r="7634">
          <cell r="A7634" t="str">
            <v>L745142300</v>
          </cell>
        </row>
        <row r="7635">
          <cell r="A7635" t="str">
            <v>L745142320</v>
          </cell>
        </row>
        <row r="7636">
          <cell r="A7636" t="str">
            <v>L745142500</v>
          </cell>
        </row>
        <row r="7637">
          <cell r="A7637" t="str">
            <v>L745191100</v>
          </cell>
        </row>
        <row r="7638">
          <cell r="A7638" t="str">
            <v>L745201100</v>
          </cell>
        </row>
        <row r="7639">
          <cell r="A7639" t="str">
            <v>L745611100</v>
          </cell>
        </row>
        <row r="7640">
          <cell r="A7640" t="str">
            <v>L745643100</v>
          </cell>
        </row>
        <row r="7641">
          <cell r="A7641" t="str">
            <v>L745782100</v>
          </cell>
        </row>
        <row r="7642">
          <cell r="A7642" t="str">
            <v>L745784100</v>
          </cell>
        </row>
        <row r="7643">
          <cell r="A7643" t="str">
            <v>L745784200</v>
          </cell>
        </row>
        <row r="7644">
          <cell r="A7644" t="str">
            <v>L745800100</v>
          </cell>
        </row>
        <row r="7645">
          <cell r="A7645" t="str">
            <v>L745801100</v>
          </cell>
        </row>
        <row r="7646">
          <cell r="A7646" t="str">
            <v>L745811100</v>
          </cell>
        </row>
        <row r="7647">
          <cell r="A7647" t="str">
            <v>L745899700</v>
          </cell>
        </row>
        <row r="7648">
          <cell r="A7648" t="str">
            <v>L745899950</v>
          </cell>
        </row>
        <row r="7649">
          <cell r="A7649" t="str">
            <v>L755110100</v>
          </cell>
        </row>
        <row r="7650">
          <cell r="A7650" t="str">
            <v>L755120100</v>
          </cell>
        </row>
        <row r="7651">
          <cell r="A7651" t="str">
            <v>L755121100</v>
          </cell>
        </row>
        <row r="7652">
          <cell r="A7652" t="str">
            <v>L755130100</v>
          </cell>
        </row>
        <row r="7653">
          <cell r="A7653" t="str">
            <v>L755130200</v>
          </cell>
        </row>
        <row r="7654">
          <cell r="A7654" t="str">
            <v>L755135500</v>
          </cell>
        </row>
        <row r="7655">
          <cell r="A7655" t="str">
            <v>L755140100</v>
          </cell>
        </row>
        <row r="7656">
          <cell r="A7656" t="str">
            <v>L755140200</v>
          </cell>
        </row>
        <row r="7657">
          <cell r="A7657" t="str">
            <v>L755141100</v>
          </cell>
        </row>
        <row r="7658">
          <cell r="A7658" t="str">
            <v>L755141200</v>
          </cell>
        </row>
        <row r="7659">
          <cell r="A7659" t="str">
            <v>L755142300</v>
          </cell>
        </row>
        <row r="7660">
          <cell r="A7660" t="str">
            <v>L755142320</v>
          </cell>
        </row>
        <row r="7661">
          <cell r="A7661" t="str">
            <v>L755142500</v>
          </cell>
        </row>
        <row r="7662">
          <cell r="A7662" t="str">
            <v>L755191200</v>
          </cell>
        </row>
        <row r="7663">
          <cell r="A7663" t="str">
            <v>L755201100</v>
          </cell>
        </row>
        <row r="7664">
          <cell r="A7664" t="str">
            <v>L755296100</v>
          </cell>
        </row>
        <row r="7665">
          <cell r="A7665" t="str">
            <v>L755297100</v>
          </cell>
        </row>
        <row r="7666">
          <cell r="A7666" t="str">
            <v>L755297900</v>
          </cell>
        </row>
        <row r="7667">
          <cell r="A7667" t="str">
            <v>L755299100</v>
          </cell>
        </row>
        <row r="7668">
          <cell r="A7668" t="str">
            <v>L755419100</v>
          </cell>
        </row>
        <row r="7669">
          <cell r="A7669" t="str">
            <v>L755611100</v>
          </cell>
        </row>
        <row r="7670">
          <cell r="A7670" t="str">
            <v>L755640200</v>
          </cell>
        </row>
        <row r="7671">
          <cell r="A7671" t="str">
            <v>L755641100</v>
          </cell>
        </row>
        <row r="7672">
          <cell r="A7672" t="str">
            <v>L755643100</v>
          </cell>
        </row>
        <row r="7673">
          <cell r="A7673" t="str">
            <v>L755740900</v>
          </cell>
        </row>
        <row r="7674">
          <cell r="A7674" t="str">
            <v>L755741100</v>
          </cell>
        </row>
        <row r="7675">
          <cell r="A7675" t="str">
            <v>L755782100</v>
          </cell>
        </row>
        <row r="7676">
          <cell r="A7676" t="str">
            <v>L755799020</v>
          </cell>
        </row>
        <row r="7677">
          <cell r="A7677" t="str">
            <v>L755799990</v>
          </cell>
        </row>
        <row r="7678">
          <cell r="A7678" t="str">
            <v>L755800100</v>
          </cell>
        </row>
        <row r="7679">
          <cell r="A7679" t="str">
            <v>L755801100</v>
          </cell>
        </row>
        <row r="7680">
          <cell r="A7680" t="str">
            <v>L755803100</v>
          </cell>
        </row>
        <row r="7681">
          <cell r="A7681" t="str">
            <v>L755811900</v>
          </cell>
        </row>
        <row r="7682">
          <cell r="A7682" t="str">
            <v>L755890100</v>
          </cell>
        </row>
        <row r="7683">
          <cell r="A7683" t="str">
            <v>L755899700</v>
          </cell>
        </row>
        <row r="7684">
          <cell r="A7684" t="str">
            <v>L755899950</v>
          </cell>
        </row>
        <row r="7685">
          <cell r="A7685" t="str">
            <v>L765110100</v>
          </cell>
        </row>
        <row r="7686">
          <cell r="A7686" t="str">
            <v>L765120100</v>
          </cell>
        </row>
        <row r="7687">
          <cell r="A7687" t="str">
            <v>L765121100</v>
          </cell>
        </row>
        <row r="7688">
          <cell r="A7688" t="str">
            <v>L765130100</v>
          </cell>
        </row>
        <row r="7689">
          <cell r="A7689" t="str">
            <v>L765130200</v>
          </cell>
        </row>
        <row r="7690">
          <cell r="A7690" t="str">
            <v>L765131100</v>
          </cell>
        </row>
        <row r="7691">
          <cell r="A7691" t="str">
            <v>L765131300</v>
          </cell>
        </row>
        <row r="7692">
          <cell r="A7692" t="str">
            <v>L765135500</v>
          </cell>
        </row>
        <row r="7693">
          <cell r="A7693" t="str">
            <v>L765138100</v>
          </cell>
        </row>
        <row r="7694">
          <cell r="A7694" t="str">
            <v>L765140100</v>
          </cell>
        </row>
        <row r="7695">
          <cell r="A7695" t="str">
            <v>L765140200</v>
          </cell>
        </row>
        <row r="7696">
          <cell r="A7696" t="str">
            <v>L765141100</v>
          </cell>
        </row>
        <row r="7697">
          <cell r="A7697" t="str">
            <v>L765141200</v>
          </cell>
        </row>
        <row r="7698">
          <cell r="A7698" t="str">
            <v>L765142300</v>
          </cell>
        </row>
        <row r="7699">
          <cell r="A7699" t="str">
            <v>L765142320</v>
          </cell>
        </row>
        <row r="7700">
          <cell r="A7700" t="str">
            <v>L765142500</v>
          </cell>
        </row>
        <row r="7701">
          <cell r="A7701" t="str">
            <v>L765191200</v>
          </cell>
        </row>
        <row r="7702">
          <cell r="A7702" t="str">
            <v>L765201100</v>
          </cell>
        </row>
        <row r="7703">
          <cell r="A7703" t="str">
            <v>L765611100</v>
          </cell>
        </row>
        <row r="7704">
          <cell r="A7704" t="str">
            <v>L765643100</v>
          </cell>
        </row>
        <row r="7705">
          <cell r="A7705" t="str">
            <v>L765700100</v>
          </cell>
        </row>
        <row r="7706">
          <cell r="A7706" t="str">
            <v>L765782100</v>
          </cell>
        </row>
        <row r="7707">
          <cell r="A7707" t="str">
            <v>L765800100</v>
          </cell>
        </row>
        <row r="7708">
          <cell r="A7708" t="str">
            <v>L765803100</v>
          </cell>
        </row>
        <row r="7709">
          <cell r="A7709" t="str">
            <v>L765811900</v>
          </cell>
        </row>
        <row r="7710">
          <cell r="A7710" t="str">
            <v>L765894100</v>
          </cell>
        </row>
        <row r="7711">
          <cell r="A7711" t="str">
            <v>L765899700</v>
          </cell>
        </row>
        <row r="7712">
          <cell r="A7712" t="str">
            <v>L765899950</v>
          </cell>
        </row>
        <row r="7713">
          <cell r="A7713" t="str">
            <v>L775110100</v>
          </cell>
        </row>
        <row r="7714">
          <cell r="A7714" t="str">
            <v>L775112300</v>
          </cell>
        </row>
        <row r="7715">
          <cell r="A7715" t="str">
            <v>L775120100</v>
          </cell>
        </row>
        <row r="7716">
          <cell r="A7716" t="str">
            <v>L775121100</v>
          </cell>
        </row>
        <row r="7717">
          <cell r="A7717" t="str">
            <v>L775122100</v>
          </cell>
        </row>
        <row r="7718">
          <cell r="A7718" t="str">
            <v>L775130200</v>
          </cell>
        </row>
        <row r="7719">
          <cell r="A7719" t="str">
            <v>L775130400</v>
          </cell>
        </row>
        <row r="7720">
          <cell r="A7720" t="str">
            <v>L775131300</v>
          </cell>
        </row>
        <row r="7721">
          <cell r="A7721" t="str">
            <v>L775135500</v>
          </cell>
        </row>
        <row r="7722">
          <cell r="A7722" t="str">
            <v>L775140100</v>
          </cell>
        </row>
        <row r="7723">
          <cell r="A7723" t="str">
            <v>L775140200</v>
          </cell>
        </row>
        <row r="7724">
          <cell r="A7724" t="str">
            <v>L775141100</v>
          </cell>
        </row>
        <row r="7725">
          <cell r="A7725" t="str">
            <v>L775141200</v>
          </cell>
        </row>
        <row r="7726">
          <cell r="A7726" t="str">
            <v>L775142200</v>
          </cell>
        </row>
        <row r="7727">
          <cell r="A7727" t="str">
            <v>L775142300</v>
          </cell>
        </row>
        <row r="7728">
          <cell r="A7728" t="str">
            <v>L775142320</v>
          </cell>
        </row>
        <row r="7729">
          <cell r="A7729" t="str">
            <v>L775142500</v>
          </cell>
        </row>
        <row r="7730">
          <cell r="A7730" t="str">
            <v>L775191200</v>
          </cell>
        </row>
        <row r="7731">
          <cell r="A7731" t="str">
            <v>L775201100</v>
          </cell>
        </row>
        <row r="7732">
          <cell r="A7732" t="str">
            <v>L775296100</v>
          </cell>
        </row>
        <row r="7733">
          <cell r="A7733" t="str">
            <v>L775297100</v>
          </cell>
        </row>
        <row r="7734">
          <cell r="A7734" t="str">
            <v>L775601100</v>
          </cell>
        </row>
        <row r="7735">
          <cell r="A7735" t="str">
            <v>L775611100</v>
          </cell>
        </row>
        <row r="7736">
          <cell r="A7736" t="str">
            <v>L775643100</v>
          </cell>
        </row>
        <row r="7737">
          <cell r="A7737" t="str">
            <v>L775643300</v>
          </cell>
        </row>
        <row r="7738">
          <cell r="A7738" t="str">
            <v>L775701100</v>
          </cell>
        </row>
        <row r="7739">
          <cell r="A7739" t="str">
            <v>L775782100</v>
          </cell>
        </row>
        <row r="7740">
          <cell r="A7740" t="str">
            <v>L775784200</v>
          </cell>
        </row>
        <row r="7741">
          <cell r="A7741" t="str">
            <v>L775784900</v>
          </cell>
        </row>
        <row r="7742">
          <cell r="A7742" t="str">
            <v>L775799300</v>
          </cell>
        </row>
        <row r="7743">
          <cell r="A7743" t="str">
            <v>L775799990</v>
          </cell>
        </row>
        <row r="7744">
          <cell r="A7744" t="str">
            <v>L775800100</v>
          </cell>
        </row>
        <row r="7745">
          <cell r="A7745" t="str">
            <v>L775801100</v>
          </cell>
        </row>
        <row r="7746">
          <cell r="A7746" t="str">
            <v>L775803100</v>
          </cell>
        </row>
        <row r="7747">
          <cell r="A7747" t="str">
            <v>L775811900</v>
          </cell>
        </row>
        <row r="7748">
          <cell r="A7748" t="str">
            <v>L775880100</v>
          </cell>
        </row>
        <row r="7749">
          <cell r="A7749" t="str">
            <v>L775894100</v>
          </cell>
        </row>
        <row r="7750">
          <cell r="A7750" t="str">
            <v>L775899700</v>
          </cell>
        </row>
        <row r="7751">
          <cell r="A7751" t="str">
            <v>L785110100</v>
          </cell>
        </row>
        <row r="7752">
          <cell r="A7752" t="str">
            <v>L785120100</v>
          </cell>
        </row>
        <row r="7753">
          <cell r="A7753" t="str">
            <v>L785121100</v>
          </cell>
        </row>
        <row r="7754">
          <cell r="A7754" t="str">
            <v>L785122100</v>
          </cell>
        </row>
        <row r="7755">
          <cell r="A7755" t="str">
            <v>L785130100</v>
          </cell>
        </row>
        <row r="7756">
          <cell r="A7756" t="str">
            <v>L785130200</v>
          </cell>
        </row>
        <row r="7757">
          <cell r="A7757" t="str">
            <v>L785130400</v>
          </cell>
        </row>
        <row r="7758">
          <cell r="A7758" t="str">
            <v>L785131100</v>
          </cell>
        </row>
        <row r="7759">
          <cell r="A7759" t="str">
            <v>L785131300</v>
          </cell>
        </row>
        <row r="7760">
          <cell r="A7760" t="str">
            <v>L785134300</v>
          </cell>
        </row>
        <row r="7761">
          <cell r="A7761" t="str">
            <v>L785134400</v>
          </cell>
        </row>
        <row r="7762">
          <cell r="A7762" t="str">
            <v>L785134900</v>
          </cell>
        </row>
        <row r="7763">
          <cell r="A7763" t="str">
            <v>L785135500</v>
          </cell>
        </row>
        <row r="7764">
          <cell r="A7764" t="str">
            <v>L785138100</v>
          </cell>
        </row>
        <row r="7765">
          <cell r="A7765" t="str">
            <v>L785140100</v>
          </cell>
        </row>
        <row r="7766">
          <cell r="A7766" t="str">
            <v>L785140200</v>
          </cell>
        </row>
        <row r="7767">
          <cell r="A7767" t="str">
            <v>L785140300</v>
          </cell>
        </row>
        <row r="7768">
          <cell r="A7768" t="str">
            <v>L785141100</v>
          </cell>
        </row>
        <row r="7769">
          <cell r="A7769" t="str">
            <v>L785141200</v>
          </cell>
        </row>
        <row r="7770">
          <cell r="A7770" t="str">
            <v>L785141400</v>
          </cell>
        </row>
        <row r="7771">
          <cell r="A7771" t="str">
            <v>L785142200</v>
          </cell>
        </row>
        <row r="7772">
          <cell r="A7772" t="str">
            <v>L785142300</v>
          </cell>
        </row>
        <row r="7773">
          <cell r="A7773" t="str">
            <v>L785142320</v>
          </cell>
        </row>
        <row r="7774">
          <cell r="A7774" t="str">
            <v>L785142500</v>
          </cell>
        </row>
        <row r="7775">
          <cell r="A7775" t="str">
            <v>L785191100</v>
          </cell>
        </row>
        <row r="7776">
          <cell r="A7776" t="str">
            <v>L785191200</v>
          </cell>
        </row>
        <row r="7777">
          <cell r="A7777" t="str">
            <v>L785201100</v>
          </cell>
        </row>
        <row r="7778">
          <cell r="A7778" t="str">
            <v>L785202900</v>
          </cell>
        </row>
        <row r="7779">
          <cell r="A7779" t="str">
            <v>L785251100</v>
          </cell>
        </row>
        <row r="7780">
          <cell r="A7780" t="str">
            <v>L785270800</v>
          </cell>
        </row>
        <row r="7781">
          <cell r="A7781" t="str">
            <v>L785296100</v>
          </cell>
        </row>
        <row r="7782">
          <cell r="A7782" t="str">
            <v>L785297100</v>
          </cell>
        </row>
        <row r="7783">
          <cell r="A7783" t="str">
            <v>L785297200</v>
          </cell>
        </row>
        <row r="7784">
          <cell r="A7784" t="str">
            <v>L785297900</v>
          </cell>
        </row>
        <row r="7785">
          <cell r="A7785" t="str">
            <v>L785299100</v>
          </cell>
        </row>
        <row r="7786">
          <cell r="A7786" t="str">
            <v>L785419100</v>
          </cell>
        </row>
        <row r="7787">
          <cell r="A7787" t="str">
            <v>L785611100</v>
          </cell>
        </row>
        <row r="7788">
          <cell r="A7788" t="str">
            <v>L785643100</v>
          </cell>
        </row>
        <row r="7789">
          <cell r="A7789" t="str">
            <v>L785643200</v>
          </cell>
        </row>
        <row r="7790">
          <cell r="A7790" t="str">
            <v>L785643300</v>
          </cell>
        </row>
        <row r="7791">
          <cell r="A7791" t="str">
            <v>L785700100</v>
          </cell>
        </row>
        <row r="7792">
          <cell r="A7792" t="str">
            <v>L785741100</v>
          </cell>
        </row>
        <row r="7793">
          <cell r="A7793" t="str">
            <v>L785782100</v>
          </cell>
        </row>
        <row r="7794">
          <cell r="A7794" t="str">
            <v>L785783100</v>
          </cell>
        </row>
        <row r="7795">
          <cell r="A7795" t="str">
            <v>L785784200</v>
          </cell>
        </row>
        <row r="7796">
          <cell r="A7796" t="str">
            <v>L785799010</v>
          </cell>
        </row>
        <row r="7797">
          <cell r="A7797" t="str">
            <v>L785799990</v>
          </cell>
        </row>
        <row r="7798">
          <cell r="A7798" t="str">
            <v>L785800100</v>
          </cell>
        </row>
        <row r="7799">
          <cell r="A7799" t="str">
            <v>L785811100</v>
          </cell>
        </row>
        <row r="7800">
          <cell r="A7800" t="str">
            <v>L785811900</v>
          </cell>
        </row>
        <row r="7801">
          <cell r="A7801" t="str">
            <v>L785830100</v>
          </cell>
        </row>
        <row r="7802">
          <cell r="A7802" t="str">
            <v>L785880100</v>
          </cell>
        </row>
        <row r="7803">
          <cell r="A7803" t="str">
            <v>L785881100</v>
          </cell>
        </row>
        <row r="7804">
          <cell r="A7804" t="str">
            <v>L785889100</v>
          </cell>
        </row>
        <row r="7805">
          <cell r="A7805" t="str">
            <v>L785890100</v>
          </cell>
        </row>
        <row r="7806">
          <cell r="A7806" t="str">
            <v>L785892100</v>
          </cell>
        </row>
        <row r="7807">
          <cell r="A7807" t="str">
            <v>L785894100</v>
          </cell>
        </row>
        <row r="7808">
          <cell r="A7808" t="str">
            <v>L785899900</v>
          </cell>
        </row>
        <row r="7809">
          <cell r="A7809" t="str">
            <v>L795110100</v>
          </cell>
        </row>
        <row r="7810">
          <cell r="A7810" t="str">
            <v>L795120100</v>
          </cell>
        </row>
        <row r="7811">
          <cell r="A7811" t="str">
            <v>L795121100</v>
          </cell>
        </row>
        <row r="7812">
          <cell r="A7812" t="str">
            <v>L795130100</v>
          </cell>
        </row>
        <row r="7813">
          <cell r="A7813" t="str">
            <v>L795130200</v>
          </cell>
        </row>
        <row r="7814">
          <cell r="A7814" t="str">
            <v>L795131100</v>
          </cell>
        </row>
        <row r="7815">
          <cell r="A7815" t="str">
            <v>L795135500</v>
          </cell>
        </row>
        <row r="7816">
          <cell r="A7816" t="str">
            <v>L795140100</v>
          </cell>
        </row>
        <row r="7817">
          <cell r="A7817" t="str">
            <v>L795140200</v>
          </cell>
        </row>
        <row r="7818">
          <cell r="A7818" t="str">
            <v>L795141100</v>
          </cell>
        </row>
        <row r="7819">
          <cell r="A7819" t="str">
            <v>L795141200</v>
          </cell>
        </row>
        <row r="7820">
          <cell r="A7820" t="str">
            <v>L795142300</v>
          </cell>
        </row>
        <row r="7821">
          <cell r="A7821" t="str">
            <v>L795142320</v>
          </cell>
        </row>
        <row r="7822">
          <cell r="A7822" t="str">
            <v>L795142500</v>
          </cell>
        </row>
        <row r="7823">
          <cell r="A7823" t="str">
            <v>L795191200</v>
          </cell>
        </row>
        <row r="7824">
          <cell r="A7824" t="str">
            <v>L795296100</v>
          </cell>
        </row>
        <row r="7825">
          <cell r="A7825" t="str">
            <v>L795299100</v>
          </cell>
        </row>
        <row r="7826">
          <cell r="A7826" t="str">
            <v>L795610100</v>
          </cell>
        </row>
        <row r="7827">
          <cell r="A7827" t="str">
            <v>L795612900</v>
          </cell>
        </row>
        <row r="7828">
          <cell r="A7828" t="str">
            <v>L795640200</v>
          </cell>
        </row>
        <row r="7829">
          <cell r="A7829" t="str">
            <v>L795643100</v>
          </cell>
        </row>
        <row r="7830">
          <cell r="A7830" t="str">
            <v>L795643300</v>
          </cell>
        </row>
        <row r="7831">
          <cell r="A7831" t="str">
            <v>L795711100</v>
          </cell>
        </row>
        <row r="7832">
          <cell r="A7832" t="str">
            <v>L795781100</v>
          </cell>
        </row>
        <row r="7833">
          <cell r="A7833" t="str">
            <v>L795782100</v>
          </cell>
        </row>
        <row r="7834">
          <cell r="A7834" t="str">
            <v>L795797100</v>
          </cell>
        </row>
        <row r="7835">
          <cell r="A7835" t="str">
            <v>L795799010</v>
          </cell>
        </row>
        <row r="7836">
          <cell r="A7836" t="str">
            <v>L795799050</v>
          </cell>
        </row>
        <row r="7837">
          <cell r="A7837" t="str">
            <v>L795799060</v>
          </cell>
        </row>
        <row r="7838">
          <cell r="A7838" t="str">
            <v>L795799990</v>
          </cell>
        </row>
        <row r="7839">
          <cell r="A7839" t="str">
            <v>L795800100</v>
          </cell>
        </row>
        <row r="7840">
          <cell r="A7840" t="str">
            <v>L795810500</v>
          </cell>
        </row>
        <row r="7841">
          <cell r="A7841" t="str">
            <v>L795810600</v>
          </cell>
        </row>
        <row r="7842">
          <cell r="A7842" t="str">
            <v>L795811200</v>
          </cell>
        </row>
        <row r="7843">
          <cell r="A7843" t="str">
            <v>L795811900</v>
          </cell>
        </row>
        <row r="7844">
          <cell r="A7844" t="str">
            <v>L795889100</v>
          </cell>
        </row>
        <row r="7845">
          <cell r="A7845" t="str">
            <v>L795890100</v>
          </cell>
        </row>
        <row r="7846">
          <cell r="A7846" t="str">
            <v>L795892100</v>
          </cell>
        </row>
        <row r="7847">
          <cell r="A7847" t="str">
            <v>L795899700</v>
          </cell>
        </row>
        <row r="7848">
          <cell r="A7848" t="str">
            <v>L805611100</v>
          </cell>
        </row>
        <row r="7849">
          <cell r="A7849" t="str">
            <v>L805711100</v>
          </cell>
        </row>
        <row r="7850">
          <cell r="A7850" t="str">
            <v>L805782100</v>
          </cell>
        </row>
        <row r="7851">
          <cell r="A7851" t="str">
            <v>L805800100</v>
          </cell>
        </row>
        <row r="7852">
          <cell r="A7852" t="str">
            <v>L805801100</v>
          </cell>
        </row>
        <row r="7853">
          <cell r="A7853" t="str">
            <v>L805803100</v>
          </cell>
        </row>
        <row r="7854">
          <cell r="A7854" t="str">
            <v>L815110100</v>
          </cell>
        </row>
        <row r="7855">
          <cell r="A7855" t="str">
            <v>L815120100</v>
          </cell>
        </row>
        <row r="7856">
          <cell r="A7856" t="str">
            <v>L815121100</v>
          </cell>
        </row>
        <row r="7857">
          <cell r="A7857" t="str">
            <v>L815130100</v>
          </cell>
        </row>
        <row r="7858">
          <cell r="A7858" t="str">
            <v>L815130200</v>
          </cell>
        </row>
        <row r="7859">
          <cell r="A7859" t="str">
            <v>L815131300</v>
          </cell>
        </row>
        <row r="7860">
          <cell r="A7860" t="str">
            <v>L815135500</v>
          </cell>
        </row>
        <row r="7861">
          <cell r="A7861" t="str">
            <v>L815140100</v>
          </cell>
        </row>
        <row r="7862">
          <cell r="A7862" t="str">
            <v>L815140200</v>
          </cell>
        </row>
        <row r="7863">
          <cell r="A7863" t="str">
            <v>L815140300</v>
          </cell>
        </row>
        <row r="7864">
          <cell r="A7864" t="str">
            <v>L815141100</v>
          </cell>
        </row>
        <row r="7865">
          <cell r="A7865" t="str">
            <v>L815141200</v>
          </cell>
        </row>
        <row r="7866">
          <cell r="A7866" t="str">
            <v>L815141400</v>
          </cell>
        </row>
        <row r="7867">
          <cell r="A7867" t="str">
            <v>L815142100</v>
          </cell>
        </row>
        <row r="7868">
          <cell r="A7868" t="str">
            <v>L815142300</v>
          </cell>
        </row>
        <row r="7869">
          <cell r="A7869" t="str">
            <v>L815142320</v>
          </cell>
        </row>
        <row r="7870">
          <cell r="A7870" t="str">
            <v>L815142500</v>
          </cell>
        </row>
        <row r="7871">
          <cell r="A7871" t="str">
            <v>L815611100</v>
          </cell>
        </row>
        <row r="7872">
          <cell r="A7872" t="str">
            <v>L815643100</v>
          </cell>
        </row>
        <row r="7873">
          <cell r="A7873" t="str">
            <v>L815701100</v>
          </cell>
        </row>
        <row r="7874">
          <cell r="A7874" t="str">
            <v>L815711100</v>
          </cell>
        </row>
        <row r="7875">
          <cell r="A7875" t="str">
            <v>L815782100</v>
          </cell>
        </row>
        <row r="7876">
          <cell r="A7876" t="str">
            <v>L815799990</v>
          </cell>
        </row>
        <row r="7877">
          <cell r="A7877" t="str">
            <v>L815800100</v>
          </cell>
        </row>
        <row r="7878">
          <cell r="A7878" t="str">
            <v>L815801100</v>
          </cell>
        </row>
        <row r="7879">
          <cell r="A7879" t="str">
            <v>L815803100</v>
          </cell>
        </row>
        <row r="7880">
          <cell r="A7880" t="str">
            <v>N5110100</v>
          </cell>
        </row>
        <row r="7881">
          <cell r="A7881" t="str">
            <v>N5112100</v>
          </cell>
        </row>
        <row r="7882">
          <cell r="A7882" t="str">
            <v>N5112200</v>
          </cell>
        </row>
        <row r="7883">
          <cell r="A7883" t="str">
            <v>N5112300</v>
          </cell>
        </row>
        <row r="7884">
          <cell r="A7884" t="str">
            <v>N5113100</v>
          </cell>
        </row>
        <row r="7885">
          <cell r="A7885" t="str">
            <v>N5113200</v>
          </cell>
        </row>
        <row r="7886">
          <cell r="A7886" t="str">
            <v>N5113300</v>
          </cell>
        </row>
        <row r="7887">
          <cell r="A7887" t="str">
            <v>N5115100</v>
          </cell>
        </row>
        <row r="7888">
          <cell r="A7888" t="str">
            <v>N5115900</v>
          </cell>
        </row>
        <row r="7889">
          <cell r="A7889" t="str">
            <v>N5116100</v>
          </cell>
        </row>
        <row r="7890">
          <cell r="A7890" t="str">
            <v>N5120100</v>
          </cell>
        </row>
        <row r="7891">
          <cell r="A7891" t="str">
            <v>N5121100</v>
          </cell>
        </row>
        <row r="7892">
          <cell r="A7892" t="str">
            <v>N5129100</v>
          </cell>
        </row>
        <row r="7893">
          <cell r="A7893" t="str">
            <v>N5130100</v>
          </cell>
        </row>
        <row r="7894">
          <cell r="A7894" t="str">
            <v>N5130200</v>
          </cell>
        </row>
        <row r="7895">
          <cell r="A7895" t="str">
            <v>N5130300</v>
          </cell>
        </row>
        <row r="7896">
          <cell r="A7896" t="str">
            <v>N5131100</v>
          </cell>
        </row>
        <row r="7897">
          <cell r="A7897" t="str">
            <v>N5131200</v>
          </cell>
        </row>
        <row r="7898">
          <cell r="A7898" t="str">
            <v>N5131300</v>
          </cell>
        </row>
        <row r="7899">
          <cell r="A7899" t="str">
            <v>N5132100</v>
          </cell>
        </row>
        <row r="7900">
          <cell r="A7900" t="str">
            <v>N5134100</v>
          </cell>
        </row>
        <row r="7901">
          <cell r="A7901" t="str">
            <v>N5134300</v>
          </cell>
        </row>
        <row r="7902">
          <cell r="A7902" t="str">
            <v>N5134400</v>
          </cell>
        </row>
        <row r="7903">
          <cell r="A7903" t="str">
            <v>N5134900</v>
          </cell>
        </row>
        <row r="7904">
          <cell r="A7904" t="str">
            <v>N5135100</v>
          </cell>
        </row>
        <row r="7905">
          <cell r="A7905" t="str">
            <v>N5135200</v>
          </cell>
        </row>
        <row r="7906">
          <cell r="A7906" t="str">
            <v>N5135300</v>
          </cell>
        </row>
        <row r="7907">
          <cell r="A7907" t="str">
            <v>N5135500</v>
          </cell>
        </row>
        <row r="7908">
          <cell r="A7908" t="str">
            <v>N5135900</v>
          </cell>
        </row>
        <row r="7909">
          <cell r="A7909" t="str">
            <v>N5136100</v>
          </cell>
        </row>
        <row r="7910">
          <cell r="A7910" t="str">
            <v>N5136900</v>
          </cell>
        </row>
        <row r="7911">
          <cell r="A7911" t="str">
            <v>N5138100</v>
          </cell>
        </row>
        <row r="7912">
          <cell r="A7912" t="str">
            <v>N5140100</v>
          </cell>
        </row>
        <row r="7913">
          <cell r="A7913" t="str">
            <v>N5140200</v>
          </cell>
        </row>
        <row r="7914">
          <cell r="A7914" t="str">
            <v>N5140300</v>
          </cell>
        </row>
        <row r="7915">
          <cell r="A7915" t="str">
            <v>N5141100</v>
          </cell>
        </row>
        <row r="7916">
          <cell r="A7916" t="str">
            <v>N5141200</v>
          </cell>
        </row>
        <row r="7917">
          <cell r="A7917" t="str">
            <v>N5141300</v>
          </cell>
        </row>
        <row r="7918">
          <cell r="A7918" t="str">
            <v>N5141400</v>
          </cell>
        </row>
        <row r="7919">
          <cell r="A7919" t="str">
            <v>N5142100</v>
          </cell>
        </row>
        <row r="7920">
          <cell r="A7920" t="str">
            <v>N5142200</v>
          </cell>
        </row>
        <row r="7921">
          <cell r="A7921" t="str">
            <v>N5142300</v>
          </cell>
        </row>
        <row r="7922">
          <cell r="A7922" t="str">
            <v>N5142310</v>
          </cell>
        </row>
        <row r="7923">
          <cell r="A7923" t="str">
            <v>N5142320</v>
          </cell>
        </row>
        <row r="7924">
          <cell r="A7924" t="str">
            <v>N5142500</v>
          </cell>
        </row>
        <row r="7925">
          <cell r="A7925" t="str">
            <v>N5144100</v>
          </cell>
        </row>
        <row r="7926">
          <cell r="A7926" t="str">
            <v>N5180100</v>
          </cell>
        </row>
        <row r="7927">
          <cell r="A7927" t="str">
            <v>N5190100</v>
          </cell>
        </row>
        <row r="7928">
          <cell r="A7928" t="str">
            <v>N5191100</v>
          </cell>
        </row>
        <row r="7929">
          <cell r="A7929" t="str">
            <v>N5191200</v>
          </cell>
        </row>
        <row r="7930">
          <cell r="A7930" t="str">
            <v>N5192100</v>
          </cell>
        </row>
        <row r="7931">
          <cell r="A7931" t="str">
            <v>N5200100</v>
          </cell>
        </row>
        <row r="7932">
          <cell r="A7932" t="str">
            <v>N5200900</v>
          </cell>
        </row>
        <row r="7933">
          <cell r="A7933" t="str">
            <v>N5201100</v>
          </cell>
        </row>
        <row r="7934">
          <cell r="A7934" t="str">
            <v>N5202100</v>
          </cell>
        </row>
        <row r="7935">
          <cell r="A7935" t="str">
            <v>N5202200</v>
          </cell>
        </row>
        <row r="7936">
          <cell r="A7936" t="str">
            <v>N5202900</v>
          </cell>
        </row>
        <row r="7937">
          <cell r="A7937" t="str">
            <v>N5203100</v>
          </cell>
        </row>
        <row r="7938">
          <cell r="A7938" t="str">
            <v>N5203300</v>
          </cell>
        </row>
        <row r="7939">
          <cell r="A7939" t="str">
            <v>N5203900</v>
          </cell>
        </row>
        <row r="7940">
          <cell r="A7940" t="str">
            <v>N5204100</v>
          </cell>
        </row>
        <row r="7941">
          <cell r="A7941" t="str">
            <v>N5205100</v>
          </cell>
        </row>
        <row r="7942">
          <cell r="A7942" t="str">
            <v>N5205200</v>
          </cell>
        </row>
        <row r="7943">
          <cell r="A7943" t="str">
            <v>N5205300</v>
          </cell>
        </row>
        <row r="7944">
          <cell r="A7944" t="str">
            <v>N5205400</v>
          </cell>
        </row>
        <row r="7945">
          <cell r="A7945" t="str">
            <v>N5205500</v>
          </cell>
        </row>
        <row r="7946">
          <cell r="A7946" t="str">
            <v>N5205900</v>
          </cell>
        </row>
        <row r="7947">
          <cell r="A7947" t="str">
            <v>N5206900</v>
          </cell>
        </row>
        <row r="7948">
          <cell r="A7948" t="str">
            <v>N5207100</v>
          </cell>
        </row>
        <row r="7949">
          <cell r="A7949" t="str">
            <v>N5209100</v>
          </cell>
        </row>
        <row r="7950">
          <cell r="A7950" t="str">
            <v>N5210100</v>
          </cell>
        </row>
        <row r="7951">
          <cell r="A7951" t="str">
            <v>N5211100</v>
          </cell>
        </row>
        <row r="7952">
          <cell r="A7952" t="str">
            <v>N5212100</v>
          </cell>
        </row>
        <row r="7953">
          <cell r="A7953" t="str">
            <v>N5213100</v>
          </cell>
        </row>
        <row r="7954">
          <cell r="A7954" t="str">
            <v>N5213200</v>
          </cell>
        </row>
        <row r="7955">
          <cell r="A7955" t="str">
            <v>N5213300</v>
          </cell>
        </row>
        <row r="7956">
          <cell r="A7956" t="str">
            <v>N5214100</v>
          </cell>
        </row>
        <row r="7957">
          <cell r="A7957" t="str">
            <v>N5214200</v>
          </cell>
        </row>
        <row r="7958">
          <cell r="A7958" t="str">
            <v>N5214300</v>
          </cell>
        </row>
        <row r="7959">
          <cell r="A7959" t="str">
            <v>N5214500</v>
          </cell>
        </row>
        <row r="7960">
          <cell r="A7960" t="str">
            <v>N5214600</v>
          </cell>
        </row>
        <row r="7961">
          <cell r="A7961" t="str">
            <v>N5214900</v>
          </cell>
        </row>
        <row r="7962">
          <cell r="A7962" t="str">
            <v>N5215100</v>
          </cell>
        </row>
        <row r="7963">
          <cell r="A7963" t="str">
            <v>N5216100</v>
          </cell>
        </row>
        <row r="7964">
          <cell r="A7964" t="str">
            <v>N5216200</v>
          </cell>
        </row>
        <row r="7965">
          <cell r="A7965" t="str">
            <v>N5216300</v>
          </cell>
        </row>
        <row r="7966">
          <cell r="A7966" t="str">
            <v>N5219100</v>
          </cell>
        </row>
        <row r="7967">
          <cell r="A7967" t="str">
            <v>N5220100</v>
          </cell>
        </row>
        <row r="7968">
          <cell r="A7968" t="str">
            <v>N5221100</v>
          </cell>
        </row>
        <row r="7969">
          <cell r="A7969" t="str">
            <v>N5222900</v>
          </cell>
        </row>
        <row r="7970">
          <cell r="A7970" t="str">
            <v>N5223200</v>
          </cell>
        </row>
        <row r="7971">
          <cell r="A7971" t="str">
            <v>N5225100</v>
          </cell>
        </row>
        <row r="7972">
          <cell r="A7972" t="str">
            <v>N5226100</v>
          </cell>
        </row>
        <row r="7973">
          <cell r="A7973" t="str">
            <v>N5226200</v>
          </cell>
        </row>
        <row r="7974">
          <cell r="A7974" t="str">
            <v>N5227100</v>
          </cell>
        </row>
        <row r="7975">
          <cell r="A7975" t="str">
            <v>N5227300</v>
          </cell>
        </row>
        <row r="7976">
          <cell r="A7976" t="str">
            <v>N5228100</v>
          </cell>
        </row>
        <row r="7977">
          <cell r="A7977" t="str">
            <v>N5229100</v>
          </cell>
        </row>
        <row r="7978">
          <cell r="A7978" t="str">
            <v>N5229110</v>
          </cell>
        </row>
        <row r="7979">
          <cell r="A7979" t="str">
            <v>N5230100</v>
          </cell>
        </row>
        <row r="7980">
          <cell r="A7980" t="str">
            <v>N5240100</v>
          </cell>
        </row>
        <row r="7981">
          <cell r="A7981" t="str">
            <v>N5243200</v>
          </cell>
        </row>
        <row r="7982">
          <cell r="A7982" t="str">
            <v>N5243300</v>
          </cell>
        </row>
        <row r="7983">
          <cell r="A7983" t="str">
            <v>N5243310</v>
          </cell>
        </row>
        <row r="7984">
          <cell r="A7984" t="str">
            <v>N5243320</v>
          </cell>
        </row>
        <row r="7985">
          <cell r="A7985" t="str">
            <v>N5243400</v>
          </cell>
        </row>
        <row r="7986">
          <cell r="A7986" t="str">
            <v>N5243900</v>
          </cell>
        </row>
        <row r="7987">
          <cell r="A7987" t="str">
            <v>N5244100</v>
          </cell>
        </row>
        <row r="7988">
          <cell r="A7988" t="str">
            <v>N5245100</v>
          </cell>
        </row>
        <row r="7989">
          <cell r="A7989" t="str">
            <v>N5245200</v>
          </cell>
        </row>
        <row r="7990">
          <cell r="A7990" t="str">
            <v>N5245300</v>
          </cell>
        </row>
        <row r="7991">
          <cell r="A7991" t="str">
            <v>N5245400</v>
          </cell>
        </row>
        <row r="7992">
          <cell r="A7992" t="str">
            <v>N5245600</v>
          </cell>
        </row>
        <row r="7993">
          <cell r="A7993" t="str">
            <v>N5245900</v>
          </cell>
        </row>
        <row r="7994">
          <cell r="A7994" t="str">
            <v>N5245910</v>
          </cell>
        </row>
        <row r="7995">
          <cell r="A7995" t="str">
            <v>N5245920</v>
          </cell>
        </row>
        <row r="7996">
          <cell r="A7996" t="str">
            <v>N5246100</v>
          </cell>
        </row>
        <row r="7997">
          <cell r="A7997" t="str">
            <v>N5246500</v>
          </cell>
        </row>
        <row r="7998">
          <cell r="A7998" t="str">
            <v>N5246700</v>
          </cell>
        </row>
        <row r="7999">
          <cell r="A7999" t="str">
            <v>N5246900</v>
          </cell>
        </row>
        <row r="8000">
          <cell r="A8000" t="str">
            <v>N5247700</v>
          </cell>
        </row>
        <row r="8001">
          <cell r="A8001" t="str">
            <v>N5249100</v>
          </cell>
        </row>
        <row r="8002">
          <cell r="A8002" t="str">
            <v>N5249200</v>
          </cell>
        </row>
        <row r="8003">
          <cell r="A8003" t="str">
            <v>N5249300</v>
          </cell>
        </row>
        <row r="8004">
          <cell r="A8004" t="str">
            <v>N5249400</v>
          </cell>
        </row>
        <row r="8005">
          <cell r="A8005" t="str">
            <v>N5249900</v>
          </cell>
        </row>
        <row r="8006">
          <cell r="A8006" t="str">
            <v>N5250100</v>
          </cell>
        </row>
        <row r="8007">
          <cell r="A8007" t="str">
            <v>N5251100</v>
          </cell>
        </row>
        <row r="8008">
          <cell r="A8008" t="str">
            <v>N5252100</v>
          </cell>
        </row>
        <row r="8009">
          <cell r="A8009" t="str">
            <v>N5253100</v>
          </cell>
        </row>
        <row r="8010">
          <cell r="A8010" t="str">
            <v>N5259900</v>
          </cell>
        </row>
        <row r="8011">
          <cell r="A8011" t="str">
            <v>N5260100</v>
          </cell>
        </row>
        <row r="8012">
          <cell r="A8012" t="str">
            <v>N5261100</v>
          </cell>
        </row>
        <row r="8013">
          <cell r="A8013" t="str">
            <v>N5262100</v>
          </cell>
        </row>
        <row r="8014">
          <cell r="A8014" t="str">
            <v>N5263100</v>
          </cell>
        </row>
        <row r="8015">
          <cell r="A8015" t="str">
            <v>N5264100</v>
          </cell>
        </row>
        <row r="8016">
          <cell r="A8016" t="str">
            <v>N5269100</v>
          </cell>
        </row>
        <row r="8017">
          <cell r="A8017" t="str">
            <v>N5270100</v>
          </cell>
        </row>
        <row r="8018">
          <cell r="A8018" t="str">
            <v>N5270200</v>
          </cell>
        </row>
        <row r="8019">
          <cell r="A8019" t="str">
            <v>N5270300</v>
          </cell>
        </row>
        <row r="8020">
          <cell r="A8020" t="str">
            <v>N5270400</v>
          </cell>
        </row>
        <row r="8021">
          <cell r="A8021" t="str">
            <v>N5270500</v>
          </cell>
        </row>
        <row r="8022">
          <cell r="A8022" t="str">
            <v>N5270600</v>
          </cell>
        </row>
        <row r="8023">
          <cell r="A8023" t="str">
            <v>N5270700</v>
          </cell>
        </row>
        <row r="8024">
          <cell r="A8024" t="str">
            <v>N5270800</v>
          </cell>
        </row>
        <row r="8025">
          <cell r="A8025" t="str">
            <v>N5270900</v>
          </cell>
        </row>
        <row r="8026">
          <cell r="A8026" t="str">
            <v>N5272100</v>
          </cell>
        </row>
        <row r="8027">
          <cell r="A8027" t="str">
            <v>N5273100</v>
          </cell>
        </row>
        <row r="8028">
          <cell r="A8028" t="str">
            <v>N5273200</v>
          </cell>
        </row>
        <row r="8029">
          <cell r="A8029" t="str">
            <v>N5273500</v>
          </cell>
        </row>
        <row r="8030">
          <cell r="A8030" t="str">
            <v>N5273600</v>
          </cell>
        </row>
        <row r="8031">
          <cell r="A8031" t="str">
            <v>N5273800</v>
          </cell>
        </row>
        <row r="8032">
          <cell r="A8032" t="str">
            <v>N5273900</v>
          </cell>
        </row>
        <row r="8033">
          <cell r="A8033" t="str">
            <v>N5274100</v>
          </cell>
        </row>
        <row r="8034">
          <cell r="A8034" t="str">
            <v>N5280100</v>
          </cell>
        </row>
        <row r="8035">
          <cell r="A8035" t="str">
            <v>N5281100</v>
          </cell>
        </row>
        <row r="8036">
          <cell r="A8036" t="str">
            <v>N5281900</v>
          </cell>
        </row>
        <row r="8037">
          <cell r="A8037" t="str">
            <v>N5285100</v>
          </cell>
        </row>
        <row r="8038">
          <cell r="A8038" t="str">
            <v>N5289100</v>
          </cell>
        </row>
        <row r="8039">
          <cell r="A8039" t="str">
            <v>N5291100</v>
          </cell>
        </row>
        <row r="8040">
          <cell r="A8040" t="str">
            <v>N5291200</v>
          </cell>
        </row>
        <row r="8041">
          <cell r="A8041" t="str">
            <v>N5292100</v>
          </cell>
        </row>
        <row r="8042">
          <cell r="A8042" t="str">
            <v>N5293100</v>
          </cell>
        </row>
        <row r="8043">
          <cell r="A8043" t="str">
            <v>N5293200</v>
          </cell>
        </row>
        <row r="8044">
          <cell r="A8044" t="str">
            <v>N5293450</v>
          </cell>
        </row>
        <row r="8045">
          <cell r="A8045" t="str">
            <v>N5293900</v>
          </cell>
        </row>
        <row r="8046">
          <cell r="A8046" t="str">
            <v>N5294100</v>
          </cell>
        </row>
        <row r="8047">
          <cell r="A8047" t="str">
            <v>N5295100</v>
          </cell>
        </row>
        <row r="8048">
          <cell r="A8048" t="str">
            <v>N5296100</v>
          </cell>
        </row>
        <row r="8049">
          <cell r="A8049" t="str">
            <v>N5297100</v>
          </cell>
        </row>
        <row r="8050">
          <cell r="A8050" t="str">
            <v>N5297200</v>
          </cell>
        </row>
        <row r="8051">
          <cell r="A8051" t="str">
            <v>N5297300</v>
          </cell>
        </row>
        <row r="8052">
          <cell r="A8052" t="str">
            <v>N5297900</v>
          </cell>
        </row>
        <row r="8053">
          <cell r="A8053" t="str">
            <v>N5299100</v>
          </cell>
        </row>
        <row r="8054">
          <cell r="A8054" t="str">
            <v>N5309100</v>
          </cell>
        </row>
        <row r="8055">
          <cell r="A8055" t="str">
            <v>N5406100</v>
          </cell>
        </row>
        <row r="8056">
          <cell r="A8056" t="str">
            <v>N5409100</v>
          </cell>
        </row>
        <row r="8057">
          <cell r="A8057" t="str">
            <v>N5411100</v>
          </cell>
        </row>
        <row r="8058">
          <cell r="A8058" t="str">
            <v>N5419100</v>
          </cell>
        </row>
        <row r="8059">
          <cell r="A8059" t="str">
            <v>N5419900</v>
          </cell>
        </row>
        <row r="8060">
          <cell r="A8060" t="str">
            <v>N5421100</v>
          </cell>
        </row>
        <row r="8061">
          <cell r="A8061" t="str">
            <v>N5429100</v>
          </cell>
        </row>
        <row r="8062">
          <cell r="A8062" t="str">
            <v>N5431100</v>
          </cell>
        </row>
        <row r="8063">
          <cell r="A8063" t="str">
            <v>N5435100</v>
          </cell>
        </row>
        <row r="8064">
          <cell r="A8064" t="str">
            <v>N5439100</v>
          </cell>
        </row>
        <row r="8065">
          <cell r="A8065" t="str">
            <v>N5600100</v>
          </cell>
        </row>
        <row r="8066">
          <cell r="A8066" t="str">
            <v>N5609100</v>
          </cell>
        </row>
        <row r="8067">
          <cell r="A8067" t="str">
            <v>N5610100</v>
          </cell>
        </row>
        <row r="8068">
          <cell r="A8068" t="str">
            <v>N5611100</v>
          </cell>
        </row>
        <row r="8069">
          <cell r="A8069" t="str">
            <v>N5611200</v>
          </cell>
        </row>
        <row r="8070">
          <cell r="A8070" t="str">
            <v>N5611900</v>
          </cell>
        </row>
        <row r="8071">
          <cell r="A8071" t="str">
            <v>N5612100</v>
          </cell>
        </row>
        <row r="8072">
          <cell r="A8072" t="str">
            <v>N5612200</v>
          </cell>
        </row>
        <row r="8073">
          <cell r="A8073" t="str">
            <v>N5612900</v>
          </cell>
        </row>
        <row r="8074">
          <cell r="A8074" t="str">
            <v>N5613100</v>
          </cell>
        </row>
        <row r="8075">
          <cell r="A8075" t="str">
            <v>N5619100</v>
          </cell>
        </row>
        <row r="8076">
          <cell r="A8076" t="str">
            <v>N5619900</v>
          </cell>
        </row>
        <row r="8077">
          <cell r="A8077" t="str">
            <v>N5622100</v>
          </cell>
        </row>
        <row r="8078">
          <cell r="A8078" t="str">
            <v>N5640200</v>
          </cell>
        </row>
        <row r="8079">
          <cell r="A8079" t="str">
            <v>N5640210</v>
          </cell>
        </row>
        <row r="8080">
          <cell r="A8080" t="str">
            <v>N5640400</v>
          </cell>
        </row>
        <row r="8081">
          <cell r="A8081" t="str">
            <v>N5641100</v>
          </cell>
        </row>
        <row r="8082">
          <cell r="A8082" t="str">
            <v>N5643100</v>
          </cell>
        </row>
        <row r="8083">
          <cell r="A8083" t="str">
            <v>N5643300</v>
          </cell>
        </row>
        <row r="8084">
          <cell r="A8084" t="str">
            <v>N5643500</v>
          </cell>
        </row>
        <row r="8085">
          <cell r="A8085" t="str">
            <v>N5643900</v>
          </cell>
        </row>
        <row r="8086">
          <cell r="A8086" t="str">
            <v>N5649100</v>
          </cell>
        </row>
        <row r="8087">
          <cell r="A8087" t="str">
            <v>N5700100</v>
          </cell>
        </row>
        <row r="8088">
          <cell r="A8088" t="str">
            <v>N5701100</v>
          </cell>
        </row>
        <row r="8089">
          <cell r="A8089" t="str">
            <v>N5710100</v>
          </cell>
        </row>
        <row r="8090">
          <cell r="A8090" t="str">
            <v>N5711100</v>
          </cell>
        </row>
        <row r="8091">
          <cell r="A8091" t="str">
            <v>N5711400</v>
          </cell>
        </row>
        <row r="8092">
          <cell r="A8092" t="str">
            <v>N5713000</v>
          </cell>
        </row>
        <row r="8093">
          <cell r="A8093" t="str">
            <v>N5713100</v>
          </cell>
        </row>
        <row r="8094">
          <cell r="A8094" t="str">
            <v>N5719100</v>
          </cell>
        </row>
        <row r="8095">
          <cell r="A8095" t="str">
            <v>N5720150</v>
          </cell>
        </row>
        <row r="8096">
          <cell r="A8096" t="str">
            <v>N5720200</v>
          </cell>
        </row>
        <row r="8097">
          <cell r="A8097" t="str">
            <v>N5720250</v>
          </cell>
        </row>
        <row r="8098">
          <cell r="A8098" t="str">
            <v>N5726100</v>
          </cell>
        </row>
        <row r="8099">
          <cell r="A8099" t="str">
            <v>N5729300</v>
          </cell>
        </row>
        <row r="8100">
          <cell r="A8100" t="str">
            <v>N5729700</v>
          </cell>
        </row>
        <row r="8101">
          <cell r="A8101" t="str">
            <v>N5729900</v>
          </cell>
        </row>
        <row r="8102">
          <cell r="A8102" t="str">
            <v>N5733100</v>
          </cell>
        </row>
        <row r="8103">
          <cell r="A8103" t="str">
            <v>N5734200</v>
          </cell>
        </row>
        <row r="8104">
          <cell r="A8104" t="str">
            <v>N5734900</v>
          </cell>
        </row>
        <row r="8105">
          <cell r="A8105" t="str">
            <v>N5740050</v>
          </cell>
        </row>
        <row r="8106">
          <cell r="A8106" t="str">
            <v>N5740100</v>
          </cell>
        </row>
        <row r="8107">
          <cell r="A8107" t="str">
            <v>N5740150</v>
          </cell>
        </row>
        <row r="8108">
          <cell r="A8108" t="str">
            <v>N5740450</v>
          </cell>
        </row>
        <row r="8109">
          <cell r="A8109" t="str">
            <v>N5740550</v>
          </cell>
        </row>
        <row r="8110">
          <cell r="A8110" t="str">
            <v>N5740600</v>
          </cell>
        </row>
        <row r="8111">
          <cell r="A8111" t="str">
            <v>N5740650</v>
          </cell>
        </row>
        <row r="8112">
          <cell r="A8112" t="str">
            <v>N5740700</v>
          </cell>
        </row>
        <row r="8113">
          <cell r="A8113" t="str">
            <v>N5740750</v>
          </cell>
        </row>
        <row r="8114">
          <cell r="A8114" t="str">
            <v>N5740900</v>
          </cell>
        </row>
        <row r="8115">
          <cell r="A8115" t="str">
            <v>N5741100</v>
          </cell>
        </row>
        <row r="8116">
          <cell r="A8116" t="str">
            <v>N5741200</v>
          </cell>
        </row>
        <row r="8117">
          <cell r="A8117" t="str">
            <v>N5742050</v>
          </cell>
        </row>
        <row r="8118">
          <cell r="A8118" t="str">
            <v>N5742100</v>
          </cell>
        </row>
        <row r="8119">
          <cell r="A8119" t="str">
            <v>N5742200</v>
          </cell>
        </row>
        <row r="8120">
          <cell r="A8120" t="str">
            <v>N5742250</v>
          </cell>
        </row>
        <row r="8121">
          <cell r="A8121" t="str">
            <v>N5742300</v>
          </cell>
        </row>
        <row r="8122">
          <cell r="A8122" t="str">
            <v>N5742350</v>
          </cell>
        </row>
        <row r="8123">
          <cell r="A8123" t="str">
            <v>N5742400</v>
          </cell>
        </row>
        <row r="8124">
          <cell r="A8124" t="str">
            <v>N5742450</v>
          </cell>
        </row>
        <row r="8125">
          <cell r="A8125" t="str">
            <v>N5742550</v>
          </cell>
        </row>
        <row r="8126">
          <cell r="A8126" t="str">
            <v>N5742900</v>
          </cell>
        </row>
        <row r="8127">
          <cell r="A8127" t="str">
            <v>N5743100</v>
          </cell>
        </row>
        <row r="8128">
          <cell r="A8128" t="str">
            <v>N5748100</v>
          </cell>
        </row>
        <row r="8129">
          <cell r="A8129" t="str">
            <v>N5748300</v>
          </cell>
        </row>
        <row r="8130">
          <cell r="A8130" t="str">
            <v>N5749100</v>
          </cell>
        </row>
        <row r="8131">
          <cell r="A8131" t="str">
            <v>N5749200</v>
          </cell>
        </row>
        <row r="8132">
          <cell r="A8132" t="str">
            <v>N5749600</v>
          </cell>
        </row>
        <row r="8133">
          <cell r="A8133" t="str">
            <v>N5749800</v>
          </cell>
        </row>
        <row r="8134">
          <cell r="A8134" t="str">
            <v>N5749900</v>
          </cell>
        </row>
        <row r="8135">
          <cell r="A8135" t="str">
            <v>N5781100</v>
          </cell>
        </row>
        <row r="8136">
          <cell r="A8136" t="str">
            <v>N5782100</v>
          </cell>
        </row>
        <row r="8137">
          <cell r="A8137" t="str">
            <v>N5783100</v>
          </cell>
        </row>
        <row r="8138">
          <cell r="A8138" t="str">
            <v>N5784100</v>
          </cell>
        </row>
        <row r="8139">
          <cell r="A8139" t="str">
            <v>N5784200</v>
          </cell>
        </row>
        <row r="8140">
          <cell r="A8140" t="str">
            <v>N5784300</v>
          </cell>
        </row>
        <row r="8141">
          <cell r="A8141" t="str">
            <v>N5784900</v>
          </cell>
        </row>
        <row r="8142">
          <cell r="A8142" t="str">
            <v>N5791300</v>
          </cell>
        </row>
        <row r="8143">
          <cell r="A8143" t="str">
            <v>N5791700</v>
          </cell>
        </row>
        <row r="8144">
          <cell r="A8144" t="str">
            <v>N5791900</v>
          </cell>
        </row>
        <row r="8145">
          <cell r="A8145" t="str">
            <v>N5793100</v>
          </cell>
        </row>
        <row r="8146">
          <cell r="A8146" t="str">
            <v>N5796100</v>
          </cell>
        </row>
        <row r="8147">
          <cell r="A8147" t="str">
            <v>N5797100</v>
          </cell>
        </row>
        <row r="8148">
          <cell r="A8148" t="str">
            <v>N5798100</v>
          </cell>
        </row>
        <row r="8149">
          <cell r="A8149" t="str">
            <v>N5799010</v>
          </cell>
        </row>
        <row r="8150">
          <cell r="A8150" t="str">
            <v>N5799020</v>
          </cell>
        </row>
        <row r="8151">
          <cell r="A8151" t="str">
            <v>N5799030</v>
          </cell>
        </row>
        <row r="8152">
          <cell r="A8152" t="str">
            <v>N5799050</v>
          </cell>
        </row>
        <row r="8153">
          <cell r="A8153" t="str">
            <v>N5799060</v>
          </cell>
        </row>
        <row r="8154">
          <cell r="A8154" t="str">
            <v>N5799070</v>
          </cell>
        </row>
        <row r="8155">
          <cell r="A8155" t="str">
            <v>N5799080</v>
          </cell>
        </row>
        <row r="8156">
          <cell r="A8156" t="str">
            <v>N5799090</v>
          </cell>
        </row>
        <row r="8157">
          <cell r="A8157" t="str">
            <v>N5799100</v>
          </cell>
        </row>
        <row r="8158">
          <cell r="A8158" t="str">
            <v>N5799140</v>
          </cell>
        </row>
        <row r="8159">
          <cell r="A8159" t="str">
            <v>N5799150</v>
          </cell>
        </row>
        <row r="8160">
          <cell r="A8160" t="str">
            <v>N5799160</v>
          </cell>
        </row>
        <row r="8161">
          <cell r="A8161" t="str">
            <v>N5799210</v>
          </cell>
        </row>
        <row r="8162">
          <cell r="A8162" t="str">
            <v>N5799240</v>
          </cell>
        </row>
        <row r="8163">
          <cell r="A8163" t="str">
            <v>N5799260</v>
          </cell>
        </row>
        <row r="8164">
          <cell r="A8164" t="str">
            <v>N5799290</v>
          </cell>
        </row>
        <row r="8165">
          <cell r="A8165" t="str">
            <v>N5799300</v>
          </cell>
        </row>
        <row r="8166">
          <cell r="A8166" t="str">
            <v>N5799990</v>
          </cell>
        </row>
        <row r="8167">
          <cell r="A8167" t="str">
            <v>N5800100</v>
          </cell>
        </row>
        <row r="8168">
          <cell r="A8168" t="str">
            <v>N5801100</v>
          </cell>
        </row>
        <row r="8169">
          <cell r="A8169" t="str">
            <v>N5802100</v>
          </cell>
        </row>
        <row r="8170">
          <cell r="A8170" t="str">
            <v>N5803100</v>
          </cell>
        </row>
        <row r="8171">
          <cell r="A8171" t="str">
            <v>N5804100</v>
          </cell>
        </row>
        <row r="8172">
          <cell r="A8172" t="str">
            <v>N5810100</v>
          </cell>
        </row>
        <row r="8173">
          <cell r="A8173" t="str">
            <v>N5810200</v>
          </cell>
        </row>
        <row r="8174">
          <cell r="A8174" t="str">
            <v>N5810300</v>
          </cell>
        </row>
        <row r="8175">
          <cell r="A8175" t="str">
            <v>N5810500</v>
          </cell>
        </row>
        <row r="8176">
          <cell r="A8176" t="str">
            <v>N5810600</v>
          </cell>
        </row>
        <row r="8177">
          <cell r="A8177" t="str">
            <v>N5810700</v>
          </cell>
        </row>
        <row r="8178">
          <cell r="A8178" t="str">
            <v>N5810800</v>
          </cell>
        </row>
        <row r="8179">
          <cell r="A8179" t="str">
            <v>N5810900</v>
          </cell>
        </row>
        <row r="8180">
          <cell r="A8180" t="str">
            <v>N5811100</v>
          </cell>
        </row>
        <row r="8181">
          <cell r="A8181" t="str">
            <v>N5811200</v>
          </cell>
        </row>
        <row r="8182">
          <cell r="A8182" t="str">
            <v>N5811300</v>
          </cell>
        </row>
        <row r="8183">
          <cell r="A8183" t="str">
            <v>N5811900</v>
          </cell>
        </row>
        <row r="8184">
          <cell r="A8184" t="str">
            <v>N5830100</v>
          </cell>
        </row>
        <row r="8185">
          <cell r="A8185" t="str">
            <v>N5850100</v>
          </cell>
        </row>
        <row r="8186">
          <cell r="A8186" t="str">
            <v>N5850200</v>
          </cell>
        </row>
        <row r="8187">
          <cell r="A8187" t="str">
            <v>N5850400</v>
          </cell>
        </row>
        <row r="8188">
          <cell r="A8188" t="str">
            <v>N5871100</v>
          </cell>
        </row>
        <row r="8189">
          <cell r="A8189" t="str">
            <v>N5880100</v>
          </cell>
        </row>
        <row r="8190">
          <cell r="A8190" t="str">
            <v>N5890100</v>
          </cell>
        </row>
        <row r="8191">
          <cell r="A8191" t="str">
            <v>N5892100</v>
          </cell>
        </row>
        <row r="8192">
          <cell r="A8192" t="str">
            <v>N5894100</v>
          </cell>
        </row>
        <row r="8193">
          <cell r="A8193" t="str">
            <v>N5899350</v>
          </cell>
        </row>
        <row r="8194">
          <cell r="A8194" t="str">
            <v>N5899550</v>
          </cell>
        </row>
        <row r="8195">
          <cell r="A8195" t="str">
            <v>N5899600</v>
          </cell>
        </row>
        <row r="8196">
          <cell r="A8196" t="str">
            <v>N5899650</v>
          </cell>
        </row>
        <row r="8197">
          <cell r="A8197" t="str">
            <v>N5899700</v>
          </cell>
        </row>
        <row r="8198">
          <cell r="A8198" t="str">
            <v>N5899750</v>
          </cell>
        </row>
        <row r="8199">
          <cell r="A8199" t="str">
            <v>N5899900</v>
          </cell>
        </row>
        <row r="8200">
          <cell r="A8200" t="str">
            <v>N5899950</v>
          </cell>
        </row>
        <row r="8201">
          <cell r="A8201" t="str">
            <v>S5110100</v>
          </cell>
        </row>
        <row r="8202">
          <cell r="A8202" t="str">
            <v>S5111900</v>
          </cell>
        </row>
        <row r="8203">
          <cell r="A8203" t="str">
            <v>S5112100</v>
          </cell>
        </row>
        <row r="8204">
          <cell r="A8204" t="str">
            <v>S5112300</v>
          </cell>
        </row>
        <row r="8205">
          <cell r="A8205" t="str">
            <v>S5113100</v>
          </cell>
        </row>
        <row r="8206">
          <cell r="A8206" t="str">
            <v>S5113200</v>
          </cell>
        </row>
        <row r="8207">
          <cell r="A8207" t="str">
            <v>S5113300</v>
          </cell>
        </row>
        <row r="8208">
          <cell r="A8208" t="str">
            <v>S5114900</v>
          </cell>
        </row>
        <row r="8209">
          <cell r="A8209" t="str">
            <v>S5115100</v>
          </cell>
        </row>
        <row r="8210">
          <cell r="A8210" t="str">
            <v>S5115900</v>
          </cell>
        </row>
        <row r="8211">
          <cell r="A8211" t="str">
            <v>S5116100</v>
          </cell>
        </row>
        <row r="8212">
          <cell r="A8212" t="str">
            <v>S5120100</v>
          </cell>
        </row>
        <row r="8213">
          <cell r="A8213" t="str">
            <v>S5121100</v>
          </cell>
        </row>
        <row r="8214">
          <cell r="A8214" t="str">
            <v>S5122100</v>
          </cell>
        </row>
        <row r="8215">
          <cell r="A8215" t="str">
            <v>S5129100</v>
          </cell>
        </row>
        <row r="8216">
          <cell r="A8216" t="str">
            <v>S5130100</v>
          </cell>
        </row>
        <row r="8217">
          <cell r="A8217" t="str">
            <v>S5130200</v>
          </cell>
        </row>
        <row r="8218">
          <cell r="A8218" t="str">
            <v>S5130400</v>
          </cell>
        </row>
        <row r="8219">
          <cell r="A8219" t="str">
            <v>S5130900</v>
          </cell>
        </row>
        <row r="8220">
          <cell r="A8220" t="str">
            <v>S5131100</v>
          </cell>
        </row>
        <row r="8221">
          <cell r="A8221" t="str">
            <v>S5131200</v>
          </cell>
        </row>
        <row r="8222">
          <cell r="A8222" t="str">
            <v>S5131300</v>
          </cell>
        </row>
        <row r="8223">
          <cell r="A8223" t="str">
            <v>S5132100</v>
          </cell>
        </row>
        <row r="8224">
          <cell r="A8224" t="str">
            <v>S5133100</v>
          </cell>
        </row>
        <row r="8225">
          <cell r="A8225" t="str">
            <v>S5134400</v>
          </cell>
        </row>
        <row r="8226">
          <cell r="A8226" t="str">
            <v>S5134900</v>
          </cell>
        </row>
        <row r="8227">
          <cell r="A8227" t="str">
            <v>S5135100</v>
          </cell>
        </row>
        <row r="8228">
          <cell r="A8228" t="str">
            <v>S5135200</v>
          </cell>
        </row>
        <row r="8229">
          <cell r="A8229" t="str">
            <v>S5135300</v>
          </cell>
        </row>
        <row r="8230">
          <cell r="A8230" t="str">
            <v>S5135500</v>
          </cell>
        </row>
        <row r="8231">
          <cell r="A8231" t="str">
            <v>S5135900</v>
          </cell>
        </row>
        <row r="8232">
          <cell r="A8232" t="str">
            <v>S5136100</v>
          </cell>
        </row>
        <row r="8233">
          <cell r="A8233" t="str">
            <v>S5136900</v>
          </cell>
        </row>
        <row r="8234">
          <cell r="A8234" t="str">
            <v>S5137100</v>
          </cell>
        </row>
        <row r="8235">
          <cell r="A8235" t="str">
            <v>S5138100</v>
          </cell>
        </row>
        <row r="8236">
          <cell r="A8236" t="str">
            <v>S5140100</v>
          </cell>
        </row>
        <row r="8237">
          <cell r="A8237" t="str">
            <v>S5140200</v>
          </cell>
        </row>
        <row r="8238">
          <cell r="A8238" t="str">
            <v>S5140300</v>
          </cell>
        </row>
        <row r="8239">
          <cell r="A8239" t="str">
            <v>S5141100</v>
          </cell>
        </row>
        <row r="8240">
          <cell r="A8240" t="str">
            <v>S5141200</v>
          </cell>
        </row>
        <row r="8241">
          <cell r="A8241" t="str">
            <v>S5141300</v>
          </cell>
        </row>
        <row r="8242">
          <cell r="A8242" t="str">
            <v>S5141400</v>
          </cell>
        </row>
        <row r="8243">
          <cell r="A8243" t="str">
            <v>S5142100</v>
          </cell>
        </row>
        <row r="8244">
          <cell r="A8244" t="str">
            <v>S5142200</v>
          </cell>
        </row>
        <row r="8245">
          <cell r="A8245" t="str">
            <v>S5142300</v>
          </cell>
        </row>
        <row r="8246">
          <cell r="A8246" t="str">
            <v>S5142320</v>
          </cell>
        </row>
        <row r="8247">
          <cell r="A8247" t="str">
            <v>S5142400</v>
          </cell>
        </row>
        <row r="8248">
          <cell r="A8248" t="str">
            <v>S5142500</v>
          </cell>
        </row>
        <row r="8249">
          <cell r="A8249" t="str">
            <v>S5144100</v>
          </cell>
        </row>
        <row r="8250">
          <cell r="A8250" t="str">
            <v>S5144200</v>
          </cell>
        </row>
        <row r="8251">
          <cell r="A8251" t="str">
            <v>S5144300</v>
          </cell>
        </row>
        <row r="8252">
          <cell r="A8252" t="str">
            <v>S5190100</v>
          </cell>
        </row>
        <row r="8253">
          <cell r="A8253" t="str">
            <v>S5190200</v>
          </cell>
        </row>
        <row r="8254">
          <cell r="A8254" t="str">
            <v>S5190250</v>
          </cell>
        </row>
        <row r="8255">
          <cell r="A8255" t="str">
            <v>S5190900</v>
          </cell>
        </row>
        <row r="8256">
          <cell r="A8256" t="str">
            <v>S5191100</v>
          </cell>
        </row>
        <row r="8257">
          <cell r="A8257" t="str">
            <v>S5191200</v>
          </cell>
        </row>
        <row r="8258">
          <cell r="A8258" t="str">
            <v>S5191300</v>
          </cell>
        </row>
        <row r="8259">
          <cell r="A8259" t="str">
            <v>S5192100</v>
          </cell>
        </row>
        <row r="8260">
          <cell r="A8260" t="str">
            <v>S5192200</v>
          </cell>
        </row>
        <row r="8261">
          <cell r="A8261" t="str">
            <v>S5200100</v>
          </cell>
        </row>
        <row r="8262">
          <cell r="A8262" t="str">
            <v>S5200900</v>
          </cell>
        </row>
        <row r="8263">
          <cell r="A8263" t="str">
            <v>S5201100</v>
          </cell>
        </row>
        <row r="8264">
          <cell r="A8264" t="str">
            <v>S5202100</v>
          </cell>
        </row>
        <row r="8265">
          <cell r="A8265" t="str">
            <v>S5202200</v>
          </cell>
        </row>
        <row r="8266">
          <cell r="A8266" t="str">
            <v>S5202900</v>
          </cell>
        </row>
        <row r="8267">
          <cell r="A8267" t="str">
            <v>S5203100</v>
          </cell>
        </row>
        <row r="8268">
          <cell r="A8268" t="str">
            <v>S5203300</v>
          </cell>
        </row>
        <row r="8269">
          <cell r="A8269" t="str">
            <v>S5203900</v>
          </cell>
        </row>
        <row r="8270">
          <cell r="A8270" t="str">
            <v>S5204100</v>
          </cell>
        </row>
        <row r="8271">
          <cell r="A8271" t="str">
            <v>S5205100</v>
          </cell>
        </row>
        <row r="8272">
          <cell r="A8272" t="str">
            <v>S5205200</v>
          </cell>
        </row>
        <row r="8273">
          <cell r="A8273" t="str">
            <v>S5205300</v>
          </cell>
        </row>
        <row r="8274">
          <cell r="A8274" t="str">
            <v>S5205400</v>
          </cell>
        </row>
        <row r="8275">
          <cell r="A8275" t="str">
            <v>S5205500</v>
          </cell>
        </row>
        <row r="8276">
          <cell r="A8276" t="str">
            <v>S5205900</v>
          </cell>
        </row>
        <row r="8277">
          <cell r="A8277" t="str">
            <v>S5207100</v>
          </cell>
        </row>
        <row r="8278">
          <cell r="A8278" t="str">
            <v>S5209100</v>
          </cell>
        </row>
        <row r="8279">
          <cell r="A8279" t="str">
            <v>S5210100</v>
          </cell>
        </row>
        <row r="8280">
          <cell r="A8280" t="str">
            <v>S5211100</v>
          </cell>
        </row>
        <row r="8281">
          <cell r="A8281" t="str">
            <v>S5212100</v>
          </cell>
        </row>
        <row r="8282">
          <cell r="A8282" t="str">
            <v>S5213100</v>
          </cell>
        </row>
        <row r="8283">
          <cell r="A8283" t="str">
            <v>S5213200</v>
          </cell>
        </row>
        <row r="8284">
          <cell r="A8284" t="str">
            <v>S5213300</v>
          </cell>
        </row>
        <row r="8285">
          <cell r="A8285" t="str">
            <v>S5214100</v>
          </cell>
        </row>
        <row r="8286">
          <cell r="A8286" t="str">
            <v>S5214200</v>
          </cell>
        </row>
        <row r="8287">
          <cell r="A8287" t="str">
            <v>S5214300</v>
          </cell>
        </row>
        <row r="8288">
          <cell r="A8288" t="str">
            <v>S5214400</v>
          </cell>
        </row>
        <row r="8289">
          <cell r="A8289" t="str">
            <v>S5214500</v>
          </cell>
        </row>
        <row r="8290">
          <cell r="A8290" t="str">
            <v>S5214600</v>
          </cell>
        </row>
        <row r="8291">
          <cell r="A8291" t="str">
            <v>S5214900</v>
          </cell>
        </row>
        <row r="8292">
          <cell r="A8292" t="str">
            <v>S5215100</v>
          </cell>
        </row>
        <row r="8293">
          <cell r="A8293" t="str">
            <v>S5216100</v>
          </cell>
        </row>
        <row r="8294">
          <cell r="A8294" t="str">
            <v>S5216200</v>
          </cell>
        </row>
        <row r="8295">
          <cell r="A8295" t="str">
            <v>S5216300</v>
          </cell>
        </row>
        <row r="8296">
          <cell r="A8296" t="str">
            <v>S5217100</v>
          </cell>
        </row>
        <row r="8297">
          <cell r="A8297" t="str">
            <v>S5219100</v>
          </cell>
        </row>
        <row r="8298">
          <cell r="A8298" t="str">
            <v>S5220100</v>
          </cell>
        </row>
        <row r="8299">
          <cell r="A8299" t="str">
            <v>S5221100</v>
          </cell>
        </row>
        <row r="8300">
          <cell r="A8300" t="str">
            <v>S5222900</v>
          </cell>
        </row>
        <row r="8301">
          <cell r="A8301" t="str">
            <v>S5223100</v>
          </cell>
        </row>
        <row r="8302">
          <cell r="A8302" t="str">
            <v>S5223200</v>
          </cell>
        </row>
        <row r="8303">
          <cell r="A8303" t="str">
            <v>S5223500</v>
          </cell>
        </row>
        <row r="8304">
          <cell r="A8304" t="str">
            <v>S5223600</v>
          </cell>
        </row>
        <row r="8305">
          <cell r="A8305" t="str">
            <v>S5223900</v>
          </cell>
        </row>
        <row r="8306">
          <cell r="A8306" t="str">
            <v>S5224100</v>
          </cell>
        </row>
        <row r="8307">
          <cell r="A8307" t="str">
            <v>S5224200</v>
          </cell>
        </row>
        <row r="8308">
          <cell r="A8308" t="str">
            <v>S5224900</v>
          </cell>
        </row>
        <row r="8309">
          <cell r="A8309" t="str">
            <v>S5226200</v>
          </cell>
        </row>
        <row r="8310">
          <cell r="A8310" t="str">
            <v>S5227100</v>
          </cell>
        </row>
        <row r="8311">
          <cell r="A8311" t="str">
            <v>S5227200</v>
          </cell>
        </row>
        <row r="8312">
          <cell r="A8312" t="str">
            <v>S5227300</v>
          </cell>
        </row>
        <row r="8313">
          <cell r="A8313" t="str">
            <v>S5227400</v>
          </cell>
        </row>
        <row r="8314">
          <cell r="A8314" t="str">
            <v>S5228100</v>
          </cell>
        </row>
        <row r="8315">
          <cell r="A8315" t="str">
            <v>S5229100</v>
          </cell>
        </row>
        <row r="8316">
          <cell r="A8316" t="str">
            <v>S5229110</v>
          </cell>
        </row>
        <row r="8317">
          <cell r="A8317" t="str">
            <v>S5230100</v>
          </cell>
        </row>
        <row r="8318">
          <cell r="A8318" t="str">
            <v>S5240100</v>
          </cell>
        </row>
        <row r="8319">
          <cell r="A8319" t="str">
            <v>S5243100</v>
          </cell>
        </row>
        <row r="8320">
          <cell r="A8320" t="str">
            <v>S5243300</v>
          </cell>
        </row>
        <row r="8321">
          <cell r="A8321" t="str">
            <v>S5243310</v>
          </cell>
        </row>
        <row r="8322">
          <cell r="A8322" t="str">
            <v>S5243320</v>
          </cell>
        </row>
        <row r="8323">
          <cell r="A8323" t="str">
            <v>S5243400</v>
          </cell>
        </row>
        <row r="8324">
          <cell r="A8324" t="str">
            <v>S5243600</v>
          </cell>
        </row>
        <row r="8325">
          <cell r="A8325" t="str">
            <v>S5243900</v>
          </cell>
        </row>
        <row r="8326">
          <cell r="A8326" t="str">
            <v>S5244100</v>
          </cell>
        </row>
        <row r="8327">
          <cell r="A8327" t="str">
            <v>S5245100</v>
          </cell>
        </row>
        <row r="8328">
          <cell r="A8328" t="str">
            <v>S5245200</v>
          </cell>
        </row>
        <row r="8329">
          <cell r="A8329" t="str">
            <v>S5245300</v>
          </cell>
        </row>
        <row r="8330">
          <cell r="A8330" t="str">
            <v>S5245400</v>
          </cell>
        </row>
        <row r="8331">
          <cell r="A8331" t="str">
            <v>S5245500</v>
          </cell>
        </row>
        <row r="8332">
          <cell r="A8332" t="str">
            <v>S5245600</v>
          </cell>
        </row>
        <row r="8333">
          <cell r="A8333" t="str">
            <v>S5245900</v>
          </cell>
        </row>
        <row r="8334">
          <cell r="A8334" t="str">
            <v>S5245910</v>
          </cell>
        </row>
        <row r="8335">
          <cell r="A8335" t="str">
            <v>S5245920</v>
          </cell>
        </row>
        <row r="8336">
          <cell r="A8336" t="str">
            <v>S5246100</v>
          </cell>
        </row>
        <row r="8337">
          <cell r="A8337" t="str">
            <v>S5246500</v>
          </cell>
        </row>
        <row r="8338">
          <cell r="A8338" t="str">
            <v>S5246700</v>
          </cell>
        </row>
        <row r="8339">
          <cell r="A8339" t="str">
            <v>S5247100</v>
          </cell>
        </row>
        <row r="8340">
          <cell r="A8340" t="str">
            <v>S5247500</v>
          </cell>
        </row>
        <row r="8341">
          <cell r="A8341" t="str">
            <v>S5247600</v>
          </cell>
        </row>
        <row r="8342">
          <cell r="A8342" t="str">
            <v>S5247700</v>
          </cell>
        </row>
        <row r="8343">
          <cell r="A8343" t="str">
            <v>S5248100</v>
          </cell>
        </row>
        <row r="8344">
          <cell r="A8344" t="str">
            <v>S5249100</v>
          </cell>
        </row>
        <row r="8345">
          <cell r="A8345" t="str">
            <v>S5249200</v>
          </cell>
        </row>
        <row r="8346">
          <cell r="A8346" t="str">
            <v>S5249300</v>
          </cell>
        </row>
        <row r="8347">
          <cell r="A8347" t="str">
            <v>S5249400</v>
          </cell>
        </row>
        <row r="8348">
          <cell r="A8348" t="str">
            <v>S5249900</v>
          </cell>
        </row>
        <row r="8349">
          <cell r="A8349" t="str">
            <v>S5250100</v>
          </cell>
        </row>
        <row r="8350">
          <cell r="A8350" t="str">
            <v>S5251100</v>
          </cell>
        </row>
        <row r="8351">
          <cell r="A8351" t="str">
            <v>S5252100</v>
          </cell>
        </row>
        <row r="8352">
          <cell r="A8352" t="str">
            <v>S5253100</v>
          </cell>
        </row>
        <row r="8353">
          <cell r="A8353" t="str">
            <v>S5256100</v>
          </cell>
        </row>
        <row r="8354">
          <cell r="A8354" t="str">
            <v>S5259100</v>
          </cell>
        </row>
        <row r="8355">
          <cell r="A8355" t="str">
            <v>S5259900</v>
          </cell>
        </row>
        <row r="8356">
          <cell r="A8356" t="str">
            <v>S5260100</v>
          </cell>
        </row>
        <row r="8357">
          <cell r="A8357" t="str">
            <v>S5261100</v>
          </cell>
        </row>
        <row r="8358">
          <cell r="A8358" t="str">
            <v>S5262100</v>
          </cell>
        </row>
        <row r="8359">
          <cell r="A8359" t="str">
            <v>S5263100</v>
          </cell>
        </row>
        <row r="8360">
          <cell r="A8360" t="str">
            <v>S5264100</v>
          </cell>
        </row>
        <row r="8361">
          <cell r="A8361" t="str">
            <v>S5265100</v>
          </cell>
        </row>
        <row r="8362">
          <cell r="A8362" t="str">
            <v>S5269100</v>
          </cell>
        </row>
        <row r="8363">
          <cell r="A8363" t="str">
            <v>S5270100</v>
          </cell>
        </row>
        <row r="8364">
          <cell r="A8364" t="str">
            <v>S5270200</v>
          </cell>
        </row>
        <row r="8365">
          <cell r="A8365" t="str">
            <v>S5270300</v>
          </cell>
        </row>
        <row r="8366">
          <cell r="A8366" t="str">
            <v>S5270400</v>
          </cell>
        </row>
        <row r="8367">
          <cell r="A8367" t="str">
            <v>S5270500</v>
          </cell>
        </row>
        <row r="8368">
          <cell r="A8368" t="str">
            <v>S5270600</v>
          </cell>
        </row>
        <row r="8369">
          <cell r="A8369" t="str">
            <v>S5270700</v>
          </cell>
        </row>
        <row r="8370">
          <cell r="A8370" t="str">
            <v>S5270800</v>
          </cell>
        </row>
        <row r="8371">
          <cell r="A8371" t="str">
            <v>S5270900</v>
          </cell>
        </row>
        <row r="8372">
          <cell r="A8372" t="str">
            <v>S5273100</v>
          </cell>
        </row>
        <row r="8373">
          <cell r="A8373" t="str">
            <v>S5273200</v>
          </cell>
        </row>
        <row r="8374">
          <cell r="A8374" t="str">
            <v>S5273500</v>
          </cell>
        </row>
        <row r="8375">
          <cell r="A8375" t="str">
            <v>S5273800</v>
          </cell>
        </row>
        <row r="8376">
          <cell r="A8376" t="str">
            <v>S5273900</v>
          </cell>
        </row>
        <row r="8377">
          <cell r="A8377" t="str">
            <v>S5274100</v>
          </cell>
        </row>
        <row r="8378">
          <cell r="A8378" t="str">
            <v>S5277100</v>
          </cell>
        </row>
        <row r="8379">
          <cell r="A8379" t="str">
            <v>S5277200</v>
          </cell>
        </row>
        <row r="8380">
          <cell r="A8380" t="str">
            <v>S5280100</v>
          </cell>
        </row>
        <row r="8381">
          <cell r="A8381" t="str">
            <v>S5281100</v>
          </cell>
        </row>
        <row r="8382">
          <cell r="A8382" t="str">
            <v>S5281900</v>
          </cell>
        </row>
        <row r="8383">
          <cell r="A8383" t="str">
            <v>S5285100</v>
          </cell>
        </row>
        <row r="8384">
          <cell r="A8384" t="str">
            <v>S5289100</v>
          </cell>
        </row>
        <row r="8385">
          <cell r="A8385" t="str">
            <v>S5291100</v>
          </cell>
        </row>
        <row r="8386">
          <cell r="A8386" t="str">
            <v>S5291200</v>
          </cell>
        </row>
        <row r="8387">
          <cell r="A8387" t="str">
            <v>S5292100</v>
          </cell>
        </row>
        <row r="8388">
          <cell r="A8388" t="str">
            <v>S5293100</v>
          </cell>
        </row>
        <row r="8389">
          <cell r="A8389" t="str">
            <v>S5293400</v>
          </cell>
        </row>
        <row r="8390">
          <cell r="A8390" t="str">
            <v>S5293450</v>
          </cell>
        </row>
        <row r="8391">
          <cell r="A8391" t="str">
            <v>S5293600</v>
          </cell>
        </row>
        <row r="8392">
          <cell r="A8392" t="str">
            <v>S5293900</v>
          </cell>
        </row>
        <row r="8393">
          <cell r="A8393" t="str">
            <v>S5294100</v>
          </cell>
        </row>
        <row r="8394">
          <cell r="A8394" t="str">
            <v>S5295100</v>
          </cell>
        </row>
        <row r="8395">
          <cell r="A8395" t="str">
            <v>S5296100</v>
          </cell>
        </row>
        <row r="8396">
          <cell r="A8396" t="str">
            <v>S5297100</v>
          </cell>
        </row>
        <row r="8397">
          <cell r="A8397" t="str">
            <v>S5297200</v>
          </cell>
        </row>
        <row r="8398">
          <cell r="A8398" t="str">
            <v>S5297300</v>
          </cell>
        </row>
        <row r="8399">
          <cell r="A8399" t="str">
            <v>S5297900</v>
          </cell>
        </row>
        <row r="8400">
          <cell r="A8400" t="str">
            <v>S5299100</v>
          </cell>
        </row>
        <row r="8401">
          <cell r="A8401" t="str">
            <v>S5300990</v>
          </cell>
        </row>
        <row r="8402">
          <cell r="A8402" t="str">
            <v>S5403100</v>
          </cell>
        </row>
        <row r="8403">
          <cell r="A8403" t="str">
            <v>S5404100</v>
          </cell>
        </row>
        <row r="8404">
          <cell r="A8404" t="str">
            <v>S5406100</v>
          </cell>
        </row>
        <row r="8405">
          <cell r="A8405" t="str">
            <v>S5409100</v>
          </cell>
        </row>
        <row r="8406">
          <cell r="A8406" t="str">
            <v>S5412100</v>
          </cell>
        </row>
        <row r="8407">
          <cell r="A8407" t="str">
            <v>S5419100</v>
          </cell>
        </row>
        <row r="8408">
          <cell r="A8408" t="str">
            <v>S5419900</v>
          </cell>
        </row>
        <row r="8409">
          <cell r="A8409" t="str">
            <v>S5421100</v>
          </cell>
        </row>
        <row r="8410">
          <cell r="A8410" t="str">
            <v>S5429100</v>
          </cell>
        </row>
        <row r="8411">
          <cell r="A8411" t="str">
            <v>S5431100</v>
          </cell>
        </row>
        <row r="8412">
          <cell r="A8412" t="str">
            <v>S5435100</v>
          </cell>
        </row>
        <row r="8413">
          <cell r="A8413" t="str">
            <v>S5435300</v>
          </cell>
        </row>
        <row r="8414">
          <cell r="A8414" t="str">
            <v>S5439100</v>
          </cell>
        </row>
        <row r="8415">
          <cell r="A8415" t="str">
            <v>S5600100</v>
          </cell>
        </row>
        <row r="8416">
          <cell r="A8416" t="str">
            <v>S5601100</v>
          </cell>
        </row>
        <row r="8417">
          <cell r="A8417" t="str">
            <v>S5610100</v>
          </cell>
        </row>
        <row r="8418">
          <cell r="A8418" t="str">
            <v>S5610200</v>
          </cell>
        </row>
        <row r="8419">
          <cell r="A8419" t="str">
            <v>S5610900</v>
          </cell>
        </row>
        <row r="8420">
          <cell r="A8420" t="str">
            <v>S5611100</v>
          </cell>
        </row>
        <row r="8421">
          <cell r="A8421" t="str">
            <v>S5611200</v>
          </cell>
        </row>
        <row r="8422">
          <cell r="A8422" t="str">
            <v>S5611900</v>
          </cell>
        </row>
        <row r="8423">
          <cell r="A8423" t="str">
            <v>S5612100</v>
          </cell>
        </row>
        <row r="8424">
          <cell r="A8424" t="str">
            <v>S5612200</v>
          </cell>
        </row>
        <row r="8425">
          <cell r="A8425" t="str">
            <v>S5612300</v>
          </cell>
        </row>
        <row r="8426">
          <cell r="A8426" t="str">
            <v>S5612900</v>
          </cell>
        </row>
        <row r="8427">
          <cell r="A8427" t="str">
            <v>S5619100</v>
          </cell>
        </row>
        <row r="8428">
          <cell r="A8428" t="str">
            <v>S5619200</v>
          </cell>
        </row>
        <row r="8429">
          <cell r="A8429" t="str">
            <v>S5619900</v>
          </cell>
        </row>
        <row r="8430">
          <cell r="A8430" t="str">
            <v>S5620100</v>
          </cell>
        </row>
        <row r="8431">
          <cell r="A8431" t="str">
            <v>S5621100</v>
          </cell>
        </row>
        <row r="8432">
          <cell r="A8432" t="str">
            <v>S5622100</v>
          </cell>
        </row>
        <row r="8433">
          <cell r="A8433" t="str">
            <v>S5631100</v>
          </cell>
        </row>
        <row r="8434">
          <cell r="A8434" t="str">
            <v>S5640100</v>
          </cell>
        </row>
        <row r="8435">
          <cell r="A8435" t="str">
            <v>S5640200</v>
          </cell>
        </row>
        <row r="8436">
          <cell r="A8436" t="str">
            <v>S5640210</v>
          </cell>
        </row>
        <row r="8437">
          <cell r="A8437" t="str">
            <v>S5640400</v>
          </cell>
        </row>
        <row r="8438">
          <cell r="A8438" t="str">
            <v>S5640410</v>
          </cell>
        </row>
        <row r="8439">
          <cell r="A8439" t="str">
            <v>S5641100</v>
          </cell>
        </row>
        <row r="8440">
          <cell r="A8440" t="str">
            <v>S5642100</v>
          </cell>
        </row>
        <row r="8441">
          <cell r="A8441" t="str">
            <v>S5643100</v>
          </cell>
        </row>
        <row r="8442">
          <cell r="A8442" t="str">
            <v>S5643200</v>
          </cell>
        </row>
        <row r="8443">
          <cell r="A8443" t="str">
            <v>S5643300</v>
          </cell>
        </row>
        <row r="8444">
          <cell r="A8444" t="str">
            <v>S5643500</v>
          </cell>
        </row>
        <row r="8445">
          <cell r="A8445" t="str">
            <v>S5643900</v>
          </cell>
        </row>
        <row r="8446">
          <cell r="A8446" t="str">
            <v>S5649100</v>
          </cell>
        </row>
        <row r="8447">
          <cell r="A8447" t="str">
            <v>S5700100</v>
          </cell>
        </row>
        <row r="8448">
          <cell r="A8448" t="str">
            <v>S5701100</v>
          </cell>
        </row>
        <row r="8449">
          <cell r="A8449" t="str">
            <v>S5702100</v>
          </cell>
        </row>
        <row r="8450">
          <cell r="A8450" t="str">
            <v>S5707100</v>
          </cell>
        </row>
        <row r="8451">
          <cell r="A8451" t="str">
            <v>S5710100</v>
          </cell>
        </row>
        <row r="8452">
          <cell r="A8452" t="str">
            <v>S5711100</v>
          </cell>
        </row>
        <row r="8453">
          <cell r="A8453" t="str">
            <v>S5711400</v>
          </cell>
        </row>
        <row r="8454">
          <cell r="A8454" t="str">
            <v>S5713000</v>
          </cell>
        </row>
        <row r="8455">
          <cell r="A8455" t="str">
            <v>S5713100</v>
          </cell>
        </row>
        <row r="8456">
          <cell r="A8456" t="str">
            <v>S5714100</v>
          </cell>
        </row>
        <row r="8457">
          <cell r="A8457" t="str">
            <v>S5716100</v>
          </cell>
        </row>
        <row r="8458">
          <cell r="A8458" t="str">
            <v>S5719100</v>
          </cell>
        </row>
        <row r="8459">
          <cell r="A8459" t="str">
            <v>S5720100</v>
          </cell>
        </row>
        <row r="8460">
          <cell r="A8460" t="str">
            <v>S5720150</v>
          </cell>
        </row>
        <row r="8461">
          <cell r="A8461" t="str">
            <v>S5720200</v>
          </cell>
        </row>
        <row r="8462">
          <cell r="A8462" t="str">
            <v>S5720300</v>
          </cell>
        </row>
        <row r="8463">
          <cell r="A8463" t="str">
            <v>S5720350</v>
          </cell>
        </row>
        <row r="8464">
          <cell r="A8464" t="str">
            <v>S5720400</v>
          </cell>
        </row>
        <row r="8465">
          <cell r="A8465" t="str">
            <v>S5720850</v>
          </cell>
        </row>
        <row r="8466">
          <cell r="A8466" t="str">
            <v>S5720900</v>
          </cell>
        </row>
        <row r="8467">
          <cell r="A8467" t="str">
            <v>S5721900</v>
          </cell>
        </row>
        <row r="8468">
          <cell r="A8468" t="str">
            <v>S5724100</v>
          </cell>
        </row>
        <row r="8469">
          <cell r="A8469" t="str">
            <v>S5724200</v>
          </cell>
        </row>
        <row r="8470">
          <cell r="A8470" t="str">
            <v>S5724400</v>
          </cell>
        </row>
        <row r="8471">
          <cell r="A8471" t="str">
            <v>S5724600</v>
          </cell>
        </row>
        <row r="8472">
          <cell r="A8472" t="str">
            <v>S5726100</v>
          </cell>
        </row>
        <row r="8473">
          <cell r="A8473" t="str">
            <v>S5728100</v>
          </cell>
        </row>
        <row r="8474">
          <cell r="A8474" t="str">
            <v>S5728300</v>
          </cell>
        </row>
        <row r="8475">
          <cell r="A8475" t="str">
            <v>S5729100</v>
          </cell>
        </row>
        <row r="8476">
          <cell r="A8476" t="str">
            <v>S5729110</v>
          </cell>
        </row>
        <row r="8477">
          <cell r="A8477" t="str">
            <v>S5729120</v>
          </cell>
        </row>
        <row r="8478">
          <cell r="A8478" t="str">
            <v>S5729140</v>
          </cell>
        </row>
        <row r="8479">
          <cell r="A8479" t="str">
            <v>S5729150</v>
          </cell>
        </row>
        <row r="8480">
          <cell r="A8480" t="str">
            <v>S5729300</v>
          </cell>
        </row>
        <row r="8481">
          <cell r="A8481" t="str">
            <v>S5729400</v>
          </cell>
        </row>
        <row r="8482">
          <cell r="A8482" t="str">
            <v>S5729500</v>
          </cell>
        </row>
        <row r="8483">
          <cell r="A8483" t="str">
            <v>S5729680</v>
          </cell>
        </row>
        <row r="8484">
          <cell r="A8484" t="str">
            <v>S5729700</v>
          </cell>
        </row>
        <row r="8485">
          <cell r="A8485" t="str">
            <v>S5729900</v>
          </cell>
        </row>
        <row r="8486">
          <cell r="A8486" t="str">
            <v>S5733100</v>
          </cell>
        </row>
        <row r="8487">
          <cell r="A8487" t="str">
            <v>S5734900</v>
          </cell>
        </row>
        <row r="8488">
          <cell r="A8488" t="str">
            <v>S5740050</v>
          </cell>
        </row>
        <row r="8489">
          <cell r="A8489" t="str">
            <v>S5740100</v>
          </cell>
        </row>
        <row r="8490">
          <cell r="A8490" t="str">
            <v>S5740150</v>
          </cell>
        </row>
        <row r="8491">
          <cell r="A8491" t="str">
            <v>S5740250</v>
          </cell>
        </row>
        <row r="8492">
          <cell r="A8492" t="str">
            <v>S5740450</v>
          </cell>
        </row>
        <row r="8493">
          <cell r="A8493" t="str">
            <v>S5740500</v>
          </cell>
        </row>
        <row r="8494">
          <cell r="A8494" t="str">
            <v>S5740550</v>
          </cell>
        </row>
        <row r="8495">
          <cell r="A8495" t="str">
            <v>S5740600</v>
          </cell>
        </row>
        <row r="8496">
          <cell r="A8496" t="str">
            <v>S5740650</v>
          </cell>
        </row>
        <row r="8497">
          <cell r="A8497" t="str">
            <v>S5740700</v>
          </cell>
        </row>
        <row r="8498">
          <cell r="A8498" t="str">
            <v>S5740750</v>
          </cell>
        </row>
        <row r="8499">
          <cell r="A8499" t="str">
            <v>S5740800</v>
          </cell>
        </row>
        <row r="8500">
          <cell r="A8500" t="str">
            <v>S5740850</v>
          </cell>
        </row>
        <row r="8501">
          <cell r="A8501" t="str">
            <v>S5740900</v>
          </cell>
        </row>
        <row r="8502">
          <cell r="A8502" t="str">
            <v>S5741100</v>
          </cell>
        </row>
        <row r="8503">
          <cell r="A8503" t="str">
            <v>S5741200</v>
          </cell>
        </row>
        <row r="8504">
          <cell r="A8504" t="str">
            <v>S5742050</v>
          </cell>
        </row>
        <row r="8505">
          <cell r="A8505" t="str">
            <v>S5742100</v>
          </cell>
        </row>
        <row r="8506">
          <cell r="A8506" t="str">
            <v>S5742150</v>
          </cell>
        </row>
        <row r="8507">
          <cell r="A8507" t="str">
            <v>S5742200</v>
          </cell>
        </row>
        <row r="8508">
          <cell r="A8508" t="str">
            <v>S5742230</v>
          </cell>
        </row>
        <row r="8509">
          <cell r="A8509" t="str">
            <v>S5742250</v>
          </cell>
        </row>
        <row r="8510">
          <cell r="A8510" t="str">
            <v>S5742300</v>
          </cell>
        </row>
        <row r="8511">
          <cell r="A8511" t="str">
            <v>S5742350</v>
          </cell>
        </row>
        <row r="8512">
          <cell r="A8512" t="str">
            <v>S5742400</v>
          </cell>
        </row>
        <row r="8513">
          <cell r="A8513" t="str">
            <v>S5742450</v>
          </cell>
        </row>
        <row r="8514">
          <cell r="A8514" t="str">
            <v>S5742500</v>
          </cell>
        </row>
        <row r="8515">
          <cell r="A8515" t="str">
            <v>S5742700</v>
          </cell>
        </row>
        <row r="8516">
          <cell r="A8516" t="str">
            <v>S5742900</v>
          </cell>
        </row>
        <row r="8517">
          <cell r="A8517" t="str">
            <v>S5743100</v>
          </cell>
        </row>
        <row r="8518">
          <cell r="A8518" t="str">
            <v>S5748100</v>
          </cell>
        </row>
        <row r="8519">
          <cell r="A8519" t="str">
            <v>S5748150</v>
          </cell>
        </row>
        <row r="8520">
          <cell r="A8520" t="str">
            <v>S5748200</v>
          </cell>
        </row>
        <row r="8521">
          <cell r="A8521" t="str">
            <v>S5748250</v>
          </cell>
        </row>
        <row r="8522">
          <cell r="A8522" t="str">
            <v>S5748300</v>
          </cell>
        </row>
        <row r="8523">
          <cell r="A8523" t="str">
            <v>S5748400</v>
          </cell>
        </row>
        <row r="8524">
          <cell r="A8524" t="str">
            <v>S5749100</v>
          </cell>
        </row>
        <row r="8525">
          <cell r="A8525" t="str">
            <v>S5749200</v>
          </cell>
        </row>
        <row r="8526">
          <cell r="A8526" t="str">
            <v>S5749500</v>
          </cell>
        </row>
        <row r="8527">
          <cell r="A8527" t="str">
            <v>S5749600</v>
          </cell>
        </row>
        <row r="8528">
          <cell r="A8528" t="str">
            <v>S5749700</v>
          </cell>
        </row>
        <row r="8529">
          <cell r="A8529" t="str">
            <v>S5749800</v>
          </cell>
        </row>
        <row r="8530">
          <cell r="A8530" t="str">
            <v>S5749900</v>
          </cell>
        </row>
        <row r="8531">
          <cell r="A8531" t="str">
            <v>S5771100</v>
          </cell>
        </row>
        <row r="8532">
          <cell r="A8532" t="str">
            <v>S5781100</v>
          </cell>
        </row>
        <row r="8533">
          <cell r="A8533" t="str">
            <v>S5782100</v>
          </cell>
        </row>
        <row r="8534">
          <cell r="A8534" t="str">
            <v>S5782200</v>
          </cell>
        </row>
        <row r="8535">
          <cell r="A8535" t="str">
            <v>S5783100</v>
          </cell>
        </row>
        <row r="8536">
          <cell r="A8536" t="str">
            <v>S5784100</v>
          </cell>
        </row>
        <row r="8537">
          <cell r="A8537" t="str">
            <v>S5784200</v>
          </cell>
        </row>
        <row r="8538">
          <cell r="A8538" t="str">
            <v>S5784300</v>
          </cell>
        </row>
        <row r="8539">
          <cell r="A8539" t="str">
            <v>S5784900</v>
          </cell>
        </row>
        <row r="8540">
          <cell r="A8540" t="str">
            <v>S5791400</v>
          </cell>
        </row>
        <row r="8541">
          <cell r="A8541" t="str">
            <v>S5793100</v>
          </cell>
        </row>
        <row r="8542">
          <cell r="A8542" t="str">
            <v>S5796100</v>
          </cell>
        </row>
        <row r="8543">
          <cell r="A8543" t="str">
            <v>S5796300</v>
          </cell>
        </row>
        <row r="8544">
          <cell r="A8544" t="str">
            <v>S5796400</v>
          </cell>
        </row>
        <row r="8545">
          <cell r="A8545" t="str">
            <v>S5796900</v>
          </cell>
        </row>
        <row r="8546">
          <cell r="A8546" t="str">
            <v>S5797100</v>
          </cell>
        </row>
        <row r="8547">
          <cell r="A8547" t="str">
            <v>S5798100</v>
          </cell>
        </row>
        <row r="8548">
          <cell r="A8548" t="str">
            <v>S5799010</v>
          </cell>
        </row>
        <row r="8549">
          <cell r="A8549" t="str">
            <v>S5799020</v>
          </cell>
        </row>
        <row r="8550">
          <cell r="A8550" t="str">
            <v>S5799030</v>
          </cell>
        </row>
        <row r="8551">
          <cell r="A8551" t="str">
            <v>S5799040</v>
          </cell>
        </row>
        <row r="8552">
          <cell r="A8552" t="str">
            <v>S5799050</v>
          </cell>
        </row>
        <row r="8553">
          <cell r="A8553" t="str">
            <v>S5799070</v>
          </cell>
        </row>
        <row r="8554">
          <cell r="A8554" t="str">
            <v>S5799080</v>
          </cell>
        </row>
        <row r="8555">
          <cell r="A8555" t="str">
            <v>S5799090</v>
          </cell>
        </row>
        <row r="8556">
          <cell r="A8556" t="str">
            <v>S5799100</v>
          </cell>
        </row>
        <row r="8557">
          <cell r="A8557" t="str">
            <v>S5799140</v>
          </cell>
        </row>
        <row r="8558">
          <cell r="A8558" t="str">
            <v>S5799150</v>
          </cell>
        </row>
        <row r="8559">
          <cell r="A8559" t="str">
            <v>S5799210</v>
          </cell>
        </row>
        <row r="8560">
          <cell r="A8560" t="str">
            <v>S5799240</v>
          </cell>
        </row>
        <row r="8561">
          <cell r="A8561" t="str">
            <v>S5799260</v>
          </cell>
        </row>
        <row r="8562">
          <cell r="A8562" t="str">
            <v>S5799270</v>
          </cell>
        </row>
        <row r="8563">
          <cell r="A8563" t="str">
            <v>S5799280</v>
          </cell>
        </row>
        <row r="8564">
          <cell r="A8564" t="str">
            <v>S5799290</v>
          </cell>
        </row>
        <row r="8565">
          <cell r="A8565" t="str">
            <v>S5799300</v>
          </cell>
        </row>
        <row r="8566">
          <cell r="A8566" t="str">
            <v>S5799310</v>
          </cell>
        </row>
        <row r="8567">
          <cell r="A8567" t="str">
            <v>S5799360</v>
          </cell>
        </row>
        <row r="8568">
          <cell r="A8568" t="str">
            <v>S5799370</v>
          </cell>
        </row>
        <row r="8569">
          <cell r="A8569" t="str">
            <v>S5799380</v>
          </cell>
        </row>
        <row r="8570">
          <cell r="A8570" t="str">
            <v>S5799410</v>
          </cell>
        </row>
        <row r="8571">
          <cell r="A8571" t="str">
            <v>S5799990</v>
          </cell>
        </row>
        <row r="8572">
          <cell r="A8572" t="str">
            <v>S5800100</v>
          </cell>
        </row>
        <row r="8573">
          <cell r="A8573" t="str">
            <v>S5801100</v>
          </cell>
        </row>
        <row r="8574">
          <cell r="A8574" t="str">
            <v>S5802100</v>
          </cell>
        </row>
        <row r="8575">
          <cell r="A8575" t="str">
            <v>S5803100</v>
          </cell>
        </row>
        <row r="8576">
          <cell r="A8576" t="str">
            <v>S5804100</v>
          </cell>
        </row>
        <row r="8577">
          <cell r="A8577" t="str">
            <v>S5810100</v>
          </cell>
        </row>
        <row r="8578">
          <cell r="A8578" t="str">
            <v>S5810200</v>
          </cell>
        </row>
        <row r="8579">
          <cell r="A8579" t="str">
            <v>S5810500</v>
          </cell>
        </row>
        <row r="8580">
          <cell r="A8580" t="str">
            <v>S5810600</v>
          </cell>
        </row>
        <row r="8581">
          <cell r="A8581" t="str">
            <v>S5810700</v>
          </cell>
        </row>
        <row r="8582">
          <cell r="A8582" t="str">
            <v>S5810800</v>
          </cell>
        </row>
        <row r="8583">
          <cell r="A8583" t="str">
            <v>S5810900</v>
          </cell>
        </row>
        <row r="8584">
          <cell r="A8584" t="str">
            <v>S5811100</v>
          </cell>
        </row>
        <row r="8585">
          <cell r="A8585" t="str">
            <v>S5811200</v>
          </cell>
        </row>
        <row r="8586">
          <cell r="A8586" t="str">
            <v>S5811300</v>
          </cell>
        </row>
        <row r="8587">
          <cell r="A8587" t="str">
            <v>S5811900</v>
          </cell>
        </row>
        <row r="8588">
          <cell r="A8588" t="str">
            <v>S5823100</v>
          </cell>
        </row>
        <row r="8589">
          <cell r="A8589" t="str">
            <v>S5830100</v>
          </cell>
        </row>
        <row r="8590">
          <cell r="A8590" t="str">
            <v>S5850100</v>
          </cell>
        </row>
        <row r="8591">
          <cell r="A8591" t="str">
            <v>S5850300</v>
          </cell>
        </row>
        <row r="8592">
          <cell r="A8592" t="str">
            <v>S5850500</v>
          </cell>
        </row>
        <row r="8593">
          <cell r="A8593" t="str">
            <v>S5880100</v>
          </cell>
        </row>
        <row r="8594">
          <cell r="A8594" t="str">
            <v>S5882100</v>
          </cell>
        </row>
        <row r="8595">
          <cell r="A8595" t="str">
            <v>S5883100</v>
          </cell>
        </row>
        <row r="8596">
          <cell r="A8596" t="str">
            <v>S5885100</v>
          </cell>
        </row>
        <row r="8597">
          <cell r="A8597" t="str">
            <v>S5889100</v>
          </cell>
        </row>
        <row r="8598">
          <cell r="A8598" t="str">
            <v>S5890100</v>
          </cell>
        </row>
        <row r="8599">
          <cell r="A8599" t="str">
            <v>S5892100</v>
          </cell>
        </row>
        <row r="8600">
          <cell r="A8600" t="str">
            <v>S5894100</v>
          </cell>
        </row>
        <row r="8601">
          <cell r="A8601" t="str">
            <v>S5899100</v>
          </cell>
        </row>
        <row r="8602">
          <cell r="A8602" t="str">
            <v>S5899300</v>
          </cell>
        </row>
        <row r="8603">
          <cell r="A8603" t="str">
            <v>S5899350</v>
          </cell>
        </row>
        <row r="8604">
          <cell r="A8604" t="str">
            <v>S5899400</v>
          </cell>
        </row>
        <row r="8605">
          <cell r="A8605" t="str">
            <v>S5899450</v>
          </cell>
        </row>
        <row r="8606">
          <cell r="A8606" t="str">
            <v>S5899500</v>
          </cell>
        </row>
        <row r="8607">
          <cell r="A8607" t="str">
            <v>S5899650</v>
          </cell>
        </row>
        <row r="8608">
          <cell r="A8608" t="str">
            <v>S5899700</v>
          </cell>
        </row>
        <row r="8609">
          <cell r="A8609" t="str">
            <v>S5899750</v>
          </cell>
        </row>
        <row r="8610">
          <cell r="A8610" t="str">
            <v>S5899900</v>
          </cell>
        </row>
        <row r="8611">
          <cell r="A8611" t="str">
            <v>S5899950</v>
          </cell>
        </row>
      </sheetData>
      <sheetData sheetId="30"/>
      <sheetData sheetId="31"/>
      <sheetData sheetId="32"/>
      <sheetData sheetId="33"/>
      <sheetData sheetId="34"/>
      <sheetData sheetId="35"/>
      <sheetData sheetId="36"/>
      <sheetData sheetId="37"/>
      <sheetData sheetId="38"/>
      <sheetData sheetId="39"/>
      <sheetData sheetId="40" refreshError="1"/>
      <sheetData sheetId="4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DRAPODIR"/>
      <sheetName val="Min.Transf."/>
      <sheetName val="resultado"/>
      <sheetName val="B.DADOS"/>
      <sheetName val="Result.áreas"/>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 val="Negocio"/>
      <sheetName val="Gerrot"/>
      <sheetName val="Itens de controle"/>
      <sheetName val="_REF"/>
    </sheetNames>
    <sheetDataSet>
      <sheetData sheetId="0" refreshError="1"/>
      <sheetData sheetId="1" refreshError="1"/>
      <sheetData sheetId="2" refreshError="1"/>
      <sheetData sheetId="3" refreshError="1"/>
      <sheetData sheetId="4"/>
      <sheetData sheetId="5"/>
      <sheetData sheetId="6"/>
      <sheetData sheetId="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 val="Controle De Inpeções"/>
      <sheetName val="Controle De Inpeções (2)"/>
      <sheetName val="Controle De Inpeções (3)"/>
      <sheetName val="_REF"/>
      <sheetName val="Imob_frota GAVAG "/>
      <sheetName val="Imob_hojeXOntem"/>
      <sheetName val="grafico-CARGA GERAL"/>
      <sheetName val="grafico-GDE"/>
      <sheetName val="dados"/>
      <sheetName val="MENU"/>
      <sheetName val="Restrições de Velocidade"/>
      <sheetName val="Produção"/>
      <sheetName val="Fratura"/>
      <sheetName val="Flambagem"/>
      <sheetName val="Pontes"/>
      <sheetName val="Custeio"/>
      <sheetName val="Segurança"/>
      <sheetName val="Ultra som - 2007"/>
      <sheetName val="Trem Hora Parado"/>
      <sheetName val="IEM"/>
      <sheetName val="Ocorrências Ferroviárias"/>
      <sheetName val="Aprovisionamento de Materiais"/>
      <sheetName val="PEL"/>
      <sheetName val="Sheet1"/>
      <sheetName val="06X12"/>
      <sheetName val="12X18"/>
      <sheetName val="18X24"/>
      <sheetName val="RESULTS_06X12"/>
      <sheetName val="RESULTS_12X18"/>
      <sheetName val="RESULTS_18X24"/>
      <sheetName val="LISTA_BASE"/>
      <sheetName val="IC-Efeito"/>
      <sheetName val="IC_Efeito"/>
      <sheetName val="EAIGESEN"/>
      <sheetName val="Grafico Geral Orçamento"/>
      <sheetName val="EAP_rev.00"/>
      <sheetName val="127784"/>
      <sheetName val="130391"/>
      <sheetName val="113833"/>
      <sheetName val="127782"/>
      <sheetName val="130334"/>
      <sheetName val="130412"/>
      <sheetName val="130336"/>
      <sheetName val="125404"/>
      <sheetName val="130414"/>
      <sheetName val="130415"/>
      <sheetName val="124763"/>
      <sheetName val="130342"/>
      <sheetName val="130424"/>
      <sheetName val="130459"/>
      <sheetName val="130359"/>
      <sheetName val="112029"/>
      <sheetName val="130381"/>
      <sheetName val="112021"/>
      <sheetName val="115828"/>
      <sheetName val="130409"/>
      <sheetName val="CC 424"/>
      <sheetName val="122146"/>
      <sheetName val="130321"/>
      <sheetName val="122176"/>
      <sheetName val="122214"/>
      <sheetName val="117353"/>
      <sheetName val="CRÍTICOS"/>
      <sheetName val="NÃO CRÍTICOS"/>
      <sheetName val="CONSOLIDADO GAENY"/>
      <sheetName val="ORÇADO - CONF. GIC"/>
      <sheetName val="ALEXANDRE"/>
      <sheetName val="LEONARDO"/>
      <sheetName val="PAULO"/>
      <sheetName val="ALEXANDRE - NÃO CRÍTICOS"/>
      <sheetName val="LEONARDO  - CRÍTICOS"/>
      <sheetName val="LEONARDO  - NÃO CRÍTICOS"/>
      <sheetName val="PAULO - CRÍTICOS"/>
      <sheetName val="PAULO - NÃO CRÍTICOS"/>
      <sheetName val="Gestão Econômica"/>
      <sheetName val="INFO."/>
      <sheetName val="SispecPSAP"/>
      <sheetName val="Relatório"/>
      <sheetName val="Check List- Gerrot"/>
      <sheetName val="Tabela1"/>
      <sheetName val="Evolução Etapas Cal Mag"/>
      <sheetName val="Evolução Etapas Cromo"/>
      <sheetName val="Tabelas"/>
      <sheetName val="Grupo x Justif"/>
      <sheetName val="Plan1"/>
      <sheetName val="Cronograma"/>
      <sheetName val="Real_sem01"/>
      <sheetName val="TRANS"/>
      <sheetName val="Empresas"/>
      <sheetName val="Disp 2005 FCA"/>
      <sheetName val="Resumo EFVM"/>
      <sheetName val="EXEMPLO"/>
      <sheetName val="thp "/>
      <sheetName val="TU_EFVM_EFC"/>
      <sheetName val="Sispec"/>
      <sheetName val="Balanço"/>
      <sheetName val="Gerrot"/>
      <sheetName val="Vazio"/>
      <sheetName val="CEARA"/>
      <sheetName val="Sispec99"/>
      <sheetName val="Consolida Investimento"/>
      <sheetName val="Resume-Balance"/>
      <sheetName val="consolidado preventivas"/>
      <sheetName val="Controle_De_Inpeções"/>
      <sheetName val="Controle_De_Inpeções_(2)"/>
      <sheetName val="Controle_De_Inpeções_(3)"/>
      <sheetName val="Imob_frota_GAVAG_"/>
      <sheetName val="grafico-CARGA_GERAL"/>
      <sheetName val="Restrições_de_Velocidade"/>
      <sheetName val="Ultra_som_-_2007"/>
      <sheetName val="Trem_Hora_Parado"/>
      <sheetName val="Ocorrências_Ferroviárias"/>
      <sheetName val="Aprovisionamento_de_Materiais"/>
      <sheetName val="Grafico_Geral_Orçamento"/>
      <sheetName val="Controle_De_Inpeções1"/>
      <sheetName val="Controle_De_Inpeções_(2)1"/>
      <sheetName val="Controle_De_Inpeções_(3)1"/>
      <sheetName val="Imob_frota_GAVAG_1"/>
      <sheetName val="grafico-CARGA_GERAL1"/>
      <sheetName val="Restrições_de_Velocidade1"/>
      <sheetName val="Ultra_som_-_20071"/>
      <sheetName val="Trem_Hora_Parado1"/>
      <sheetName val="Ocorrências_Ferroviárias1"/>
      <sheetName val="Aprovisionamento_de_Materiais1"/>
      <sheetName val="Grafico_Geral_Orçamento1"/>
      <sheetName val="Correlação"/>
      <sheetName val="GEESR_EFC"/>
      <sheetName val="MêsBase"/>
      <sheetName val="Controle_De_Inpeções3"/>
      <sheetName val="Controle_De_Inpeções_(2)3"/>
      <sheetName val="Controle_De_Inpeções_(3)3"/>
      <sheetName val="Imob_frota_GAVAG_3"/>
      <sheetName val="grafico-CARGA_GERAL3"/>
      <sheetName val="Restrições_de_Velocidade3"/>
      <sheetName val="Ultra_som_-_20073"/>
      <sheetName val="Trem_Hora_Parado3"/>
      <sheetName val="Ocorrências_Ferroviárias3"/>
      <sheetName val="Aprovisionamento_de_Materiais3"/>
      <sheetName val="Grafico_Geral_Orçamento3"/>
      <sheetName val="Check_List-_Gerrot3"/>
      <sheetName val="Check_List-_Gerrot"/>
      <sheetName val="Check_List-_Gerrot1"/>
      <sheetName val="Controle_De_Inpeções2"/>
      <sheetName val="Controle_De_Inpeções_(2)2"/>
      <sheetName val="Controle_De_Inpeções_(3)2"/>
      <sheetName val="Imob_frota_GAVAG_2"/>
      <sheetName val="grafico-CARGA_GERAL2"/>
      <sheetName val="Restrições_de_Velocidade2"/>
      <sheetName val="Ultra_som_-_20072"/>
      <sheetName val="Trem_Hora_Parado2"/>
      <sheetName val="Ocorrências_Ferroviárias2"/>
      <sheetName val="Aprovisionamento_de_Materiais2"/>
      <sheetName val="Grafico_Geral_Orçamento2"/>
      <sheetName val="Check_List-_Gerrot2"/>
      <sheetName val="Banco"/>
      <sheetName val="CUSTMETQ"/>
      <sheetName val="MODEL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sheetData sheetId="34"/>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sheetData sheetId="131" refreshError="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egocio-Manutenção"/>
      <sheetName val="FLUXO_MINÉRIO"/>
      <sheetName val="FLUXO_C.GERAL"/>
      <sheetName val="Gerrot-Mant EFVM"/>
      <sheetName val="Check List- Gerrot"/>
      <sheetName val="PAGAVAG"/>
      <sheetName val="QLP"/>
      <sheetName val="Just HE"/>
      <sheetName val="acidenteSPT"/>
      <sheetName val="LC320"/>
      <sheetName val="ENGATE"/>
      <sheetName val="FREIO AGARRADO"/>
      <sheetName val="CASTANHAS SUBST"/>
      <sheetName val="VAGÕES CORRIG DDV "/>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dutos Dia"/>
      <sheetName val="Produtos Mes"/>
      <sheetName val="Produtos Ano"/>
      <sheetName val="Indice Precos Mes"/>
      <sheetName val="Indice Precos Ano"/>
    </sheetNames>
    <sheetDataSet>
      <sheetData sheetId="0" refreshError="1"/>
      <sheetData sheetId="1" refreshError="1"/>
      <sheetData sheetId="2" refreshError="1"/>
      <sheetData sheetId="3"/>
      <sheetData sheetId="4"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
      <sheetName val="Dados"/>
      <sheetName val="CFROGI"/>
      <sheetName val="Orçado"/>
      <sheetName val="Orç ajust"/>
      <sheetName val="Realizado"/>
      <sheetName val="Ajustes &amp; Input Manual"/>
      <sheetName val="Realizado Ajustado"/>
      <sheetName val="Projeção"/>
      <sheetName val="Build-up MASTER"/>
      <sheetName val="Build-up Acumulado"/>
      <sheetName val="JAN"/>
      <sheetName val="FEV"/>
      <sheetName val="MAR"/>
      <sheetName val="ABR"/>
      <sheetName val="MAI"/>
      <sheetName val="JUN"/>
      <sheetName val="JUL"/>
      <sheetName val="AGO"/>
      <sheetName val="SET"/>
      <sheetName val="OUT"/>
      <sheetName val="NOV"/>
      <sheetName val="DEZ"/>
      <sheetName val="Gráficos"/>
      <sheetName val="Plan1"/>
      <sheetName val="Input_Manual"/>
      <sheetName val="ORC MENSAL"/>
      <sheetName val="EXEC"/>
    </sheetNames>
    <sheetDataSet>
      <sheetData sheetId="0" refreshError="1">
        <row r="3">
          <cell r="I3" t="str">
            <v>Receita Comercial Líquida (US$) SUM</v>
          </cell>
        </row>
        <row r="4">
          <cell r="I4" t="str">
            <v>Realizado</v>
          </cell>
        </row>
        <row r="6">
          <cell r="I6">
            <v>5489809611.8546495</v>
          </cell>
        </row>
        <row r="7">
          <cell r="I7">
            <v>4677075100.3445902</v>
          </cell>
        </row>
        <row r="8">
          <cell r="I8">
            <v>1748902488.1357698</v>
          </cell>
        </row>
        <row r="9">
          <cell r="I9">
            <v>197487622.738637</v>
          </cell>
        </row>
        <row r="10">
          <cell r="I10">
            <v>222954692.19367099</v>
          </cell>
        </row>
        <row r="11">
          <cell r="I11">
            <v>240958248.20487699</v>
          </cell>
        </row>
        <row r="12">
          <cell r="I12">
            <v>211616627.21895301</v>
          </cell>
        </row>
        <row r="13">
          <cell r="I13">
            <v>243746496.567745</v>
          </cell>
        </row>
        <row r="14">
          <cell r="I14">
            <v>331197461.73999202</v>
          </cell>
        </row>
        <row r="15">
          <cell r="I15">
            <v>300941339.471901</v>
          </cell>
        </row>
        <row r="16">
          <cell r="I16">
            <v>0</v>
          </cell>
        </row>
        <row r="17">
          <cell r="I17">
            <v>0</v>
          </cell>
        </row>
        <row r="18">
          <cell r="I18">
            <v>0</v>
          </cell>
        </row>
        <row r="19">
          <cell r="I19">
            <v>0</v>
          </cell>
        </row>
        <row r="20">
          <cell r="I20">
            <v>0</v>
          </cell>
        </row>
        <row r="21">
          <cell r="I21">
            <v>2331697581.3036098</v>
          </cell>
        </row>
        <row r="22">
          <cell r="I22">
            <v>301584581.48185503</v>
          </cell>
        </row>
        <row r="23">
          <cell r="I23">
            <v>251782299.65605301</v>
          </cell>
        </row>
        <row r="24">
          <cell r="I24">
            <v>295349861.104343</v>
          </cell>
        </row>
        <row r="25">
          <cell r="I25">
            <v>275272299.75373703</v>
          </cell>
        </row>
        <row r="26">
          <cell r="I26">
            <v>397106552.978827</v>
          </cell>
        </row>
        <row r="27">
          <cell r="I27">
            <v>375208522.42701304</v>
          </cell>
        </row>
        <row r="28">
          <cell r="I28">
            <v>435393463.90178204</v>
          </cell>
        </row>
        <row r="29">
          <cell r="I29">
            <v>0</v>
          </cell>
        </row>
        <row r="30">
          <cell r="I30">
            <v>0</v>
          </cell>
        </row>
        <row r="31">
          <cell r="I31">
            <v>0</v>
          </cell>
        </row>
        <row r="32">
          <cell r="I32">
            <v>0</v>
          </cell>
        </row>
        <row r="33">
          <cell r="I33">
            <v>0</v>
          </cell>
        </row>
        <row r="34">
          <cell r="I34">
            <v>987601580.50419903</v>
          </cell>
        </row>
        <row r="35">
          <cell r="I35">
            <v>121684600.904605</v>
          </cell>
        </row>
        <row r="36">
          <cell r="I36">
            <v>141337758.538739</v>
          </cell>
        </row>
        <row r="37">
          <cell r="I37">
            <v>170387011.01897702</v>
          </cell>
        </row>
        <row r="38">
          <cell r="I38">
            <v>114286699.29076999</v>
          </cell>
        </row>
        <row r="39">
          <cell r="I39">
            <v>138968181.170802</v>
          </cell>
        </row>
        <row r="40">
          <cell r="I40">
            <v>138402033.47295901</v>
          </cell>
        </row>
        <row r="41">
          <cell r="I41">
            <v>162535296.10734701</v>
          </cell>
        </row>
        <row r="42">
          <cell r="I42">
            <v>0</v>
          </cell>
        </row>
        <row r="43">
          <cell r="I43">
            <v>0</v>
          </cell>
        </row>
        <row r="44">
          <cell r="I44">
            <v>0</v>
          </cell>
        </row>
        <row r="45">
          <cell r="I45">
            <v>0</v>
          </cell>
        </row>
        <row r="46">
          <cell r="I46">
            <v>0</v>
          </cell>
        </row>
        <row r="47">
          <cell r="I47">
            <v>-7161713.0800000001</v>
          </cell>
        </row>
        <row r="48">
          <cell r="I48">
            <v>1795975.92</v>
          </cell>
        </row>
        <row r="49">
          <cell r="I49">
            <v>-266064.43</v>
          </cell>
        </row>
        <row r="50">
          <cell r="I50">
            <v>-79997.710000000006</v>
          </cell>
        </row>
        <row r="51">
          <cell r="I51">
            <v>-2577958.7999999998</v>
          </cell>
        </row>
        <row r="52">
          <cell r="I52">
            <v>-654280.41</v>
          </cell>
        </row>
        <row r="53">
          <cell r="I53">
            <v>-3009164.03</v>
          </cell>
        </row>
        <row r="54">
          <cell r="I54">
            <v>-2370223.62</v>
          </cell>
        </row>
        <row r="55">
          <cell r="I55">
            <v>0</v>
          </cell>
        </row>
        <row r="56">
          <cell r="I56">
            <v>0</v>
          </cell>
        </row>
        <row r="57">
          <cell r="I57">
            <v>0</v>
          </cell>
        </row>
        <row r="58">
          <cell r="I58">
            <v>0</v>
          </cell>
        </row>
        <row r="59">
          <cell r="I59">
            <v>0</v>
          </cell>
        </row>
        <row r="60">
          <cell r="I60">
            <v>0</v>
          </cell>
        </row>
        <row r="61">
          <cell r="I61">
            <v>0</v>
          </cell>
        </row>
        <row r="62">
          <cell r="I62">
            <v>0</v>
          </cell>
        </row>
        <row r="63">
          <cell r="I63">
            <v>0</v>
          </cell>
        </row>
        <row r="64">
          <cell r="I64">
            <v>0</v>
          </cell>
        </row>
        <row r="65">
          <cell r="I65">
            <v>0</v>
          </cell>
        </row>
        <row r="66">
          <cell r="I66">
            <v>0</v>
          </cell>
        </row>
        <row r="67">
          <cell r="I67">
            <v>0</v>
          </cell>
        </row>
        <row r="68">
          <cell r="I68">
            <v>0</v>
          </cell>
        </row>
        <row r="69">
          <cell r="I69">
            <v>0</v>
          </cell>
        </row>
        <row r="70">
          <cell r="I70">
            <v>0</v>
          </cell>
        </row>
        <row r="71">
          <cell r="I71">
            <v>0</v>
          </cell>
        </row>
        <row r="72">
          <cell r="I72">
            <v>0</v>
          </cell>
        </row>
        <row r="73">
          <cell r="I73">
            <v>0</v>
          </cell>
        </row>
        <row r="74">
          <cell r="I74">
            <v>0</v>
          </cell>
        </row>
        <row r="75">
          <cell r="I75">
            <v>0</v>
          </cell>
        </row>
        <row r="76">
          <cell r="I76">
            <v>0</v>
          </cell>
        </row>
        <row r="77">
          <cell r="I77">
            <v>0</v>
          </cell>
        </row>
        <row r="78">
          <cell r="I78">
            <v>0</v>
          </cell>
        </row>
        <row r="79">
          <cell r="I79">
            <v>0</v>
          </cell>
        </row>
        <row r="80">
          <cell r="I80">
            <v>0</v>
          </cell>
        </row>
        <row r="81">
          <cell r="I81">
            <v>0</v>
          </cell>
        </row>
        <row r="82">
          <cell r="I82">
            <v>0</v>
          </cell>
        </row>
        <row r="83">
          <cell r="I83">
            <v>0</v>
          </cell>
        </row>
        <row r="84">
          <cell r="I84">
            <v>0</v>
          </cell>
        </row>
        <row r="85">
          <cell r="I85">
            <v>0</v>
          </cell>
        </row>
        <row r="86">
          <cell r="I86">
            <v>-320865759.13505101</v>
          </cell>
        </row>
        <row r="87">
          <cell r="I87">
            <v>-36883530.809798203</v>
          </cell>
        </row>
        <row r="88">
          <cell r="I88">
            <v>-63580460.9412366</v>
          </cell>
        </row>
        <row r="89">
          <cell r="I89">
            <v>-34623181.168463998</v>
          </cell>
        </row>
        <row r="90">
          <cell r="I90">
            <v>-35907226.483634397</v>
          </cell>
        </row>
        <row r="91">
          <cell r="I91">
            <v>-57356088.437443301</v>
          </cell>
        </row>
        <row r="92">
          <cell r="I92">
            <v>-47009211.912101902</v>
          </cell>
        </row>
        <row r="93">
          <cell r="I93">
            <v>-45506059.382372297</v>
          </cell>
        </row>
        <row r="94">
          <cell r="I94">
            <v>0</v>
          </cell>
        </row>
        <row r="95">
          <cell r="I95">
            <v>0</v>
          </cell>
        </row>
        <row r="96">
          <cell r="I96">
            <v>0</v>
          </cell>
        </row>
        <row r="97">
          <cell r="I97">
            <v>0</v>
          </cell>
        </row>
        <row r="98">
          <cell r="I98">
            <v>0</v>
          </cell>
        </row>
        <row r="99">
          <cell r="I99">
            <v>0</v>
          </cell>
        </row>
        <row r="100">
          <cell r="I100">
            <v>0</v>
          </cell>
        </row>
        <row r="101">
          <cell r="I101">
            <v>0</v>
          </cell>
        </row>
        <row r="102">
          <cell r="I102" t="str">
            <v>NULL</v>
          </cell>
        </row>
        <row r="103">
          <cell r="I103" t="str">
            <v>NULL</v>
          </cell>
        </row>
        <row r="104">
          <cell r="I104" t="str">
            <v>NULL</v>
          </cell>
        </row>
        <row r="105">
          <cell r="I105" t="str">
            <v>NULL</v>
          </cell>
        </row>
        <row r="106">
          <cell r="I106" t="str">
            <v>NULL</v>
          </cell>
        </row>
        <row r="107">
          <cell r="I107">
            <v>0</v>
          </cell>
        </row>
        <row r="108">
          <cell r="I108">
            <v>0</v>
          </cell>
        </row>
        <row r="109">
          <cell r="I109">
            <v>0</v>
          </cell>
        </row>
        <row r="110">
          <cell r="I110">
            <v>0</v>
          </cell>
        </row>
        <row r="111">
          <cell r="I111">
            <v>0</v>
          </cell>
        </row>
        <row r="112">
          <cell r="I112">
            <v>0</v>
          </cell>
        </row>
        <row r="113">
          <cell r="I113">
            <v>0</v>
          </cell>
        </row>
        <row r="114">
          <cell r="I114">
            <v>0</v>
          </cell>
        </row>
        <row r="115">
          <cell r="I115">
            <v>-63099077.383943602</v>
          </cell>
        </row>
        <row r="116">
          <cell r="I116">
            <v>-5550039.1029634997</v>
          </cell>
        </row>
        <row r="117">
          <cell r="I117">
            <v>-21974153.752879601</v>
          </cell>
        </row>
        <row r="118">
          <cell r="I118">
            <v>-7094511.8672086997</v>
          </cell>
        </row>
        <row r="119">
          <cell r="I119">
            <v>-5800936.8161089001</v>
          </cell>
        </row>
        <row r="120">
          <cell r="I120">
            <v>-5804511.3516348004</v>
          </cell>
        </row>
        <row r="121">
          <cell r="I121">
            <v>-10874575.764518401</v>
          </cell>
        </row>
        <row r="122">
          <cell r="I122">
            <v>-6000348.7286296999</v>
          </cell>
        </row>
        <row r="123">
          <cell r="I123">
            <v>0</v>
          </cell>
        </row>
        <row r="124">
          <cell r="I124">
            <v>0</v>
          </cell>
        </row>
        <row r="125">
          <cell r="I125">
            <v>0</v>
          </cell>
        </row>
        <row r="126">
          <cell r="I126">
            <v>0</v>
          </cell>
        </row>
        <row r="127">
          <cell r="I127">
            <v>0</v>
          </cell>
        </row>
        <row r="128">
          <cell r="I128">
            <v>0</v>
          </cell>
        </row>
        <row r="129">
          <cell r="I129">
            <v>0</v>
          </cell>
        </row>
        <row r="130">
          <cell r="I130">
            <v>0</v>
          </cell>
        </row>
        <row r="131">
          <cell r="I131" t="str">
            <v>NULL</v>
          </cell>
        </row>
        <row r="132">
          <cell r="I132" t="str">
            <v>NULL</v>
          </cell>
        </row>
        <row r="133">
          <cell r="I133" t="str">
            <v>NULL</v>
          </cell>
        </row>
        <row r="134">
          <cell r="I134" t="str">
            <v>NULL</v>
          </cell>
        </row>
        <row r="135">
          <cell r="I135" t="str">
            <v>NULL</v>
          </cell>
        </row>
        <row r="136">
          <cell r="I136">
            <v>0</v>
          </cell>
        </row>
        <row r="137">
          <cell r="I137">
            <v>0</v>
          </cell>
        </row>
        <row r="138">
          <cell r="I138">
            <v>0</v>
          </cell>
        </row>
        <row r="139">
          <cell r="I139">
            <v>0</v>
          </cell>
        </row>
        <row r="140">
          <cell r="I140">
            <v>0</v>
          </cell>
        </row>
        <row r="141">
          <cell r="I141">
            <v>0</v>
          </cell>
        </row>
        <row r="142">
          <cell r="I142">
            <v>0</v>
          </cell>
        </row>
        <row r="143">
          <cell r="I143">
            <v>0</v>
          </cell>
        </row>
        <row r="144">
          <cell r="I144" t="str">
            <v>NULL</v>
          </cell>
        </row>
        <row r="145">
          <cell r="I145" t="str">
            <v>NULL</v>
          </cell>
        </row>
        <row r="146">
          <cell r="I146" t="str">
            <v>NULL</v>
          </cell>
        </row>
        <row r="147">
          <cell r="I147" t="str">
            <v>NULL</v>
          </cell>
        </row>
        <row r="148">
          <cell r="I148" t="str">
            <v>NULL</v>
          </cell>
        </row>
        <row r="149">
          <cell r="I149">
            <v>0</v>
          </cell>
        </row>
        <row r="150">
          <cell r="I150">
            <v>0</v>
          </cell>
        </row>
        <row r="151">
          <cell r="I151">
            <v>0</v>
          </cell>
        </row>
        <row r="152">
          <cell r="I152">
            <v>0</v>
          </cell>
        </row>
        <row r="153">
          <cell r="I153">
            <v>0</v>
          </cell>
        </row>
        <row r="154">
          <cell r="I154">
            <v>0</v>
          </cell>
        </row>
        <row r="155">
          <cell r="I155">
            <v>0</v>
          </cell>
        </row>
        <row r="156">
          <cell r="I156">
            <v>0</v>
          </cell>
        </row>
        <row r="157">
          <cell r="I157" t="str">
            <v>NULL</v>
          </cell>
        </row>
        <row r="158">
          <cell r="I158" t="str">
            <v>NULL</v>
          </cell>
        </row>
        <row r="159">
          <cell r="I159" t="str">
            <v>NULL</v>
          </cell>
        </row>
        <row r="160">
          <cell r="I160" t="str">
            <v>NULL</v>
          </cell>
        </row>
        <row r="161">
          <cell r="I161" t="str">
            <v>NULL</v>
          </cell>
        </row>
        <row r="162">
          <cell r="I162">
            <v>0</v>
          </cell>
        </row>
        <row r="163">
          <cell r="I163">
            <v>0</v>
          </cell>
        </row>
        <row r="164">
          <cell r="I164">
            <v>0</v>
          </cell>
        </row>
        <row r="165">
          <cell r="I165">
            <v>0</v>
          </cell>
        </row>
        <row r="166">
          <cell r="I166">
            <v>0</v>
          </cell>
        </row>
        <row r="167">
          <cell r="I167">
            <v>0</v>
          </cell>
        </row>
        <row r="168">
          <cell r="I168">
            <v>0</v>
          </cell>
        </row>
        <row r="169">
          <cell r="I169">
            <v>0</v>
          </cell>
        </row>
        <row r="170">
          <cell r="I170" t="str">
            <v>NULL</v>
          </cell>
        </row>
        <row r="171">
          <cell r="I171" t="str">
            <v>NULL</v>
          </cell>
        </row>
        <row r="172">
          <cell r="I172" t="str">
            <v>NULL</v>
          </cell>
        </row>
        <row r="173">
          <cell r="I173" t="str">
            <v>NULL</v>
          </cell>
        </row>
        <row r="174">
          <cell r="I174" t="str">
            <v>NULL</v>
          </cell>
        </row>
        <row r="175">
          <cell r="I175">
            <v>434844693.46758002</v>
          </cell>
        </row>
        <row r="176">
          <cell r="I176">
            <v>381666906.93925101</v>
          </cell>
        </row>
        <row r="177">
          <cell r="I177">
            <v>25677746.224220902</v>
          </cell>
        </row>
        <row r="178">
          <cell r="I178">
            <v>38898881.5</v>
          </cell>
        </row>
        <row r="179">
          <cell r="I179">
            <v>41462183.980205297</v>
          </cell>
        </row>
        <row r="180">
          <cell r="I180">
            <v>41669626.044942603</v>
          </cell>
        </row>
        <row r="181">
          <cell r="I181">
            <v>121276651.97323799</v>
          </cell>
        </row>
        <row r="182">
          <cell r="I182">
            <v>41143121.740000002</v>
          </cell>
        </row>
        <row r="183">
          <cell r="I183">
            <v>71538695.476644799</v>
          </cell>
        </row>
        <row r="184">
          <cell r="I184">
            <v>0</v>
          </cell>
        </row>
        <row r="185">
          <cell r="I185">
            <v>0</v>
          </cell>
        </row>
        <row r="186">
          <cell r="I186">
            <v>0</v>
          </cell>
        </row>
        <row r="187">
          <cell r="I187">
            <v>0</v>
          </cell>
        </row>
        <row r="188">
          <cell r="I188">
            <v>0</v>
          </cell>
        </row>
        <row r="189">
          <cell r="I189">
            <v>0</v>
          </cell>
        </row>
        <row r="190">
          <cell r="I190">
            <v>0</v>
          </cell>
        </row>
        <row r="191">
          <cell r="I191">
            <v>0</v>
          </cell>
        </row>
        <row r="192">
          <cell r="I192">
            <v>0</v>
          </cell>
        </row>
        <row r="193">
          <cell r="I193">
            <v>0</v>
          </cell>
        </row>
        <row r="194">
          <cell r="I194">
            <v>0</v>
          </cell>
        </row>
        <row r="195">
          <cell r="I195">
            <v>0</v>
          </cell>
        </row>
        <row r="196">
          <cell r="I196">
            <v>0</v>
          </cell>
        </row>
        <row r="197">
          <cell r="I197" t="str">
            <v>NULL</v>
          </cell>
        </row>
        <row r="198">
          <cell r="I198" t="str">
            <v>NULL</v>
          </cell>
        </row>
        <row r="199">
          <cell r="I199" t="str">
            <v>NULL</v>
          </cell>
        </row>
        <row r="200">
          <cell r="I200" t="str">
            <v>NULL</v>
          </cell>
        </row>
        <row r="201">
          <cell r="I201" t="str">
            <v>NULL</v>
          </cell>
        </row>
        <row r="202">
          <cell r="I202">
            <v>53177786.528328598</v>
          </cell>
        </row>
        <row r="203">
          <cell r="I203">
            <v>6508088.1301713996</v>
          </cell>
        </row>
        <row r="204">
          <cell r="I204">
            <v>6205649.9235717002</v>
          </cell>
        </row>
        <row r="205">
          <cell r="I205">
            <v>8113899.6694139</v>
          </cell>
        </row>
        <row r="206">
          <cell r="I206">
            <v>3687468.7638726002</v>
          </cell>
        </row>
        <row r="207">
          <cell r="I207">
            <v>9435054.7414989993</v>
          </cell>
        </row>
        <row r="208">
          <cell r="I208">
            <v>7984717.3380004996</v>
          </cell>
        </row>
        <row r="209">
          <cell r="I209">
            <v>11242907.961799501</v>
          </cell>
        </row>
        <row r="210">
          <cell r="I210" t="str">
            <v>NULL</v>
          </cell>
        </row>
        <row r="211">
          <cell r="I211" t="str">
            <v>NULL</v>
          </cell>
        </row>
        <row r="212">
          <cell r="I212" t="str">
            <v>NULL</v>
          </cell>
        </row>
        <row r="213">
          <cell r="I213" t="str">
            <v>NULL</v>
          </cell>
        </row>
        <row r="214">
          <cell r="I214" t="str">
            <v>NULL</v>
          </cell>
        </row>
        <row r="215">
          <cell r="I215">
            <v>0</v>
          </cell>
        </row>
        <row r="216">
          <cell r="I216">
            <v>0</v>
          </cell>
        </row>
        <row r="217">
          <cell r="I217">
            <v>0</v>
          </cell>
        </row>
        <row r="218">
          <cell r="I218">
            <v>0</v>
          </cell>
        </row>
        <row r="219">
          <cell r="I219">
            <v>0</v>
          </cell>
        </row>
        <row r="220">
          <cell r="I220">
            <v>0</v>
          </cell>
        </row>
        <row r="221">
          <cell r="I221">
            <v>0</v>
          </cell>
        </row>
        <row r="222">
          <cell r="I222">
            <v>0</v>
          </cell>
        </row>
        <row r="223">
          <cell r="I223" t="str">
            <v>NULL</v>
          </cell>
        </row>
        <row r="224">
          <cell r="I224" t="str">
            <v>NULL</v>
          </cell>
        </row>
        <row r="225">
          <cell r="I225" t="str">
            <v>NULL</v>
          </cell>
        </row>
        <row r="226">
          <cell r="I226" t="str">
            <v>NULL</v>
          </cell>
        </row>
        <row r="227">
          <cell r="I227" t="str">
            <v>NULL</v>
          </cell>
        </row>
        <row r="228">
          <cell r="I228">
            <v>0</v>
          </cell>
        </row>
        <row r="229">
          <cell r="I229">
            <v>0</v>
          </cell>
        </row>
        <row r="230">
          <cell r="I230">
            <v>0</v>
          </cell>
        </row>
        <row r="231">
          <cell r="I231">
            <v>0</v>
          </cell>
        </row>
        <row r="232">
          <cell r="I232">
            <v>0</v>
          </cell>
        </row>
        <row r="233">
          <cell r="I233">
            <v>0</v>
          </cell>
        </row>
        <row r="234">
          <cell r="I234">
            <v>0</v>
          </cell>
        </row>
        <row r="235">
          <cell r="I235">
            <v>0</v>
          </cell>
        </row>
        <row r="236">
          <cell r="I236">
            <v>0</v>
          </cell>
        </row>
        <row r="237">
          <cell r="I237">
            <v>0</v>
          </cell>
        </row>
        <row r="238">
          <cell r="I238">
            <v>0</v>
          </cell>
        </row>
        <row r="239">
          <cell r="I239">
            <v>0</v>
          </cell>
        </row>
        <row r="240">
          <cell r="I240">
            <v>0</v>
          </cell>
        </row>
        <row r="241">
          <cell r="I241">
            <v>0</v>
          </cell>
        </row>
        <row r="242">
          <cell r="I242">
            <v>0</v>
          </cell>
        </row>
        <row r="243">
          <cell r="I243">
            <v>0</v>
          </cell>
        </row>
        <row r="244">
          <cell r="I244">
            <v>0</v>
          </cell>
        </row>
        <row r="245">
          <cell r="I245">
            <v>0</v>
          </cell>
        </row>
        <row r="246">
          <cell r="I246">
            <v>0</v>
          </cell>
        </row>
        <row r="247">
          <cell r="I247">
            <v>0</v>
          </cell>
        </row>
        <row r="248">
          <cell r="I248">
            <v>0</v>
          </cell>
        </row>
        <row r="249">
          <cell r="I249" t="str">
            <v>NULL</v>
          </cell>
        </row>
        <row r="250">
          <cell r="I250" t="str">
            <v>NULL</v>
          </cell>
        </row>
        <row r="251">
          <cell r="I251" t="str">
            <v>NULL</v>
          </cell>
        </row>
        <row r="252">
          <cell r="I252" t="str">
            <v>NULL</v>
          </cell>
        </row>
        <row r="253">
          <cell r="I253" t="str">
            <v>NULL</v>
          </cell>
        </row>
        <row r="254">
          <cell r="I254">
            <v>386262605.30536604</v>
          </cell>
        </row>
        <row r="255">
          <cell r="I255">
            <v>0</v>
          </cell>
        </row>
        <row r="256">
          <cell r="I256">
            <v>0</v>
          </cell>
        </row>
        <row r="257">
          <cell r="I257">
            <v>0</v>
          </cell>
        </row>
        <row r="258">
          <cell r="I258">
            <v>0</v>
          </cell>
        </row>
        <row r="259">
          <cell r="I259">
            <v>0</v>
          </cell>
        </row>
        <row r="260">
          <cell r="I260">
            <v>0</v>
          </cell>
        </row>
        <row r="261">
          <cell r="I261">
            <v>0</v>
          </cell>
        </row>
        <row r="262">
          <cell r="I262">
            <v>0</v>
          </cell>
        </row>
        <row r="263">
          <cell r="I263">
            <v>257549846.570461</v>
          </cell>
        </row>
        <row r="264">
          <cell r="I264">
            <v>33796027.618596599</v>
          </cell>
        </row>
        <row r="265">
          <cell r="I265">
            <v>30502911.482700001</v>
          </cell>
        </row>
        <row r="266">
          <cell r="I266">
            <v>34028006.8864365</v>
          </cell>
        </row>
        <row r="267">
          <cell r="I267">
            <v>35198620.866192698</v>
          </cell>
        </row>
        <row r="268">
          <cell r="I268">
            <v>41909824.808773801</v>
          </cell>
        </row>
        <row r="269">
          <cell r="I269">
            <v>41582330.484530702</v>
          </cell>
        </row>
        <row r="270">
          <cell r="I270">
            <v>40532124.4232307</v>
          </cell>
        </row>
        <row r="271">
          <cell r="I271">
            <v>0</v>
          </cell>
        </row>
        <row r="272">
          <cell r="I272">
            <v>0</v>
          </cell>
        </row>
        <row r="273">
          <cell r="I273">
            <v>0</v>
          </cell>
        </row>
        <row r="274">
          <cell r="I274">
            <v>0</v>
          </cell>
        </row>
        <row r="275">
          <cell r="I275">
            <v>0</v>
          </cell>
        </row>
        <row r="276">
          <cell r="I276">
            <v>79286338.802514806</v>
          </cell>
        </row>
        <row r="277">
          <cell r="I277">
            <v>9118427.5339591</v>
          </cell>
        </row>
        <row r="278">
          <cell r="I278">
            <v>7447081.9213493001</v>
          </cell>
        </row>
        <row r="279">
          <cell r="I279">
            <v>10676037.682171701</v>
          </cell>
        </row>
        <row r="280">
          <cell r="I280">
            <v>12283087.2546838</v>
          </cell>
        </row>
        <row r="281">
          <cell r="I281">
            <v>11701723.841120999</v>
          </cell>
        </row>
        <row r="282">
          <cell r="I282">
            <v>13805672.798102699</v>
          </cell>
        </row>
        <row r="283">
          <cell r="I283">
            <v>14254307.7711272</v>
          </cell>
        </row>
        <row r="284">
          <cell r="I284">
            <v>0</v>
          </cell>
        </row>
        <row r="285">
          <cell r="I285">
            <v>0</v>
          </cell>
        </row>
        <row r="286">
          <cell r="I286">
            <v>0</v>
          </cell>
        </row>
        <row r="287">
          <cell r="I287">
            <v>0</v>
          </cell>
        </row>
        <row r="288">
          <cell r="I288">
            <v>0</v>
          </cell>
        </row>
        <row r="289">
          <cell r="I289">
            <v>-24962477.660188999</v>
          </cell>
        </row>
        <row r="290">
          <cell r="I290">
            <v>-2774927.5066590998</v>
          </cell>
        </row>
        <row r="291">
          <cell r="I291">
            <v>-5646968.6451804005</v>
          </cell>
        </row>
        <row r="292">
          <cell r="I292">
            <v>-3102060.3025933998</v>
          </cell>
        </row>
        <row r="293">
          <cell r="I293">
            <v>-3558985.3369971002</v>
          </cell>
        </row>
        <row r="294">
          <cell r="I294">
            <v>-3607150.1107843001</v>
          </cell>
        </row>
        <row r="295">
          <cell r="I295">
            <v>-2817796.3342692</v>
          </cell>
        </row>
        <row r="296">
          <cell r="I296">
            <v>-3454589.4237055001</v>
          </cell>
        </row>
        <row r="297">
          <cell r="I297">
            <v>74388367.355173096</v>
          </cell>
        </row>
        <row r="298">
          <cell r="I298">
            <v>9578442.2397707999</v>
          </cell>
        </row>
        <row r="299">
          <cell r="I299">
            <v>8733318.8892486002</v>
          </cell>
        </row>
        <row r="300">
          <cell r="I300">
            <v>8494691.1114217006</v>
          </cell>
        </row>
        <row r="301">
          <cell r="I301">
            <v>12209027.2901395</v>
          </cell>
        </row>
        <row r="302">
          <cell r="I302">
            <v>13197057.602986701</v>
          </cell>
        </row>
        <row r="303">
          <cell r="I303">
            <v>10213232.9294075</v>
          </cell>
        </row>
        <row r="304">
          <cell r="I304">
            <v>11962597.2921983</v>
          </cell>
        </row>
        <row r="305">
          <cell r="I305">
            <v>0</v>
          </cell>
        </row>
        <row r="306">
          <cell r="I306">
            <v>0</v>
          </cell>
        </row>
        <row r="307">
          <cell r="I307">
            <v>0</v>
          </cell>
        </row>
        <row r="308">
          <cell r="I308">
            <v>0</v>
          </cell>
        </row>
        <row r="309">
          <cell r="I309">
            <v>0</v>
          </cell>
        </row>
        <row r="310">
          <cell r="I310">
            <v>0</v>
          </cell>
        </row>
        <row r="311">
          <cell r="I311">
            <v>0</v>
          </cell>
        </row>
        <row r="312">
          <cell r="I312">
            <v>0</v>
          </cell>
        </row>
        <row r="313">
          <cell r="I313">
            <v>0</v>
          </cell>
        </row>
        <row r="314">
          <cell r="I314">
            <v>0</v>
          </cell>
        </row>
        <row r="315">
          <cell r="I315">
            <v>0</v>
          </cell>
        </row>
        <row r="316">
          <cell r="I316">
            <v>0</v>
          </cell>
        </row>
        <row r="317">
          <cell r="I317">
            <v>0</v>
          </cell>
        </row>
        <row r="318">
          <cell r="I318">
            <v>0</v>
          </cell>
        </row>
        <row r="319">
          <cell r="I319">
            <v>0</v>
          </cell>
        </row>
        <row r="320">
          <cell r="I320">
            <v>0</v>
          </cell>
        </row>
        <row r="321">
          <cell r="I321">
            <v>0</v>
          </cell>
        </row>
        <row r="322">
          <cell r="I322">
            <v>0</v>
          </cell>
        </row>
        <row r="323">
          <cell r="I323">
            <v>0</v>
          </cell>
        </row>
        <row r="324">
          <cell r="I324">
            <v>0</v>
          </cell>
        </row>
        <row r="325">
          <cell r="I325">
            <v>0</v>
          </cell>
        </row>
        <row r="326">
          <cell r="I326" t="str">
            <v>NULL</v>
          </cell>
        </row>
        <row r="327">
          <cell r="I327" t="str">
            <v>NULL</v>
          </cell>
        </row>
        <row r="328">
          <cell r="I328" t="str">
            <v>NULL</v>
          </cell>
        </row>
        <row r="329">
          <cell r="I329" t="str">
            <v>NULL</v>
          </cell>
        </row>
        <row r="330">
          <cell r="I330" t="str">
            <v>NULL</v>
          </cell>
        </row>
        <row r="331">
          <cell r="I331">
            <v>0</v>
          </cell>
        </row>
        <row r="332">
          <cell r="I332">
            <v>0</v>
          </cell>
        </row>
        <row r="333">
          <cell r="I333">
            <v>0</v>
          </cell>
        </row>
        <row r="334">
          <cell r="I334">
            <v>0</v>
          </cell>
        </row>
        <row r="335">
          <cell r="I335">
            <v>0</v>
          </cell>
        </row>
        <row r="336">
          <cell r="I336">
            <v>0</v>
          </cell>
        </row>
        <row r="337">
          <cell r="I337">
            <v>0</v>
          </cell>
        </row>
        <row r="338">
          <cell r="I338">
            <v>0</v>
          </cell>
        </row>
        <row r="339">
          <cell r="I339" t="str">
            <v>NULL</v>
          </cell>
        </row>
        <row r="340">
          <cell r="I340" t="str">
            <v>NULL</v>
          </cell>
        </row>
        <row r="341">
          <cell r="I341" t="str">
            <v>NULL</v>
          </cell>
        </row>
        <row r="342">
          <cell r="I342" t="str">
            <v>NULL</v>
          </cell>
        </row>
        <row r="343">
          <cell r="I343" t="str">
            <v>NULL</v>
          </cell>
        </row>
        <row r="344">
          <cell r="I344">
            <v>0</v>
          </cell>
        </row>
        <row r="345">
          <cell r="I345">
            <v>0</v>
          </cell>
        </row>
        <row r="346">
          <cell r="I346">
            <v>0</v>
          </cell>
        </row>
        <row r="347">
          <cell r="I347">
            <v>0</v>
          </cell>
        </row>
        <row r="348">
          <cell r="I348">
            <v>0</v>
          </cell>
        </row>
        <row r="349">
          <cell r="I349">
            <v>0</v>
          </cell>
        </row>
        <row r="350">
          <cell r="I350">
            <v>0</v>
          </cell>
        </row>
        <row r="351">
          <cell r="I351">
            <v>0</v>
          </cell>
        </row>
        <row r="352">
          <cell r="I352" t="str">
            <v>NULL</v>
          </cell>
        </row>
        <row r="353">
          <cell r="I353" t="str">
            <v>NULL</v>
          </cell>
        </row>
        <row r="354">
          <cell r="I354" t="str">
            <v>NULL</v>
          </cell>
        </row>
        <row r="355">
          <cell r="I355" t="str">
            <v>NULL</v>
          </cell>
        </row>
        <row r="356">
          <cell r="I356" t="str">
            <v>NULL</v>
          </cell>
        </row>
        <row r="357">
          <cell r="I357">
            <v>0</v>
          </cell>
        </row>
        <row r="358">
          <cell r="I358">
            <v>0</v>
          </cell>
        </row>
        <row r="359">
          <cell r="I359">
            <v>0</v>
          </cell>
        </row>
        <row r="360">
          <cell r="I360">
            <v>0</v>
          </cell>
        </row>
        <row r="361">
          <cell r="I361">
            <v>0</v>
          </cell>
        </row>
        <row r="362">
          <cell r="I362">
            <v>0</v>
          </cell>
        </row>
        <row r="363">
          <cell r="I363">
            <v>0</v>
          </cell>
        </row>
        <row r="364">
          <cell r="I364">
            <v>0</v>
          </cell>
        </row>
        <row r="365">
          <cell r="I365" t="str">
            <v>NULL</v>
          </cell>
        </row>
        <row r="366">
          <cell r="I366" t="str">
            <v>NULL</v>
          </cell>
        </row>
        <row r="367">
          <cell r="I367" t="str">
            <v>NULL</v>
          </cell>
        </row>
        <row r="368">
          <cell r="I368" t="str">
            <v>NULL</v>
          </cell>
        </row>
        <row r="369">
          <cell r="I369" t="str">
            <v>NULL</v>
          </cell>
        </row>
        <row r="370">
          <cell r="I370">
            <v>0</v>
          </cell>
        </row>
        <row r="371">
          <cell r="I371">
            <v>0</v>
          </cell>
        </row>
        <row r="372">
          <cell r="I372">
            <v>0</v>
          </cell>
        </row>
        <row r="373">
          <cell r="I373">
            <v>0</v>
          </cell>
        </row>
        <row r="374">
          <cell r="I374">
            <v>0</v>
          </cell>
        </row>
        <row r="375">
          <cell r="I375">
            <v>0</v>
          </cell>
        </row>
        <row r="376">
          <cell r="I376">
            <v>0</v>
          </cell>
        </row>
        <row r="377">
          <cell r="I377">
            <v>0</v>
          </cell>
        </row>
        <row r="378">
          <cell r="I378" t="str">
            <v>NULL</v>
          </cell>
        </row>
        <row r="379">
          <cell r="I379" t="str">
            <v>NULL</v>
          </cell>
        </row>
        <row r="380">
          <cell r="I380" t="str">
            <v>NULL</v>
          </cell>
        </row>
        <row r="381">
          <cell r="I381" t="str">
            <v>NULL</v>
          </cell>
        </row>
        <row r="382">
          <cell r="I382" t="str">
            <v>NULL</v>
          </cell>
        </row>
        <row r="383">
          <cell r="I383">
            <v>530.23740580000003</v>
          </cell>
        </row>
        <row r="384">
          <cell r="I384">
            <v>0</v>
          </cell>
        </row>
        <row r="385">
          <cell r="I385">
            <v>0</v>
          </cell>
        </row>
        <row r="386">
          <cell r="I386">
            <v>0</v>
          </cell>
        </row>
        <row r="387">
          <cell r="I387">
            <v>1004.0703398000001</v>
          </cell>
        </row>
        <row r="388">
          <cell r="I388">
            <v>13240.231315000001</v>
          </cell>
        </row>
        <row r="389">
          <cell r="I389">
            <v>-13714.064248999999</v>
          </cell>
        </row>
        <row r="390">
          <cell r="I390">
            <v>0</v>
          </cell>
        </row>
        <row r="391">
          <cell r="I391" t="str">
            <v>NULL</v>
          </cell>
        </row>
        <row r="392">
          <cell r="I392" t="str">
            <v>NULL</v>
          </cell>
        </row>
        <row r="393">
          <cell r="I393" t="str">
            <v>NULL</v>
          </cell>
        </row>
        <row r="394">
          <cell r="I394" t="str">
            <v>NULL</v>
          </cell>
        </row>
        <row r="395">
          <cell r="I395" t="str">
            <v>NULL</v>
          </cell>
        </row>
        <row r="396">
          <cell r="I396">
            <v>13120605.371586001</v>
          </cell>
        </row>
        <row r="397">
          <cell r="I397">
            <v>22134431.189498398</v>
          </cell>
        </row>
        <row r="398">
          <cell r="I398">
            <v>735945.62589000002</v>
          </cell>
        </row>
        <row r="399">
          <cell r="I399">
            <v>348280.75408779999</v>
          </cell>
        </row>
        <row r="400">
          <cell r="I400">
            <v>9434984.1039250996</v>
          </cell>
        </row>
        <row r="401">
          <cell r="I401">
            <v>965369.18836290005</v>
          </cell>
        </row>
        <row r="402">
          <cell r="I402">
            <v>1061444.4843794999</v>
          </cell>
        </row>
        <row r="403">
          <cell r="I403">
            <v>1033473.6767292999</v>
          </cell>
        </row>
        <row r="404">
          <cell r="I404">
            <v>8554933.3561237995</v>
          </cell>
        </row>
        <row r="405">
          <cell r="I405" t="str">
            <v>NULL</v>
          </cell>
        </row>
        <row r="406">
          <cell r="I406" t="str">
            <v>NULL</v>
          </cell>
        </row>
        <row r="407">
          <cell r="I407" t="str">
            <v>NULL</v>
          </cell>
        </row>
        <row r="408">
          <cell r="I408" t="str">
            <v>NULL</v>
          </cell>
        </row>
        <row r="409">
          <cell r="I409" t="str">
            <v>NULL</v>
          </cell>
        </row>
        <row r="410">
          <cell r="I410">
            <v>-13931119.324185301</v>
          </cell>
        </row>
        <row r="411">
          <cell r="I411">
            <v>-75348.066491599995</v>
          </cell>
        </row>
        <row r="412">
          <cell r="I412">
            <v>-411932.90814780002</v>
          </cell>
        </row>
        <row r="413">
          <cell r="I413">
            <v>-5773941.5543162003</v>
          </cell>
        </row>
        <row r="414">
          <cell r="I414">
            <v>-253538.6777722</v>
          </cell>
        </row>
        <row r="415">
          <cell r="I415">
            <v>-248154.97935730001</v>
          </cell>
        </row>
        <row r="416">
          <cell r="I416">
            <v>-261136.4342322</v>
          </cell>
        </row>
        <row r="417">
          <cell r="I417">
            <v>-6907066.7038679998</v>
          </cell>
        </row>
        <row r="418">
          <cell r="I418">
            <v>0</v>
          </cell>
        </row>
        <row r="419">
          <cell r="I419">
            <v>0</v>
          </cell>
        </row>
        <row r="420">
          <cell r="I420">
            <v>0</v>
          </cell>
        </row>
        <row r="421">
          <cell r="I421">
            <v>0</v>
          </cell>
        </row>
        <row r="422">
          <cell r="I422">
            <v>0</v>
          </cell>
        </row>
        <row r="423">
          <cell r="I423">
            <v>0</v>
          </cell>
        </row>
        <row r="424">
          <cell r="I424">
            <v>0</v>
          </cell>
        </row>
        <row r="425">
          <cell r="I425">
            <v>0</v>
          </cell>
        </row>
        <row r="426">
          <cell r="I426" t="str">
            <v>NULL</v>
          </cell>
        </row>
        <row r="427">
          <cell r="I427" t="str">
            <v>NULL</v>
          </cell>
        </row>
        <row r="428">
          <cell r="I428" t="str">
            <v>NULL</v>
          </cell>
        </row>
        <row r="429">
          <cell r="I429" t="str">
            <v>NULL</v>
          </cell>
        </row>
        <row r="430">
          <cell r="I430" t="str">
            <v>NULL</v>
          </cell>
        </row>
        <row r="431">
          <cell r="I431">
            <v>4917293.5062728999</v>
          </cell>
        </row>
        <row r="432">
          <cell r="I432">
            <v>0</v>
          </cell>
        </row>
        <row r="433">
          <cell r="I433">
            <v>106621.33493909999</v>
          </cell>
        </row>
        <row r="434">
          <cell r="I434">
            <v>972449.80211419996</v>
          </cell>
        </row>
        <row r="435">
          <cell r="I435">
            <v>769363.52254769998</v>
          </cell>
        </row>
        <row r="436">
          <cell r="I436">
            <v>839131.37498880003</v>
          </cell>
        </row>
        <row r="437">
          <cell r="I437">
            <v>1157020.5886528001</v>
          </cell>
        </row>
        <row r="438">
          <cell r="I438">
            <v>1072706.8830303</v>
          </cell>
        </row>
        <row r="439">
          <cell r="I439" t="str">
            <v>NULL</v>
          </cell>
        </row>
        <row r="440">
          <cell r="I440" t="str">
            <v>NULL</v>
          </cell>
        </row>
        <row r="441">
          <cell r="I441" t="str">
            <v>NULL</v>
          </cell>
        </row>
        <row r="442">
          <cell r="I442" t="str">
            <v>NULL</v>
          </cell>
        </row>
        <row r="443">
          <cell r="I443" t="str">
            <v>NULL</v>
          </cell>
        </row>
        <row r="444">
          <cell r="I444">
            <v>0</v>
          </cell>
        </row>
        <row r="445">
          <cell r="I445">
            <v>0</v>
          </cell>
        </row>
        <row r="446">
          <cell r="I446">
            <v>0</v>
          </cell>
        </row>
        <row r="447">
          <cell r="I447">
            <v>0</v>
          </cell>
        </row>
        <row r="448">
          <cell r="I448">
            <v>0</v>
          </cell>
        </row>
        <row r="449">
          <cell r="I449">
            <v>0</v>
          </cell>
        </row>
        <row r="450">
          <cell r="I450">
            <v>0</v>
          </cell>
        </row>
        <row r="451">
          <cell r="I451">
            <v>0</v>
          </cell>
        </row>
        <row r="452">
          <cell r="I452" t="str">
            <v>NULL</v>
          </cell>
        </row>
        <row r="453">
          <cell r="I453" t="str">
            <v>NULL</v>
          </cell>
        </row>
        <row r="454">
          <cell r="I454" t="str">
            <v>NULL</v>
          </cell>
        </row>
        <row r="455">
          <cell r="I455" t="str">
            <v>NULL</v>
          </cell>
        </row>
        <row r="456">
          <cell r="I456" t="str">
            <v>NULL</v>
          </cell>
        </row>
        <row r="457">
          <cell r="I457">
            <v>0</v>
          </cell>
        </row>
        <row r="458">
          <cell r="I458">
            <v>0</v>
          </cell>
        </row>
        <row r="459">
          <cell r="I459">
            <v>0</v>
          </cell>
        </row>
        <row r="460">
          <cell r="I460">
            <v>0</v>
          </cell>
        </row>
        <row r="461">
          <cell r="I461">
            <v>0</v>
          </cell>
        </row>
        <row r="462">
          <cell r="I462">
            <v>0</v>
          </cell>
        </row>
        <row r="463">
          <cell r="I463">
            <v>0</v>
          </cell>
        </row>
        <row r="464">
          <cell r="I464">
            <v>0</v>
          </cell>
        </row>
        <row r="465">
          <cell r="I465">
            <v>0</v>
          </cell>
        </row>
        <row r="466">
          <cell r="I466">
            <v>0</v>
          </cell>
        </row>
        <row r="467">
          <cell r="I467">
            <v>0</v>
          </cell>
        </row>
        <row r="468">
          <cell r="I468">
            <v>0</v>
          </cell>
        </row>
        <row r="469">
          <cell r="I469">
            <v>0</v>
          </cell>
        </row>
        <row r="470">
          <cell r="I470">
            <v>0</v>
          </cell>
        </row>
        <row r="471">
          <cell r="I471">
            <v>0</v>
          </cell>
        </row>
        <row r="472">
          <cell r="I472">
            <v>0</v>
          </cell>
        </row>
        <row r="473">
          <cell r="I473">
            <v>0</v>
          </cell>
        </row>
        <row r="474">
          <cell r="I474">
            <v>0</v>
          </cell>
        </row>
        <row r="475">
          <cell r="I475">
            <v>0</v>
          </cell>
        </row>
        <row r="476">
          <cell r="I476">
            <v>0</v>
          </cell>
        </row>
        <row r="477">
          <cell r="I477">
            <v>0</v>
          </cell>
        </row>
        <row r="478">
          <cell r="I478" t="str">
            <v>NULL</v>
          </cell>
        </row>
        <row r="479">
          <cell r="I479" t="str">
            <v>NULL</v>
          </cell>
        </row>
        <row r="480">
          <cell r="I480" t="str">
            <v>NULL</v>
          </cell>
        </row>
        <row r="481">
          <cell r="I481" t="str">
            <v>NULL</v>
          </cell>
        </row>
        <row r="482">
          <cell r="I482" t="str">
            <v>NULL</v>
          </cell>
        </row>
        <row r="483">
          <cell r="I483">
            <v>0</v>
          </cell>
        </row>
        <row r="484">
          <cell r="I484">
            <v>0</v>
          </cell>
        </row>
        <row r="485">
          <cell r="I485">
            <v>0</v>
          </cell>
        </row>
        <row r="486">
          <cell r="I486">
            <v>0</v>
          </cell>
        </row>
        <row r="487">
          <cell r="I487">
            <v>0</v>
          </cell>
        </row>
        <row r="488">
          <cell r="I488">
            <v>0</v>
          </cell>
        </row>
        <row r="489">
          <cell r="I489">
            <v>0</v>
          </cell>
        </row>
        <row r="490">
          <cell r="I490">
            <v>0</v>
          </cell>
        </row>
        <row r="491">
          <cell r="I491" t="str">
            <v>NULL</v>
          </cell>
        </row>
        <row r="492">
          <cell r="I492" t="str">
            <v>NULL</v>
          </cell>
        </row>
        <row r="493">
          <cell r="I493" t="str">
            <v>NULL</v>
          </cell>
        </row>
        <row r="494">
          <cell r="I494" t="str">
            <v>NULL</v>
          </cell>
        </row>
        <row r="495">
          <cell r="I495" t="str">
            <v>NULL</v>
          </cell>
        </row>
        <row r="496">
          <cell r="I496">
            <v>3822108.4615997998</v>
          </cell>
        </row>
        <row r="497">
          <cell r="I497">
            <v>3822108.4615997998</v>
          </cell>
        </row>
        <row r="498">
          <cell r="I498">
            <v>318150.45061</v>
          </cell>
        </row>
        <row r="499">
          <cell r="I499">
            <v>1171413.4281349999</v>
          </cell>
        </row>
        <row r="500">
          <cell r="I500">
            <v>328526.78213880002</v>
          </cell>
        </row>
        <row r="501">
          <cell r="I501">
            <v>286825.69804410002</v>
          </cell>
        </row>
        <row r="502">
          <cell r="I502">
            <v>1013978.5227165</v>
          </cell>
        </row>
        <row r="503">
          <cell r="I503">
            <v>225350.24697529999</v>
          </cell>
        </row>
        <row r="504">
          <cell r="I504">
            <v>477863.33298010001</v>
          </cell>
        </row>
        <row r="505">
          <cell r="I505">
            <v>0</v>
          </cell>
        </row>
        <row r="506">
          <cell r="I506">
            <v>0</v>
          </cell>
        </row>
        <row r="507">
          <cell r="I507">
            <v>0</v>
          </cell>
        </row>
        <row r="508">
          <cell r="I508">
            <v>0</v>
          </cell>
        </row>
        <row r="509">
          <cell r="I509">
            <v>0</v>
          </cell>
        </row>
        <row r="510">
          <cell r="I510">
            <v>0</v>
          </cell>
        </row>
        <row r="511">
          <cell r="I511">
            <v>0</v>
          </cell>
        </row>
        <row r="512">
          <cell r="I512">
            <v>0</v>
          </cell>
        </row>
        <row r="513">
          <cell r="I513" t="str">
            <v>NULL</v>
          </cell>
        </row>
        <row r="514">
          <cell r="I514" t="str">
            <v>NULL</v>
          </cell>
        </row>
        <row r="515">
          <cell r="I515" t="str">
            <v>NULL</v>
          </cell>
        </row>
        <row r="516">
          <cell r="I516" t="str">
            <v>NULL</v>
          </cell>
        </row>
        <row r="517">
          <cell r="I517" t="str">
            <v>NULL</v>
          </cell>
        </row>
        <row r="518">
          <cell r="I518">
            <v>0</v>
          </cell>
        </row>
        <row r="519">
          <cell r="I519">
            <v>0</v>
          </cell>
        </row>
        <row r="520">
          <cell r="I520">
            <v>0</v>
          </cell>
        </row>
        <row r="521">
          <cell r="I521">
            <v>0</v>
          </cell>
        </row>
        <row r="522">
          <cell r="I522">
            <v>0</v>
          </cell>
        </row>
        <row r="523">
          <cell r="I523">
            <v>0</v>
          </cell>
        </row>
        <row r="524">
          <cell r="I524">
            <v>0</v>
          </cell>
        </row>
        <row r="525">
          <cell r="I525">
            <v>0</v>
          </cell>
        </row>
        <row r="526">
          <cell r="I526" t="str">
            <v>NULL</v>
          </cell>
        </row>
        <row r="527">
          <cell r="I527" t="str">
            <v>NULL</v>
          </cell>
        </row>
        <row r="528">
          <cell r="I528" t="str">
            <v>NULL</v>
          </cell>
        </row>
        <row r="529">
          <cell r="I529" t="str">
            <v>NULL</v>
          </cell>
        </row>
        <row r="530">
          <cell r="I530" t="str">
            <v>NULL</v>
          </cell>
        </row>
        <row r="531">
          <cell r="I531">
            <v>0</v>
          </cell>
        </row>
        <row r="532">
          <cell r="I532">
            <v>0</v>
          </cell>
        </row>
        <row r="533">
          <cell r="I533">
            <v>0</v>
          </cell>
        </row>
        <row r="534">
          <cell r="I534">
            <v>0</v>
          </cell>
        </row>
        <row r="535">
          <cell r="I535">
            <v>0</v>
          </cell>
        </row>
        <row r="536">
          <cell r="I536">
            <v>0</v>
          </cell>
        </row>
        <row r="537">
          <cell r="I537">
            <v>0</v>
          </cell>
        </row>
        <row r="538">
          <cell r="I538">
            <v>0</v>
          </cell>
        </row>
        <row r="539">
          <cell r="I539" t="str">
            <v>NULL</v>
          </cell>
        </row>
        <row r="540">
          <cell r="I540" t="str">
            <v>NULL</v>
          </cell>
        </row>
        <row r="541">
          <cell r="I541" t="str">
            <v>NULL</v>
          </cell>
        </row>
        <row r="542">
          <cell r="I542" t="str">
            <v>NULL</v>
          </cell>
        </row>
        <row r="543">
          <cell r="I543" t="str">
            <v>NULL</v>
          </cell>
        </row>
        <row r="544">
          <cell r="I544">
            <v>0</v>
          </cell>
        </row>
        <row r="545">
          <cell r="I545">
            <v>0</v>
          </cell>
        </row>
        <row r="546">
          <cell r="I546">
            <v>0</v>
          </cell>
        </row>
        <row r="547">
          <cell r="I547">
            <v>0</v>
          </cell>
        </row>
        <row r="548">
          <cell r="I548">
            <v>0</v>
          </cell>
        </row>
        <row r="549">
          <cell r="I549">
            <v>0</v>
          </cell>
        </row>
        <row r="550">
          <cell r="I550">
            <v>0</v>
          </cell>
        </row>
        <row r="551">
          <cell r="I551">
            <v>0</v>
          </cell>
        </row>
        <row r="552">
          <cell r="I552" t="str">
            <v>NULL</v>
          </cell>
        </row>
        <row r="553">
          <cell r="I553" t="str">
            <v>NULL</v>
          </cell>
        </row>
        <row r="554">
          <cell r="I554" t="str">
            <v>NULL</v>
          </cell>
        </row>
        <row r="555">
          <cell r="I555" t="str">
            <v>NULL</v>
          </cell>
        </row>
        <row r="556">
          <cell r="I556" t="str">
            <v>NULL</v>
          </cell>
        </row>
        <row r="557">
          <cell r="I557">
            <v>0</v>
          </cell>
        </row>
        <row r="558">
          <cell r="I558">
            <v>0</v>
          </cell>
        </row>
        <row r="559">
          <cell r="I559">
            <v>0</v>
          </cell>
        </row>
        <row r="560">
          <cell r="I560">
            <v>0</v>
          </cell>
        </row>
        <row r="561">
          <cell r="I561">
            <v>0</v>
          </cell>
        </row>
        <row r="562">
          <cell r="I562">
            <v>0</v>
          </cell>
        </row>
        <row r="563">
          <cell r="I563">
            <v>0</v>
          </cell>
        </row>
        <row r="564">
          <cell r="I564">
            <v>0</v>
          </cell>
        </row>
        <row r="565">
          <cell r="I565" t="str">
            <v>NULL</v>
          </cell>
        </row>
        <row r="566">
          <cell r="I566" t="str">
            <v>NULL</v>
          </cell>
        </row>
        <row r="567">
          <cell r="I567" t="str">
            <v>NULL</v>
          </cell>
        </row>
        <row r="568">
          <cell r="I568" t="str">
            <v>NULL</v>
          </cell>
        </row>
        <row r="569">
          <cell r="I569" t="str">
            <v>NULL</v>
          </cell>
        </row>
        <row r="570">
          <cell r="I570">
            <v>0</v>
          </cell>
        </row>
        <row r="571">
          <cell r="I571">
            <v>0</v>
          </cell>
        </row>
        <row r="572">
          <cell r="I572">
            <v>0</v>
          </cell>
        </row>
        <row r="573">
          <cell r="I573">
            <v>0</v>
          </cell>
        </row>
        <row r="574">
          <cell r="I574">
            <v>0</v>
          </cell>
        </row>
        <row r="575">
          <cell r="I575">
            <v>0</v>
          </cell>
        </row>
        <row r="576">
          <cell r="I576">
            <v>0</v>
          </cell>
        </row>
        <row r="577">
          <cell r="I577">
            <v>0</v>
          </cell>
        </row>
        <row r="578">
          <cell r="I578" t="str">
            <v>NULL</v>
          </cell>
        </row>
        <row r="579">
          <cell r="I579" t="str">
            <v>NULL</v>
          </cell>
        </row>
        <row r="580">
          <cell r="I580" t="str">
            <v>NULL</v>
          </cell>
        </row>
        <row r="581">
          <cell r="I581" t="str">
            <v>NULL</v>
          </cell>
        </row>
        <row r="582">
          <cell r="I582" t="str">
            <v>NULL</v>
          </cell>
        </row>
        <row r="583">
          <cell r="I583">
            <v>0</v>
          </cell>
        </row>
        <row r="584">
          <cell r="I584">
            <v>0</v>
          </cell>
        </row>
        <row r="585">
          <cell r="I585">
            <v>0</v>
          </cell>
        </row>
        <row r="586">
          <cell r="I586">
            <v>0</v>
          </cell>
        </row>
        <row r="587">
          <cell r="I587">
            <v>0</v>
          </cell>
        </row>
        <row r="588">
          <cell r="I588">
            <v>0</v>
          </cell>
        </row>
        <row r="589">
          <cell r="I589">
            <v>0</v>
          </cell>
        </row>
        <row r="590">
          <cell r="I590">
            <v>0</v>
          </cell>
        </row>
        <row r="591">
          <cell r="I591">
            <v>0</v>
          </cell>
        </row>
        <row r="592">
          <cell r="I592">
            <v>0</v>
          </cell>
        </row>
        <row r="593">
          <cell r="I593">
            <v>0</v>
          </cell>
        </row>
        <row r="594">
          <cell r="I594">
            <v>0</v>
          </cell>
        </row>
        <row r="595">
          <cell r="I595">
            <v>0</v>
          </cell>
        </row>
        <row r="596">
          <cell r="I596">
            <v>0</v>
          </cell>
        </row>
        <row r="597">
          <cell r="I597">
            <v>-25315501.096070301</v>
          </cell>
        </row>
        <row r="598">
          <cell r="I598">
            <v>-25315501.096070301</v>
          </cell>
        </row>
        <row r="599">
          <cell r="I599">
            <v>-2420408.7514690999</v>
          </cell>
        </row>
        <row r="600">
          <cell r="I600">
            <v>-5252513.1911046002</v>
          </cell>
        </row>
        <row r="601">
          <cell r="I601">
            <v>-2690990.0979661001</v>
          </cell>
        </row>
        <row r="602">
          <cell r="I602">
            <v>-3313636.1350019001</v>
          </cell>
        </row>
        <row r="603">
          <cell r="I603">
            <v>-3720060.8137126998</v>
          </cell>
        </row>
        <row r="604">
          <cell r="I604">
            <v>-4380578.9482928999</v>
          </cell>
        </row>
        <row r="605">
          <cell r="I605">
            <v>-3537313.1585229998</v>
          </cell>
        </row>
      </sheetData>
      <sheetData sheetId="1" refreshError="1">
        <row r="8">
          <cell r="BQ8" t="str">
            <v>7J2THB200601</v>
          </cell>
          <cell r="BR8">
            <v>300</v>
          </cell>
          <cell r="BT8" t="str">
            <v>ALB:I.IAMB.0200501</v>
          </cell>
          <cell r="BU8">
            <v>0</v>
          </cell>
          <cell r="BW8">
            <v>0</v>
          </cell>
          <cell r="BX8">
            <v>0</v>
          </cell>
          <cell r="BY8">
            <v>0</v>
          </cell>
          <cell r="BZ8">
            <v>0</v>
          </cell>
          <cell r="CA8">
            <v>0</v>
          </cell>
          <cell r="CB8">
            <v>0</v>
          </cell>
        </row>
        <row r="9">
          <cell r="BQ9" t="str">
            <v>7J2TID200601</v>
          </cell>
          <cell r="BR9">
            <v>69</v>
          </cell>
          <cell r="BT9" t="str">
            <v>ALB:I.IAMB.0200502</v>
          </cell>
          <cell r="BU9">
            <v>0</v>
          </cell>
          <cell r="BW9">
            <v>0</v>
          </cell>
          <cell r="BX9">
            <v>0</v>
          </cell>
          <cell r="BY9">
            <v>0</v>
          </cell>
          <cell r="BZ9">
            <v>0</v>
          </cell>
          <cell r="CA9">
            <v>0</v>
          </cell>
          <cell r="CB9">
            <v>0</v>
          </cell>
        </row>
        <row r="10">
          <cell r="BQ10" t="str">
            <v>7J2TNB200601</v>
          </cell>
          <cell r="BR10">
            <v>289</v>
          </cell>
          <cell r="BT10" t="str">
            <v>ALB:I.IAMB.0200503</v>
          </cell>
          <cell r="BU10">
            <v>0</v>
          </cell>
          <cell r="BW10">
            <v>0</v>
          </cell>
          <cell r="BX10">
            <v>0</v>
          </cell>
          <cell r="BY10">
            <v>0</v>
          </cell>
          <cell r="BZ10">
            <v>0</v>
          </cell>
          <cell r="CA10">
            <v>0</v>
          </cell>
          <cell r="CB10">
            <v>0</v>
          </cell>
        </row>
        <row r="11">
          <cell r="BQ11" t="str">
            <v>7J2TPB200601</v>
          </cell>
          <cell r="BR11">
            <v>21.5</v>
          </cell>
          <cell r="BT11" t="str">
            <v>ALB:I.IAMB.0200504</v>
          </cell>
          <cell r="BU11">
            <v>0</v>
          </cell>
          <cell r="BW11">
            <v>0</v>
          </cell>
          <cell r="BX11">
            <v>0</v>
          </cell>
          <cell r="BY11">
            <v>0</v>
          </cell>
          <cell r="BZ11">
            <v>0</v>
          </cell>
          <cell r="CA11">
            <v>0</v>
          </cell>
          <cell r="CB11">
            <v>0</v>
          </cell>
        </row>
        <row r="12">
          <cell r="BQ12" t="str">
            <v>7J2TUB200601</v>
          </cell>
          <cell r="BR12">
            <v>239</v>
          </cell>
          <cell r="BT12" t="str">
            <v>ALB:I.IAMB.0200506</v>
          </cell>
          <cell r="BU12">
            <v>0</v>
          </cell>
          <cell r="BW12">
            <v>0</v>
          </cell>
          <cell r="BX12">
            <v>0</v>
          </cell>
          <cell r="BY12">
            <v>0</v>
          </cell>
          <cell r="BZ12">
            <v>0</v>
          </cell>
          <cell r="CA12">
            <v>0</v>
          </cell>
          <cell r="CB12">
            <v>0</v>
          </cell>
        </row>
        <row r="13">
          <cell r="BQ13" t="str">
            <v>7J2TWB200601</v>
          </cell>
          <cell r="BR13">
            <v>1314.6</v>
          </cell>
          <cell r="BT13" t="str">
            <v>ALB:I.IAMB.0200507</v>
          </cell>
          <cell r="BU13">
            <v>0</v>
          </cell>
          <cell r="BW13">
            <v>0</v>
          </cell>
          <cell r="BX13">
            <v>0</v>
          </cell>
          <cell r="BY13">
            <v>0</v>
          </cell>
          <cell r="BZ13">
            <v>0</v>
          </cell>
          <cell r="CA13">
            <v>0</v>
          </cell>
          <cell r="CB13">
            <v>0</v>
          </cell>
        </row>
        <row r="14">
          <cell r="BQ14" t="str">
            <v>7J2TXB200601</v>
          </cell>
          <cell r="BR14">
            <v>3420</v>
          </cell>
          <cell r="BT14" t="str">
            <v>ALB:I.ICDA.0200501</v>
          </cell>
          <cell r="BU14">
            <v>0</v>
          </cell>
          <cell r="BW14">
            <v>0</v>
          </cell>
          <cell r="BX14">
            <v>0</v>
          </cell>
          <cell r="BY14">
            <v>0</v>
          </cell>
          <cell r="BZ14">
            <v>0</v>
          </cell>
          <cell r="CA14">
            <v>0</v>
          </cell>
          <cell r="CB14">
            <v>0</v>
          </cell>
        </row>
        <row r="15">
          <cell r="BQ15" t="str">
            <v>7J6TMD200601</v>
          </cell>
          <cell r="BR15">
            <v>211</v>
          </cell>
          <cell r="BT15" t="str">
            <v>ALB:I.ICDA.0200502</v>
          </cell>
          <cell r="BU15">
            <v>0</v>
          </cell>
          <cell r="BW15">
            <v>0</v>
          </cell>
          <cell r="BX15">
            <v>0</v>
          </cell>
          <cell r="BY15">
            <v>0</v>
          </cell>
          <cell r="BZ15">
            <v>0</v>
          </cell>
          <cell r="CA15">
            <v>0</v>
          </cell>
          <cell r="CB15">
            <v>0</v>
          </cell>
        </row>
        <row r="16">
          <cell r="BQ16" t="str">
            <v>7J7TCB200601</v>
          </cell>
          <cell r="BR16">
            <v>59</v>
          </cell>
          <cell r="BT16" t="str">
            <v>ALB:I.ICDA.0200503</v>
          </cell>
          <cell r="BU16">
            <v>0</v>
          </cell>
          <cell r="BW16">
            <v>0</v>
          </cell>
          <cell r="BX16">
            <v>0</v>
          </cell>
          <cell r="BY16">
            <v>0</v>
          </cell>
          <cell r="BZ16">
            <v>0</v>
          </cell>
          <cell r="CA16">
            <v>0</v>
          </cell>
          <cell r="CB16">
            <v>0</v>
          </cell>
        </row>
        <row r="17">
          <cell r="BQ17" t="str">
            <v>7N1AAA200601</v>
          </cell>
          <cell r="BR17">
            <v>10090</v>
          </cell>
          <cell r="BT17" t="str">
            <v>ALB:I.ICDA.0200504</v>
          </cell>
          <cell r="BU17">
            <v>0</v>
          </cell>
          <cell r="BW17">
            <v>0</v>
          </cell>
          <cell r="BX17">
            <v>0</v>
          </cell>
          <cell r="BY17">
            <v>0</v>
          </cell>
          <cell r="BZ17">
            <v>0</v>
          </cell>
          <cell r="CA17">
            <v>0</v>
          </cell>
          <cell r="CB17">
            <v>0</v>
          </cell>
        </row>
        <row r="18">
          <cell r="BQ18" t="str">
            <v>7N1AAF200601</v>
          </cell>
          <cell r="BR18">
            <v>8538.6</v>
          </cell>
          <cell r="BT18" t="str">
            <v>ALB:I.ICDA.0200505</v>
          </cell>
          <cell r="BU18">
            <v>0</v>
          </cell>
          <cell r="BW18">
            <v>0</v>
          </cell>
          <cell r="BX18">
            <v>0</v>
          </cell>
          <cell r="BY18">
            <v>0</v>
          </cell>
          <cell r="BZ18">
            <v>0</v>
          </cell>
          <cell r="CA18">
            <v>0</v>
          </cell>
          <cell r="CB18">
            <v>0</v>
          </cell>
        </row>
        <row r="19">
          <cell r="BQ19" t="str">
            <v>7N1AAG200601</v>
          </cell>
          <cell r="BR19">
            <v>4050</v>
          </cell>
          <cell r="BT19" t="str">
            <v>ALB:I.ICDA.0200506</v>
          </cell>
          <cell r="BU19">
            <v>0</v>
          </cell>
          <cell r="BW19">
            <v>0</v>
          </cell>
          <cell r="BX19">
            <v>0</v>
          </cell>
          <cell r="BY19">
            <v>0</v>
          </cell>
          <cell r="BZ19">
            <v>0</v>
          </cell>
          <cell r="CA19">
            <v>0</v>
          </cell>
          <cell r="CB19">
            <v>0</v>
          </cell>
        </row>
        <row r="20">
          <cell r="BQ20" t="str">
            <v>7N1ABB200601</v>
          </cell>
          <cell r="BR20">
            <v>9.6</v>
          </cell>
          <cell r="BT20" t="str">
            <v>ALB:I.ICDA.0200507</v>
          </cell>
          <cell r="BU20">
            <v>0</v>
          </cell>
          <cell r="BW20">
            <v>0</v>
          </cell>
          <cell r="BX20">
            <v>0</v>
          </cell>
          <cell r="BY20">
            <v>0</v>
          </cell>
          <cell r="BZ20">
            <v>0</v>
          </cell>
          <cell r="CA20">
            <v>0</v>
          </cell>
          <cell r="CB20">
            <v>0</v>
          </cell>
        </row>
        <row r="21">
          <cell r="BQ21" t="str">
            <v>7N1ABC200601</v>
          </cell>
          <cell r="BR21">
            <v>487</v>
          </cell>
          <cell r="BT21" t="str">
            <v>ALB:I.ICOR.0200501</v>
          </cell>
          <cell r="BU21">
            <v>0</v>
          </cell>
          <cell r="BW21">
            <v>0</v>
          </cell>
          <cell r="BX21">
            <v>0</v>
          </cell>
          <cell r="BY21">
            <v>0</v>
          </cell>
          <cell r="BZ21">
            <v>0</v>
          </cell>
          <cell r="CA21">
            <v>0</v>
          </cell>
          <cell r="CB21">
            <v>0</v>
          </cell>
        </row>
        <row r="22">
          <cell r="BQ22" t="str">
            <v>7N1ACA200601</v>
          </cell>
          <cell r="BR22">
            <v>1400</v>
          </cell>
          <cell r="BT22" t="str">
            <v>ALB:I.ICOR.0200502</v>
          </cell>
          <cell r="BU22">
            <v>0</v>
          </cell>
          <cell r="BW22">
            <v>0</v>
          </cell>
          <cell r="BX22">
            <v>0</v>
          </cell>
          <cell r="BY22">
            <v>0</v>
          </cell>
          <cell r="BZ22">
            <v>0</v>
          </cell>
          <cell r="CA22">
            <v>0</v>
          </cell>
          <cell r="CB22">
            <v>0</v>
          </cell>
        </row>
        <row r="23">
          <cell r="BQ23" t="str">
            <v>7N1ACB200601</v>
          </cell>
          <cell r="BR23">
            <v>3000.3</v>
          </cell>
          <cell r="BT23" t="str">
            <v>ALB:I.ICOR.0200503</v>
          </cell>
          <cell r="BU23">
            <v>0</v>
          </cell>
          <cell r="BW23">
            <v>0</v>
          </cell>
          <cell r="BX23">
            <v>0</v>
          </cell>
          <cell r="BY23">
            <v>0</v>
          </cell>
          <cell r="BZ23">
            <v>0</v>
          </cell>
          <cell r="CA23">
            <v>0</v>
          </cell>
          <cell r="CB23">
            <v>0</v>
          </cell>
        </row>
        <row r="24">
          <cell r="BQ24" t="str">
            <v>7N1BAB200601</v>
          </cell>
          <cell r="BR24">
            <v>320</v>
          </cell>
          <cell r="BT24" t="str">
            <v>ALB:I.ICOR.0200504</v>
          </cell>
          <cell r="BU24">
            <v>0</v>
          </cell>
          <cell r="BW24">
            <v>0</v>
          </cell>
          <cell r="BX24">
            <v>0</v>
          </cell>
          <cell r="BY24">
            <v>0</v>
          </cell>
          <cell r="BZ24">
            <v>0</v>
          </cell>
          <cell r="CA24">
            <v>0</v>
          </cell>
          <cell r="CB24">
            <v>0</v>
          </cell>
        </row>
        <row r="25">
          <cell r="BQ25" t="str">
            <v>7N1BBB200601</v>
          </cell>
          <cell r="BR25">
            <v>268</v>
          </cell>
        </row>
        <row r="26">
          <cell r="BQ26" t="str">
            <v>7N1BBC200601</v>
          </cell>
          <cell r="BR26">
            <v>565</v>
          </cell>
        </row>
        <row r="27">
          <cell r="BQ27" t="str">
            <v>7N1BBE200601</v>
          </cell>
          <cell r="BR27">
            <v>200</v>
          </cell>
        </row>
        <row r="28">
          <cell r="BQ28" t="str">
            <v>7N1BBJ200601</v>
          </cell>
          <cell r="BR28">
            <v>50</v>
          </cell>
        </row>
        <row r="29">
          <cell r="BQ29" t="str">
            <v>7N1BBL200601</v>
          </cell>
          <cell r="BR29">
            <v>380</v>
          </cell>
        </row>
        <row r="30">
          <cell r="BQ30" t="str">
            <v>7N1BBM200601</v>
          </cell>
          <cell r="BR30">
            <v>240</v>
          </cell>
        </row>
        <row r="31">
          <cell r="BQ31" t="str">
            <v>7N1BBR200601</v>
          </cell>
          <cell r="BR31">
            <v>300</v>
          </cell>
        </row>
        <row r="32">
          <cell r="BQ32" t="str">
            <v>7N1BBS200601</v>
          </cell>
          <cell r="BR32">
            <v>350</v>
          </cell>
        </row>
        <row r="33">
          <cell r="BQ33" t="str">
            <v>7N1DBA200601</v>
          </cell>
          <cell r="BR33">
            <v>33.299999999999997</v>
          </cell>
        </row>
        <row r="34">
          <cell r="BQ34" t="str">
            <v>7N1DBD200601</v>
          </cell>
          <cell r="BR34">
            <v>63.1</v>
          </cell>
        </row>
        <row r="35">
          <cell r="BQ35" t="str">
            <v>7N1DCA200601</v>
          </cell>
          <cell r="BR35">
            <v>4106</v>
          </cell>
        </row>
        <row r="36">
          <cell r="BQ36" t="str">
            <v>7N1DKA200601</v>
          </cell>
          <cell r="BR36">
            <v>23.9</v>
          </cell>
        </row>
        <row r="37">
          <cell r="BQ37" t="str">
            <v>7N1DMB200601</v>
          </cell>
          <cell r="BR37">
            <v>30.6</v>
          </cell>
        </row>
        <row r="38">
          <cell r="BQ38" t="str">
            <v>7N1EBA200601</v>
          </cell>
          <cell r="BR38">
            <v>2</v>
          </cell>
        </row>
        <row r="39">
          <cell r="BQ39" t="str">
            <v>7N1EBB200601</v>
          </cell>
          <cell r="BR39">
            <v>22</v>
          </cell>
        </row>
        <row r="40">
          <cell r="BQ40" t="str">
            <v>7N1EBC200601</v>
          </cell>
          <cell r="BR40">
            <v>20</v>
          </cell>
        </row>
        <row r="41">
          <cell r="BQ41" t="str">
            <v>7N1EBD200601</v>
          </cell>
          <cell r="BR41">
            <v>30</v>
          </cell>
        </row>
        <row r="42">
          <cell r="BQ42" t="str">
            <v>7N1FNA200601</v>
          </cell>
          <cell r="BR42">
            <v>303.3</v>
          </cell>
        </row>
        <row r="43">
          <cell r="BQ43" t="str">
            <v>7N1HBH200601</v>
          </cell>
          <cell r="BR43">
            <v>3.0129999999999999</v>
          </cell>
        </row>
        <row r="44">
          <cell r="BQ44" t="str">
            <v>7N1HBI200601</v>
          </cell>
          <cell r="BR44">
            <v>13.346</v>
          </cell>
        </row>
        <row r="45">
          <cell r="BQ45" t="str">
            <v>7N1HBJ200601</v>
          </cell>
          <cell r="BR45">
            <v>8.7870000000000008</v>
          </cell>
        </row>
        <row r="46">
          <cell r="BQ46" t="str">
            <v>7N1HBK200601</v>
          </cell>
          <cell r="BR46">
            <v>10.141</v>
          </cell>
        </row>
        <row r="47">
          <cell r="BQ47" t="str">
            <v>7N1HBL200601</v>
          </cell>
          <cell r="BR47">
            <v>2.4129999999999998</v>
          </cell>
        </row>
        <row r="48">
          <cell r="BQ48" t="str">
            <v>7N1HBN200601</v>
          </cell>
          <cell r="BR48">
            <v>71</v>
          </cell>
        </row>
        <row r="49">
          <cell r="BQ49" t="str">
            <v>7N1HDA200601</v>
          </cell>
          <cell r="BR49">
            <v>674</v>
          </cell>
        </row>
        <row r="50">
          <cell r="BQ50" t="str">
            <v>7N2AAK200601</v>
          </cell>
          <cell r="BR50">
            <v>352</v>
          </cell>
        </row>
        <row r="51">
          <cell r="BQ51" t="str">
            <v>7N2ABB200601</v>
          </cell>
          <cell r="BR51">
            <v>10</v>
          </cell>
        </row>
        <row r="52">
          <cell r="BQ52" t="str">
            <v>7N2AJB200601</v>
          </cell>
          <cell r="BR52">
            <v>1023</v>
          </cell>
        </row>
        <row r="53">
          <cell r="BQ53" t="str">
            <v>7N2AKA200601</v>
          </cell>
          <cell r="BR53">
            <v>18</v>
          </cell>
        </row>
        <row r="54">
          <cell r="BQ54" t="str">
            <v>7N2BAB200601</v>
          </cell>
          <cell r="BR54">
            <v>5000</v>
          </cell>
        </row>
        <row r="55">
          <cell r="BQ55" t="str">
            <v>7N2BAC200601</v>
          </cell>
          <cell r="BR55">
            <v>5817</v>
          </cell>
        </row>
        <row r="56">
          <cell r="BQ56" t="str">
            <v>7N2BBC200601</v>
          </cell>
          <cell r="BR56">
            <v>80</v>
          </cell>
        </row>
        <row r="57">
          <cell r="BQ57" t="str">
            <v>7N2BBD200601</v>
          </cell>
          <cell r="BR57">
            <v>30</v>
          </cell>
        </row>
        <row r="58">
          <cell r="BQ58" t="str">
            <v>7N2BBH200601</v>
          </cell>
          <cell r="BR58">
            <v>15</v>
          </cell>
        </row>
        <row r="59">
          <cell r="BQ59" t="str">
            <v>7N2BBN200601</v>
          </cell>
          <cell r="BR59">
            <v>80</v>
          </cell>
        </row>
        <row r="60">
          <cell r="BQ60" t="str">
            <v>7N2BBR200601</v>
          </cell>
          <cell r="BR60">
            <v>400</v>
          </cell>
        </row>
        <row r="61">
          <cell r="BQ61" t="str">
            <v>7N2BBU200601</v>
          </cell>
          <cell r="BR61">
            <v>70</v>
          </cell>
        </row>
        <row r="62">
          <cell r="BQ62" t="str">
            <v>7N2BBV200601</v>
          </cell>
          <cell r="BR62">
            <v>50</v>
          </cell>
        </row>
        <row r="63">
          <cell r="BQ63" t="str">
            <v>7N2BHF200601</v>
          </cell>
          <cell r="BR63">
            <v>60</v>
          </cell>
        </row>
        <row r="64">
          <cell r="BQ64" t="str">
            <v>7N2BHM200601</v>
          </cell>
          <cell r="BR64">
            <v>65</v>
          </cell>
        </row>
        <row r="65">
          <cell r="BQ65" t="str">
            <v>7N2BJF200601</v>
          </cell>
          <cell r="BR65">
            <v>22</v>
          </cell>
        </row>
        <row r="66">
          <cell r="BQ66" t="str">
            <v>7N2BJI200601</v>
          </cell>
          <cell r="BR66">
            <v>300</v>
          </cell>
        </row>
        <row r="67">
          <cell r="BQ67" t="str">
            <v>7N2BJJ200601</v>
          </cell>
          <cell r="BR67">
            <v>250</v>
          </cell>
        </row>
        <row r="68">
          <cell r="BQ68" t="str">
            <v>7N2BJO200601</v>
          </cell>
          <cell r="BR68">
            <v>20</v>
          </cell>
        </row>
        <row r="69">
          <cell r="BQ69" t="str">
            <v>7N2BJP200601</v>
          </cell>
          <cell r="BR69">
            <v>53</v>
          </cell>
        </row>
        <row r="70">
          <cell r="BQ70" t="str">
            <v>7N2BJT200601</v>
          </cell>
          <cell r="BR70">
            <v>250</v>
          </cell>
        </row>
        <row r="71">
          <cell r="BQ71" t="str">
            <v>7N2BJU200601</v>
          </cell>
          <cell r="BR71">
            <v>20</v>
          </cell>
        </row>
        <row r="72">
          <cell r="BQ72" t="str">
            <v>7N2BJZ200601</v>
          </cell>
          <cell r="BR72">
            <v>20</v>
          </cell>
        </row>
        <row r="73">
          <cell r="BQ73" t="str">
            <v>7N2BLE200601</v>
          </cell>
          <cell r="BR73">
            <v>400</v>
          </cell>
        </row>
        <row r="74">
          <cell r="BQ74" t="str">
            <v>7N2BLH200601</v>
          </cell>
          <cell r="BR74">
            <v>30</v>
          </cell>
        </row>
        <row r="75">
          <cell r="BQ75" t="str">
            <v>7N2BLJ200601</v>
          </cell>
          <cell r="BR75">
            <v>80</v>
          </cell>
        </row>
        <row r="76">
          <cell r="BQ76" t="str">
            <v>7N2BLO200601</v>
          </cell>
          <cell r="BR76">
            <v>250</v>
          </cell>
        </row>
        <row r="77">
          <cell r="BQ77" t="str">
            <v>7N2BLT200601</v>
          </cell>
          <cell r="BR77">
            <v>70</v>
          </cell>
        </row>
        <row r="78">
          <cell r="BQ78" t="str">
            <v>7N2DHB200601</v>
          </cell>
          <cell r="BR78">
            <v>70</v>
          </cell>
        </row>
        <row r="79">
          <cell r="BQ79" t="str">
            <v>7N2DJA200601</v>
          </cell>
          <cell r="BR79">
            <v>400</v>
          </cell>
        </row>
        <row r="80">
          <cell r="BQ80" t="str">
            <v>7N2DJB200601</v>
          </cell>
          <cell r="BR80">
            <v>196</v>
          </cell>
        </row>
        <row r="81">
          <cell r="BQ81" t="str">
            <v>7N2DJF200601</v>
          </cell>
          <cell r="BR81">
            <v>960</v>
          </cell>
        </row>
        <row r="82">
          <cell r="BQ82" t="str">
            <v>7N2DJN200601</v>
          </cell>
          <cell r="BR82">
            <v>800</v>
          </cell>
        </row>
        <row r="83">
          <cell r="BQ83" t="str">
            <v>7N2DJQ200601</v>
          </cell>
          <cell r="BR83">
            <v>65</v>
          </cell>
        </row>
        <row r="84">
          <cell r="BQ84" t="str">
            <v>7N2DJW200601</v>
          </cell>
          <cell r="BR84">
            <v>120</v>
          </cell>
        </row>
        <row r="85">
          <cell r="BQ85" t="str">
            <v>7N2DJY200601</v>
          </cell>
          <cell r="BR85">
            <v>200</v>
          </cell>
        </row>
        <row r="86">
          <cell r="BQ86" t="str">
            <v>7N2EBH200601</v>
          </cell>
          <cell r="BR86">
            <v>23</v>
          </cell>
        </row>
        <row r="87">
          <cell r="BQ87" t="str">
            <v>7N2EHC200601</v>
          </cell>
          <cell r="BR87">
            <v>3</v>
          </cell>
        </row>
        <row r="88">
          <cell r="BQ88" t="str">
            <v>7N2EHE200601</v>
          </cell>
          <cell r="BR88">
            <v>40</v>
          </cell>
        </row>
        <row r="89">
          <cell r="BQ89" t="str">
            <v>7N2FAA200601</v>
          </cell>
          <cell r="BR89">
            <v>45</v>
          </cell>
        </row>
        <row r="90">
          <cell r="BQ90" t="str">
            <v>7N2FAR200601</v>
          </cell>
          <cell r="BR90">
            <v>194</v>
          </cell>
        </row>
        <row r="91">
          <cell r="BQ91" t="str">
            <v>7N2FBA200601</v>
          </cell>
          <cell r="BR91">
            <v>112</v>
          </cell>
        </row>
        <row r="92">
          <cell r="BQ92" t="str">
            <v>7N2FBC200601</v>
          </cell>
          <cell r="BR92">
            <v>72</v>
          </cell>
        </row>
        <row r="93">
          <cell r="BQ93" t="str">
            <v>7N2FBS200601</v>
          </cell>
          <cell r="BR93">
            <v>10</v>
          </cell>
        </row>
        <row r="94">
          <cell r="BQ94" t="str">
            <v>7N2FHA200601</v>
          </cell>
          <cell r="BR94">
            <v>925.9</v>
          </cell>
        </row>
        <row r="95">
          <cell r="BQ95" t="str">
            <v>7N2FHC200601</v>
          </cell>
          <cell r="BR95">
            <v>115</v>
          </cell>
        </row>
        <row r="96">
          <cell r="BQ96" t="str">
            <v>7N2FHD200601</v>
          </cell>
          <cell r="BR96">
            <v>162</v>
          </cell>
        </row>
        <row r="97">
          <cell r="BQ97" t="str">
            <v>7N2FHF200601</v>
          </cell>
          <cell r="BR97">
            <v>80</v>
          </cell>
        </row>
        <row r="98">
          <cell r="BQ98" t="str">
            <v>7N2FHJ200601</v>
          </cell>
          <cell r="BR98">
            <v>90</v>
          </cell>
        </row>
        <row r="99">
          <cell r="BQ99" t="str">
            <v>7N2FJH200601</v>
          </cell>
          <cell r="BR99">
            <v>50</v>
          </cell>
        </row>
        <row r="100">
          <cell r="BQ100" t="str">
            <v>7N2FJI200601</v>
          </cell>
          <cell r="BR100">
            <v>100</v>
          </cell>
        </row>
        <row r="101">
          <cell r="BQ101" t="str">
            <v>7N2HDA200601</v>
          </cell>
          <cell r="BR101">
            <v>16</v>
          </cell>
        </row>
        <row r="102">
          <cell r="BQ102" t="str">
            <v>7N2HTH200601</v>
          </cell>
          <cell r="BR102">
            <v>26</v>
          </cell>
        </row>
        <row r="103">
          <cell r="BQ103" t="str">
            <v>7N2MPH200601</v>
          </cell>
          <cell r="BR103">
            <v>62</v>
          </cell>
        </row>
        <row r="104">
          <cell r="BQ104" t="str">
            <v>7N2MPI200601</v>
          </cell>
          <cell r="BR104">
            <v>10</v>
          </cell>
        </row>
        <row r="105">
          <cell r="BQ105" t="str">
            <v>7N3AAB200601</v>
          </cell>
          <cell r="BR105">
            <v>4000</v>
          </cell>
        </row>
        <row r="106">
          <cell r="BQ106" t="str">
            <v>7N3APA200601</v>
          </cell>
          <cell r="BR106">
            <v>30</v>
          </cell>
        </row>
        <row r="107">
          <cell r="BQ107" t="str">
            <v>7N3APB200601</v>
          </cell>
          <cell r="BR107">
            <v>30</v>
          </cell>
        </row>
        <row r="108">
          <cell r="BQ108" t="str">
            <v>7N5AAA200601</v>
          </cell>
          <cell r="BR108">
            <v>150</v>
          </cell>
        </row>
        <row r="109">
          <cell r="BQ109" t="str">
            <v>7N5BAA200601</v>
          </cell>
          <cell r="BR109">
            <v>150</v>
          </cell>
        </row>
        <row r="110">
          <cell r="BQ110" t="str">
            <v>7N5DAB200601</v>
          </cell>
          <cell r="BR110">
            <v>116.3</v>
          </cell>
        </row>
        <row r="111">
          <cell r="BQ111" t="str">
            <v>7N5EAA200601</v>
          </cell>
          <cell r="BR111">
            <v>120</v>
          </cell>
        </row>
        <row r="112">
          <cell r="BQ112" t="str">
            <v>7N5EBA200601</v>
          </cell>
          <cell r="BR112">
            <v>80</v>
          </cell>
        </row>
        <row r="113">
          <cell r="BQ113" t="str">
            <v>7N5EEA200601</v>
          </cell>
          <cell r="BR113">
            <v>150</v>
          </cell>
        </row>
        <row r="114">
          <cell r="BQ114" t="str">
            <v>7N5EJA200601</v>
          </cell>
          <cell r="BR114">
            <v>150</v>
          </cell>
        </row>
        <row r="115">
          <cell r="BQ115" t="str">
            <v>7N7AVA200601</v>
          </cell>
          <cell r="BR115">
            <v>30</v>
          </cell>
        </row>
        <row r="116">
          <cell r="BQ116" t="str">
            <v>7N7AVC200601</v>
          </cell>
          <cell r="BR116">
            <v>145</v>
          </cell>
        </row>
        <row r="117">
          <cell r="BQ117" t="str">
            <v>7N7BVA200601</v>
          </cell>
          <cell r="BR117">
            <v>30</v>
          </cell>
        </row>
        <row r="118">
          <cell r="BQ118" t="str">
            <v>7N7DUA200601</v>
          </cell>
          <cell r="BR118">
            <v>10</v>
          </cell>
        </row>
        <row r="119">
          <cell r="BQ119" t="str">
            <v>7N7DUB200601</v>
          </cell>
          <cell r="BR119">
            <v>6</v>
          </cell>
        </row>
        <row r="120">
          <cell r="BQ120" t="str">
            <v>7N7DUC200601</v>
          </cell>
          <cell r="BR120">
            <v>16</v>
          </cell>
        </row>
        <row r="121">
          <cell r="BQ121" t="str">
            <v>7N7DVC200601</v>
          </cell>
          <cell r="BR121">
            <v>40</v>
          </cell>
        </row>
        <row r="122">
          <cell r="BQ122" t="str">
            <v>7N7DVD200601</v>
          </cell>
          <cell r="BR122">
            <v>25</v>
          </cell>
        </row>
        <row r="123">
          <cell r="BQ123" t="str">
            <v>7N7FVA200601</v>
          </cell>
          <cell r="BR123">
            <v>50</v>
          </cell>
        </row>
        <row r="124">
          <cell r="BQ124" t="str">
            <v>7N7FVC200601</v>
          </cell>
          <cell r="BR124">
            <v>40</v>
          </cell>
        </row>
        <row r="125">
          <cell r="BQ125" t="str">
            <v>7N7HUA200601</v>
          </cell>
          <cell r="BR125">
            <v>316.7</v>
          </cell>
        </row>
        <row r="126">
          <cell r="BQ126" t="str">
            <v>7N7HVC200601</v>
          </cell>
          <cell r="BR126">
            <v>11.2</v>
          </cell>
        </row>
        <row r="127">
          <cell r="BQ127" t="str">
            <v>7S2DOD200601</v>
          </cell>
          <cell r="BR127">
            <v>3000</v>
          </cell>
        </row>
        <row r="128">
          <cell r="BQ128" t="str">
            <v>7S2NOF200601</v>
          </cell>
          <cell r="BR128">
            <v>1970</v>
          </cell>
        </row>
        <row r="129">
          <cell r="BQ129" t="str">
            <v>8C2701200601</v>
          </cell>
          <cell r="BR129">
            <v>12181.9429</v>
          </cell>
        </row>
        <row r="130">
          <cell r="BQ130" t="str">
            <v>8C2801200601</v>
          </cell>
          <cell r="BR130">
            <v>21104.796600000001</v>
          </cell>
        </row>
        <row r="131">
          <cell r="BQ131" t="str">
            <v>8C3201200601</v>
          </cell>
          <cell r="BR131">
            <v>31910.896000000001</v>
          </cell>
        </row>
        <row r="132">
          <cell r="BQ132" t="str">
            <v>8J31ID200601</v>
          </cell>
          <cell r="BR132">
            <v>10000</v>
          </cell>
        </row>
        <row r="133">
          <cell r="BQ133" t="str">
            <v>8J31IF200601</v>
          </cell>
          <cell r="BR133">
            <v>4033.3649999999998</v>
          </cell>
        </row>
        <row r="134">
          <cell r="BQ134" t="str">
            <v>8J31JG200601</v>
          </cell>
          <cell r="BR134">
            <v>11908.067999999999</v>
          </cell>
        </row>
        <row r="135">
          <cell r="BQ135" t="str">
            <v>8J31JK200601</v>
          </cell>
          <cell r="BR135">
            <v>5599.4250000000002</v>
          </cell>
        </row>
        <row r="136">
          <cell r="BQ136" t="str">
            <v>8J31JL200601</v>
          </cell>
          <cell r="BR136">
            <v>840.46699999999998</v>
          </cell>
        </row>
        <row r="137">
          <cell r="BQ137" t="str">
            <v>8J31JM200601</v>
          </cell>
          <cell r="BR137">
            <v>7558.35</v>
          </cell>
        </row>
        <row r="138">
          <cell r="BQ138" t="str">
            <v>8J31JN200601</v>
          </cell>
          <cell r="BR138">
            <v>232.21799999999999</v>
          </cell>
        </row>
        <row r="139">
          <cell r="BQ139" t="str">
            <v>8J31JO200601</v>
          </cell>
          <cell r="BR139">
            <v>697.17499999999995</v>
          </cell>
        </row>
        <row r="140">
          <cell r="BQ140" t="str">
            <v>8J31JP200601</v>
          </cell>
          <cell r="BR140">
            <v>2516.6660000000002</v>
          </cell>
        </row>
        <row r="141">
          <cell r="BQ141" t="str">
            <v>8J31KB200601</v>
          </cell>
          <cell r="BR141">
            <v>83</v>
          </cell>
        </row>
        <row r="142">
          <cell r="BQ142" t="str">
            <v>8J71CD200601</v>
          </cell>
          <cell r="BR142">
            <v>692</v>
          </cell>
        </row>
        <row r="143">
          <cell r="BQ143" t="str">
            <v>8J71CF200601</v>
          </cell>
          <cell r="BR143">
            <v>13996</v>
          </cell>
        </row>
        <row r="144">
          <cell r="BQ144" t="str">
            <v>8J71CK200601</v>
          </cell>
          <cell r="BR144">
            <v>105</v>
          </cell>
        </row>
        <row r="145">
          <cell r="BQ145" t="str">
            <v>8J71CL200601</v>
          </cell>
          <cell r="BR145">
            <v>55</v>
          </cell>
        </row>
        <row r="146">
          <cell r="BQ146" t="str">
            <v>8J71CM200601</v>
          </cell>
          <cell r="BR146">
            <v>1210</v>
          </cell>
        </row>
        <row r="147">
          <cell r="BQ147" t="str">
            <v>8J71DF200601</v>
          </cell>
          <cell r="BR147">
            <v>3850</v>
          </cell>
        </row>
        <row r="148">
          <cell r="BQ148" t="str">
            <v>8N04AA200601</v>
          </cell>
          <cell r="BR148">
            <v>9999</v>
          </cell>
        </row>
        <row r="149">
          <cell r="BQ149" t="str">
            <v>8N32QA200601</v>
          </cell>
          <cell r="BR149">
            <v>0.6</v>
          </cell>
        </row>
        <row r="150">
          <cell r="BQ150" t="str">
            <v>8N34AB200601</v>
          </cell>
          <cell r="BR150">
            <v>13</v>
          </cell>
        </row>
        <row r="151">
          <cell r="BQ151" t="str">
            <v>8N41AA200601</v>
          </cell>
          <cell r="BR151">
            <v>26234</v>
          </cell>
        </row>
        <row r="152">
          <cell r="BQ152" t="str">
            <v>8N41AB200601</v>
          </cell>
          <cell r="BR152">
            <v>7194.29</v>
          </cell>
        </row>
        <row r="153">
          <cell r="BQ153" t="str">
            <v>8N41AC200601</v>
          </cell>
          <cell r="BR153">
            <v>800.3</v>
          </cell>
        </row>
        <row r="154">
          <cell r="BQ154" t="str">
            <v>8N41AD200601</v>
          </cell>
          <cell r="BR154">
            <v>2196</v>
          </cell>
        </row>
        <row r="155">
          <cell r="BQ155" t="str">
            <v>8N41AE200601</v>
          </cell>
          <cell r="BR155">
            <v>8100</v>
          </cell>
        </row>
        <row r="156">
          <cell r="BQ156" t="str">
            <v>8N41AF200601</v>
          </cell>
          <cell r="BR156">
            <v>1180.4000000000001</v>
          </cell>
        </row>
        <row r="157">
          <cell r="BQ157" t="str">
            <v>8N42AB200601</v>
          </cell>
          <cell r="BR157">
            <v>100</v>
          </cell>
        </row>
        <row r="158">
          <cell r="BQ158" t="str">
            <v>8N42AD200601</v>
          </cell>
          <cell r="BR158">
            <v>200</v>
          </cell>
        </row>
        <row r="159">
          <cell r="BQ159" t="str">
            <v>8N42AE200601</v>
          </cell>
          <cell r="BR159">
            <v>4663</v>
          </cell>
        </row>
        <row r="160">
          <cell r="BQ160" t="str">
            <v>8N42AF200601</v>
          </cell>
          <cell r="BR160">
            <v>4000</v>
          </cell>
        </row>
        <row r="161">
          <cell r="BQ161" t="str">
            <v>8N42AG200601</v>
          </cell>
          <cell r="BR161">
            <v>500</v>
          </cell>
        </row>
        <row r="162">
          <cell r="BQ162" t="str">
            <v>8N42AH200601</v>
          </cell>
          <cell r="BR162">
            <v>1000</v>
          </cell>
        </row>
        <row r="163">
          <cell r="BQ163" t="str">
            <v>8N42AI200601</v>
          </cell>
          <cell r="BR163">
            <v>850</v>
          </cell>
        </row>
        <row r="164">
          <cell r="BQ164" t="str">
            <v>8N42AK200601</v>
          </cell>
          <cell r="BR164">
            <v>1050</v>
          </cell>
        </row>
        <row r="165">
          <cell r="BQ165" t="str">
            <v>8N42AL200601</v>
          </cell>
          <cell r="BR165">
            <v>1250</v>
          </cell>
        </row>
        <row r="166">
          <cell r="BQ166" t="str">
            <v>8N42AN200601</v>
          </cell>
          <cell r="BR166">
            <v>500</v>
          </cell>
        </row>
        <row r="167">
          <cell r="BQ167" t="str">
            <v>8N42AO200601</v>
          </cell>
          <cell r="BR167">
            <v>500</v>
          </cell>
        </row>
        <row r="168">
          <cell r="BQ168" t="str">
            <v>8N44AB200601</v>
          </cell>
          <cell r="BR168">
            <v>5113</v>
          </cell>
        </row>
        <row r="169">
          <cell r="BQ169" t="str">
            <v>8N46AA200601</v>
          </cell>
          <cell r="BR169">
            <v>1000</v>
          </cell>
        </row>
        <row r="170">
          <cell r="BQ170" t="str">
            <v>8N61AA200601</v>
          </cell>
          <cell r="BR170">
            <v>72000</v>
          </cell>
        </row>
        <row r="171">
          <cell r="BQ171" t="str">
            <v>8N75AA200601</v>
          </cell>
          <cell r="BR171">
            <v>5750</v>
          </cell>
        </row>
        <row r="172">
          <cell r="BQ172" t="str">
            <v>8S22NB200601</v>
          </cell>
          <cell r="BR172">
            <v>923</v>
          </cell>
        </row>
        <row r="173">
          <cell r="BQ173" t="str">
            <v>8S22NC200601</v>
          </cell>
          <cell r="BR173">
            <v>1762</v>
          </cell>
        </row>
        <row r="174">
          <cell r="BQ174" t="str">
            <v>8S22NE200601</v>
          </cell>
          <cell r="BR174">
            <v>6433</v>
          </cell>
        </row>
        <row r="175">
          <cell r="BQ175" t="str">
            <v>8S22NI200601</v>
          </cell>
          <cell r="BR175">
            <v>2357</v>
          </cell>
        </row>
        <row r="176">
          <cell r="BQ176" t="str">
            <v>8S26GC200601</v>
          </cell>
          <cell r="BR176">
            <v>3500</v>
          </cell>
        </row>
        <row r="177">
          <cell r="BQ177" t="str">
            <v>8S26GD200601</v>
          </cell>
          <cell r="BR177">
            <v>2899.9517999999998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row r="59">
          <cell r="O59">
            <v>877.57616125850677</v>
          </cell>
        </row>
        <row r="72">
          <cell r="O72">
            <v>1081.5665650199035</v>
          </cell>
        </row>
        <row r="85">
          <cell r="O85">
            <v>-385.39960071755593</v>
          </cell>
        </row>
        <row r="98">
          <cell r="O98">
            <v>-2.1342986559094999</v>
          </cell>
        </row>
        <row r="111">
          <cell r="O111">
            <v>-25.240512844185801</v>
          </cell>
        </row>
        <row r="124">
          <cell r="O124">
            <v>-11.50760389</v>
          </cell>
        </row>
        <row r="137">
          <cell r="O137">
            <v>0</v>
          </cell>
        </row>
        <row r="150">
          <cell r="O150">
            <v>-4.3810000000000002</v>
          </cell>
        </row>
        <row r="202">
          <cell r="O202">
            <v>31.549208839831742</v>
          </cell>
        </row>
        <row r="306">
          <cell r="O306">
            <v>420.5987318543647</v>
          </cell>
        </row>
        <row r="319">
          <cell r="O319">
            <v>183.19003420628621</v>
          </cell>
        </row>
        <row r="332">
          <cell r="O332">
            <v>14.083500000000001</v>
          </cell>
        </row>
        <row r="345">
          <cell r="O345">
            <v>43.6611175968333</v>
          </cell>
        </row>
        <row r="358">
          <cell r="O358">
            <v>1.6627152245295371</v>
          </cell>
        </row>
        <row r="371">
          <cell r="O371">
            <v>1.1023974715714906</v>
          </cell>
        </row>
        <row r="384">
          <cell r="O384">
            <v>12.794718926256101</v>
          </cell>
        </row>
        <row r="397">
          <cell r="O397">
            <v>24.817908843609249</v>
          </cell>
        </row>
        <row r="410">
          <cell r="O410">
            <v>20.595033457108897</v>
          </cell>
        </row>
        <row r="423">
          <cell r="O423">
            <v>17.537394312948734</v>
          </cell>
        </row>
      </sheetData>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 val="_REF"/>
      <sheetName val="EXEC"/>
      <sheetName val="Dados"/>
      <sheetName val="Base "/>
    </sheetNames>
    <sheetDataSet>
      <sheetData sheetId="0"/>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ss1997"/>
      <sheetName val="P.CLASSE"/>
      <sheetName val="ProgPassag"/>
      <sheetName val="P.01-P.02"/>
      <sheetName val="P.03-P.04"/>
      <sheetName val="P.05-P.06"/>
      <sheetName val="P.07"/>
      <sheetName val="C.13"/>
      <sheetName val="A.11"/>
      <sheetName val="Plan1"/>
      <sheetName val="PASSE"/>
    </sheetNames>
    <sheetDataSet>
      <sheetData sheetId="0"/>
      <sheetData sheetId="1"/>
      <sheetData sheetId="2"/>
      <sheetData sheetId="3"/>
      <sheetData sheetId="4"/>
      <sheetData sheetId="5"/>
      <sheetData sheetId="6"/>
      <sheetData sheetId="7"/>
      <sheetData sheetId="8"/>
      <sheetData sheetId="9" refreshError="1">
        <row r="13">
          <cell r="E13">
            <v>200</v>
          </cell>
        </row>
      </sheetData>
      <sheetData sheetId="1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ACTVP"/>
      <sheetName val="VP1 Corinto"/>
    </sheetNames>
    <definedNames>
      <definedName name="Macro1"/>
      <definedName name="Macro10"/>
      <definedName name="Macro11"/>
      <definedName name="Macro12"/>
      <definedName name="Macro29"/>
      <definedName name="Macro32"/>
      <definedName name="Macro33"/>
      <definedName name="Macro35"/>
      <definedName name="Macro37"/>
      <definedName name="Macro38"/>
      <definedName name="Macro39"/>
      <definedName name="Macro40"/>
      <definedName name="Macro41"/>
      <definedName name="Macro43"/>
      <definedName name="Macro44"/>
      <definedName name="Macro46"/>
      <definedName name="Macro47"/>
      <definedName name="Macro48"/>
      <definedName name="Macro49"/>
      <definedName name="Macro50"/>
      <definedName name="Macro51"/>
      <definedName name="Macro52"/>
      <definedName name="Macro53"/>
      <definedName name="Macro54"/>
      <definedName name="Macro56"/>
      <definedName name="Macro57"/>
      <definedName name="Macro63"/>
    </definedNames>
    <sheetDataSet>
      <sheetData sheetId="0" refreshError="1"/>
      <sheetData sheetId="1"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o"/>
      <sheetName val="Relatório"/>
      <sheetName val="Moc_Ago"/>
      <sheetName val="MOC"/>
      <sheetName val="Moc_Out"/>
      <sheetName val="Moc_Nov"/>
      <sheetName val="Moc_Fev"/>
      <sheetName val="Moc_Jun"/>
      <sheetName val="Moc_Mai"/>
      <sheetName val="Agenda"/>
      <sheetName val="Dados"/>
      <sheetName val="PCOL"/>
      <sheetName val="Encerrados"/>
      <sheetName val="Plan 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efreshError="1"/>
      <sheetData sheetId="12" refreshError="1"/>
      <sheetData sheetId="13"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 val="Resumo"/>
    </sheetNames>
    <sheetDataSet>
      <sheetData sheetId="0" refreshError="1"/>
      <sheetData sheetId="1" refreshError="1"/>
      <sheetData sheetId="2" refreshError="1"/>
      <sheetData sheetId="3" refreshError="1"/>
      <sheetData sheetId="4"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325"/>
      <sheetName val="Distritos_2001"/>
      <sheetName val="Distritos_2002"/>
      <sheetName val="Resumo"/>
      <sheetName val="Caminhões novos"/>
      <sheetName val="VPL-709-1D"/>
      <sheetName val="VPL-1414-1D"/>
      <sheetName val="VPL-709-2D"/>
      <sheetName val="VPL-1414-2D"/>
      <sheetName val="VPL-709-3D"/>
      <sheetName val="VPL-1414-3D"/>
      <sheetName val="VPL-709-4D"/>
      <sheetName val="VPL-709-5D"/>
      <sheetName val="VPL-1414-5D"/>
      <sheetName val="VPL-709-6D"/>
      <sheetName val="VPL-1414-6D"/>
      <sheetName val="VPL-709-AW"/>
      <sheetName val="VPL-1513-AW"/>
      <sheetName val="CONCLUSÃO"/>
      <sheetName val="Check List- Gerrot"/>
    </sheetNames>
    <sheetDataSet>
      <sheetData sheetId="0"/>
      <sheetData sheetId="1" refreshError="1">
        <row r="3">
          <cell r="C3" t="str">
            <v>NAT</v>
          </cell>
          <cell r="D3" t="str">
            <v>JAN</v>
          </cell>
          <cell r="E3" t="str">
            <v>FEV</v>
          </cell>
          <cell r="F3" t="str">
            <v>MAR</v>
          </cell>
          <cell r="G3" t="str">
            <v>ABR</v>
          </cell>
          <cell r="H3" t="str">
            <v>MAI</v>
          </cell>
          <cell r="I3" t="str">
            <v>JUN</v>
          </cell>
          <cell r="J3" t="str">
            <v>JUL</v>
          </cell>
          <cell r="K3" t="str">
            <v>AGO</v>
          </cell>
          <cell r="L3" t="str">
            <v>SET</v>
          </cell>
          <cell r="M3" t="str">
            <v>OUT</v>
          </cell>
          <cell r="N3" t="str">
            <v>NOV</v>
          </cell>
          <cell r="O3" t="str">
            <v>DEZ</v>
          </cell>
          <cell r="P3" t="str">
            <v>ACUMULADO</v>
          </cell>
        </row>
        <row r="4">
          <cell r="C4" t="str">
            <v>51</v>
          </cell>
          <cell r="D4">
            <v>2856.53</v>
          </cell>
          <cell r="E4">
            <v>6958.2600000000084</v>
          </cell>
          <cell r="F4">
            <v>8343.20999999999</v>
          </cell>
          <cell r="G4">
            <v>9178.43</v>
          </cell>
          <cell r="H4">
            <v>6493.17</v>
          </cell>
          <cell r="I4">
            <v>7449.29</v>
          </cell>
          <cell r="J4">
            <v>6492.1500000000206</v>
          </cell>
          <cell r="K4">
            <v>14710.56</v>
          </cell>
          <cell r="L4">
            <v>9978.9600000000082</v>
          </cell>
          <cell r="M4">
            <v>8255.8900000000249</v>
          </cell>
          <cell r="N4">
            <v>5470.22</v>
          </cell>
          <cell r="O4">
            <v>2008.53</v>
          </cell>
          <cell r="P4">
            <v>88195.199999999677</v>
          </cell>
        </row>
        <row r="5">
          <cell r="C5" t="str">
            <v>52</v>
          </cell>
          <cell r="D5">
            <v>777.4</v>
          </cell>
          <cell r="E5">
            <v>829.18999999999926</v>
          </cell>
          <cell r="F5">
            <v>0</v>
          </cell>
          <cell r="G5">
            <v>0</v>
          </cell>
          <cell r="H5">
            <v>64.7</v>
          </cell>
          <cell r="I5">
            <v>0</v>
          </cell>
          <cell r="J5">
            <v>427.61</v>
          </cell>
          <cell r="K5">
            <v>2600.15</v>
          </cell>
          <cell r="L5">
            <v>0</v>
          </cell>
          <cell r="M5">
            <v>0</v>
          </cell>
          <cell r="N5">
            <v>239.73</v>
          </cell>
          <cell r="O5">
            <v>3780.02</v>
          </cell>
          <cell r="P5">
            <v>8718.7999999999993</v>
          </cell>
        </row>
        <row r="6">
          <cell r="C6" t="str">
            <v>5200100</v>
          </cell>
          <cell r="D6">
            <v>175.55</v>
          </cell>
          <cell r="E6">
            <v>0</v>
          </cell>
          <cell r="F6">
            <v>236.84</v>
          </cell>
          <cell r="G6">
            <v>0</v>
          </cell>
          <cell r="H6">
            <v>0</v>
          </cell>
          <cell r="I6">
            <v>1493.83</v>
          </cell>
          <cell r="J6">
            <v>-612.05999999999995</v>
          </cell>
          <cell r="K6">
            <v>337.88</v>
          </cell>
          <cell r="L6">
            <v>456.37</v>
          </cell>
          <cell r="M6">
            <v>683.79</v>
          </cell>
          <cell r="N6">
            <v>405.93</v>
          </cell>
          <cell r="O6">
            <v>323.95</v>
          </cell>
          <cell r="P6">
            <v>3502.08</v>
          </cell>
        </row>
        <row r="7">
          <cell r="C7" t="str">
            <v>57</v>
          </cell>
          <cell r="D7">
            <v>41.16</v>
          </cell>
          <cell r="E7">
            <v>169.37</v>
          </cell>
          <cell r="F7">
            <v>142.02000000000001</v>
          </cell>
          <cell r="G7">
            <v>876.49</v>
          </cell>
          <cell r="H7">
            <v>-12.59</v>
          </cell>
          <cell r="I7">
            <v>-7.96</v>
          </cell>
          <cell r="J7">
            <v>673.92</v>
          </cell>
          <cell r="K7">
            <v>527.09</v>
          </cell>
          <cell r="L7">
            <v>123.56</v>
          </cell>
          <cell r="M7">
            <v>159.27000000000001</v>
          </cell>
          <cell r="N7">
            <v>199.53</v>
          </cell>
          <cell r="O7">
            <v>499.71</v>
          </cell>
          <cell r="P7">
            <v>3391.57</v>
          </cell>
        </row>
        <row r="8">
          <cell r="C8" t="str">
            <v>58</v>
          </cell>
          <cell r="D8">
            <v>331.48</v>
          </cell>
          <cell r="E8">
            <v>873.79</v>
          </cell>
          <cell r="F8">
            <v>1174.06</v>
          </cell>
          <cell r="G8">
            <v>893.03</v>
          </cell>
          <cell r="H8">
            <v>852.53</v>
          </cell>
          <cell r="I8">
            <v>921.66</v>
          </cell>
          <cell r="J8">
            <v>939.48</v>
          </cell>
          <cell r="K8">
            <v>1085.9100000000001</v>
          </cell>
          <cell r="L8">
            <v>1177.8900000000001</v>
          </cell>
          <cell r="M8">
            <v>1006.49</v>
          </cell>
          <cell r="N8">
            <v>698.64</v>
          </cell>
          <cell r="O8">
            <v>209.49</v>
          </cell>
          <cell r="P8">
            <v>10164.450000000001</v>
          </cell>
        </row>
        <row r="9">
          <cell r="D9">
            <v>4182.1200000000008</v>
          </cell>
          <cell r="E9">
            <v>8830.6100000000079</v>
          </cell>
          <cell r="F9">
            <v>9896.1299999999901</v>
          </cell>
          <cell r="G9">
            <v>10947.95</v>
          </cell>
          <cell r="H9">
            <v>7397.8099999999995</v>
          </cell>
          <cell r="I9">
            <v>9856.82</v>
          </cell>
          <cell r="J9">
            <v>7921.1000000000204</v>
          </cell>
          <cell r="K9">
            <v>19261.59</v>
          </cell>
          <cell r="L9">
            <v>11736.780000000008</v>
          </cell>
          <cell r="M9">
            <v>10105.440000000026</v>
          </cell>
          <cell r="N9">
            <v>7014.05</v>
          </cell>
          <cell r="O9">
            <v>6821.7</v>
          </cell>
          <cell r="P9">
            <v>113972.09999999969</v>
          </cell>
        </row>
        <row r="10">
          <cell r="C10">
            <v>52</v>
          </cell>
          <cell r="D10">
            <v>0</v>
          </cell>
          <cell r="E10">
            <v>0</v>
          </cell>
          <cell r="F10">
            <v>87</v>
          </cell>
          <cell r="G10">
            <v>150</v>
          </cell>
          <cell r="H10">
            <v>90.77</v>
          </cell>
          <cell r="I10">
            <v>2578</v>
          </cell>
          <cell r="J10">
            <v>1429.33</v>
          </cell>
          <cell r="K10">
            <v>12.5</v>
          </cell>
          <cell r="L10">
            <v>72</v>
          </cell>
          <cell r="M10">
            <v>28</v>
          </cell>
          <cell r="N10">
            <v>44.66</v>
          </cell>
          <cell r="O10">
            <v>1469.2</v>
          </cell>
          <cell r="P10">
            <v>5961.46</v>
          </cell>
        </row>
        <row r="11">
          <cell r="C11" t="str">
            <v>5200100</v>
          </cell>
          <cell r="D11">
            <v>443.01</v>
          </cell>
          <cell r="E11">
            <v>55.59</v>
          </cell>
          <cell r="F11">
            <v>1452.09</v>
          </cell>
          <cell r="G11">
            <v>54.71</v>
          </cell>
          <cell r="H11">
            <v>0</v>
          </cell>
          <cell r="I11">
            <v>750.63</v>
          </cell>
          <cell r="J11">
            <v>-678.4</v>
          </cell>
          <cell r="K11">
            <v>574.84</v>
          </cell>
          <cell r="L11">
            <v>610.71</v>
          </cell>
          <cell r="M11">
            <v>959.28</v>
          </cell>
          <cell r="N11">
            <v>377.5</v>
          </cell>
          <cell r="O11">
            <v>251.94</v>
          </cell>
          <cell r="P11">
            <v>4851.8999999999996</v>
          </cell>
        </row>
        <row r="12">
          <cell r="C12" t="str">
            <v>57</v>
          </cell>
          <cell r="D12">
            <v>40</v>
          </cell>
          <cell r="E12">
            <v>0</v>
          </cell>
          <cell r="F12">
            <v>80</v>
          </cell>
          <cell r="G12">
            <v>30</v>
          </cell>
          <cell r="H12">
            <v>2800</v>
          </cell>
          <cell r="I12">
            <v>180</v>
          </cell>
          <cell r="J12">
            <v>834</v>
          </cell>
          <cell r="K12">
            <v>22</v>
          </cell>
          <cell r="L12">
            <v>900</v>
          </cell>
          <cell r="M12">
            <v>3301</v>
          </cell>
          <cell r="N12">
            <v>0</v>
          </cell>
          <cell r="O12">
            <v>350</v>
          </cell>
          <cell r="P12">
            <v>8537</v>
          </cell>
        </row>
      </sheetData>
      <sheetData sheetId="2"/>
      <sheetData sheetId="3" refreshError="1">
        <row r="3">
          <cell r="A3" t="str">
            <v>DS</v>
          </cell>
          <cell r="B3" t="str">
            <v>EQPTO</v>
          </cell>
          <cell r="C3" t="str">
            <v>DESCRICAO</v>
          </cell>
        </row>
        <row r="5">
          <cell r="A5">
            <v>1</v>
          </cell>
          <cell r="B5" t="str">
            <v>MRA9002</v>
          </cell>
          <cell r="C5" t="str">
            <v>CAMINHÃO CARROCERIA CAB/DUPLA MB 709</v>
          </cell>
        </row>
        <row r="6">
          <cell r="A6">
            <v>1</v>
          </cell>
          <cell r="B6" t="str">
            <v>MRA9262</v>
          </cell>
          <cell r="C6" t="str">
            <v>CAMINHÃO CARROCERIA CAB/DUPLA MB 709</v>
          </cell>
        </row>
        <row r="7">
          <cell r="A7">
            <v>1</v>
          </cell>
          <cell r="B7" t="str">
            <v>MRA9092</v>
          </cell>
          <cell r="C7" t="str">
            <v>CAMINHÃO CARROCERIA MB 1414</v>
          </cell>
        </row>
        <row r="8">
          <cell r="A8">
            <v>1</v>
          </cell>
          <cell r="B8" t="str">
            <v>MRA9102</v>
          </cell>
          <cell r="C8" t="str">
            <v>CAMINHÃO CARROCERIA MB 1414</v>
          </cell>
        </row>
        <row r="9">
          <cell r="A9">
            <v>2</v>
          </cell>
          <cell r="B9" t="str">
            <v>MRA9072</v>
          </cell>
          <cell r="C9" t="str">
            <v>CAMINHÃO CARROCERIA CAB/DUPLA MB 709</v>
          </cell>
        </row>
        <row r="10">
          <cell r="A10">
            <v>2</v>
          </cell>
          <cell r="B10" t="str">
            <v>MRA9222</v>
          </cell>
          <cell r="C10" t="str">
            <v>CAMINHÃO CARROCERIA/GUINDASTE MB 1414</v>
          </cell>
        </row>
        <row r="11">
          <cell r="A11">
            <v>3</v>
          </cell>
          <cell r="B11" t="str">
            <v>MQO2736</v>
          </cell>
          <cell r="C11" t="str">
            <v>CAMINHÃO CARROCERIA/GUINDASTE MB 1414</v>
          </cell>
        </row>
        <row r="13">
          <cell r="A13">
            <v>3</v>
          </cell>
          <cell r="B13" t="str">
            <v>MRA9132</v>
          </cell>
          <cell r="C13" t="str">
            <v>CAMINHÃO CARROCERIA MB 709</v>
          </cell>
        </row>
        <row r="14">
          <cell r="A14">
            <v>3</v>
          </cell>
          <cell r="B14" t="str">
            <v>MRC9982</v>
          </cell>
          <cell r="C14" t="str">
            <v>CAMINHÃO CARROCERIA MB 709</v>
          </cell>
        </row>
        <row r="15">
          <cell r="A15">
            <v>4</v>
          </cell>
          <cell r="B15" t="str">
            <v>MRA9012</v>
          </cell>
          <cell r="C15" t="str">
            <v>CAMINHÃO CARROCERIA MB 709</v>
          </cell>
        </row>
        <row r="16">
          <cell r="A16">
            <v>4</v>
          </cell>
          <cell r="B16" t="str">
            <v>MRA9252</v>
          </cell>
          <cell r="C16" t="str">
            <v>CAMINHÃO CARROCERIA MB 709</v>
          </cell>
        </row>
        <row r="17">
          <cell r="A17">
            <v>5</v>
          </cell>
          <cell r="B17" t="str">
            <v>MQO2154</v>
          </cell>
          <cell r="C17" t="str">
            <v>CAMINHÃO CAÇAMBA MB 1414</v>
          </cell>
        </row>
        <row r="18">
          <cell r="A18">
            <v>5</v>
          </cell>
          <cell r="B18" t="str">
            <v>MRA9172</v>
          </cell>
          <cell r="C18" t="str">
            <v>CAMINHÃO CARROCERIA MB 709</v>
          </cell>
        </row>
        <row r="19">
          <cell r="A19">
            <v>5</v>
          </cell>
          <cell r="B19" t="str">
            <v>MRA9212</v>
          </cell>
          <cell r="C19" t="str">
            <v>CAMINHÃO CARROCERIA MB 709</v>
          </cell>
        </row>
        <row r="20">
          <cell r="A20">
            <v>5</v>
          </cell>
          <cell r="B20" t="str">
            <v>MRA9242</v>
          </cell>
          <cell r="C20" t="str">
            <v>CAMINHÃO CARROCERIA MB 709</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g. Inventariados-gráfico"/>
      <sheetName val="Vg. Inventariados-dados"/>
      <sheetName val="Vg_ Inventariados_dados"/>
      <sheetName val="#REF"/>
      <sheetName val="_REF"/>
      <sheetName val="Quant Vagões Inventariados"/>
    </sheetNames>
    <sheetDataSet>
      <sheetData sheetId="0"/>
      <sheetData sheetId="1" refreshError="1">
        <row r="1">
          <cell r="E1" t="str">
            <v>Ano anterior</v>
          </cell>
          <cell r="F1">
            <v>36526</v>
          </cell>
          <cell r="G1">
            <v>36557</v>
          </cell>
          <cell r="H1">
            <v>36586</v>
          </cell>
          <cell r="I1">
            <v>36617</v>
          </cell>
          <cell r="J1">
            <v>36647</v>
          </cell>
          <cell r="K1">
            <v>36707</v>
          </cell>
          <cell r="L1">
            <v>36708</v>
          </cell>
          <cell r="M1">
            <v>36739</v>
          </cell>
          <cell r="N1">
            <v>36770</v>
          </cell>
          <cell r="O1">
            <v>36800</v>
          </cell>
          <cell r="P1">
            <v>36831</v>
          </cell>
          <cell r="Q1">
            <v>36861</v>
          </cell>
          <cell r="R1" t="str">
            <v>Ano corrente</v>
          </cell>
        </row>
        <row r="2">
          <cell r="F2">
            <v>6145</v>
          </cell>
        </row>
      </sheetData>
      <sheetData sheetId="2"/>
      <sheetData sheetId="3" refreshError="1"/>
      <sheetData sheetId="4"/>
      <sheetData sheetId="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mplantação PN10"/>
      <sheetName val="Implantação 5S"/>
      <sheetName val="Implantação Padronização"/>
      <sheetName val="Check List- Gerrot"/>
    </sheetNames>
    <sheetDataSet>
      <sheetData sheetId="0"/>
      <sheetData sheetId="1"/>
      <sheetData sheetId="2"/>
      <sheetData sheetId="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 val="Insumos e Produtos"/>
      <sheetName val="Itens de Controle - Nice"/>
      <sheetName val="Ferrovia"/>
      <sheetName val="Porto"/>
      <sheetName val="PA - Receita Líquida Guseiros"/>
      <sheetName val="PA - Gusa Norte (2)"/>
    </sheetNames>
    <definedNames>
      <definedName name="Macro3"/>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2TempSheet"/>
      <sheetName val="铺耐火砖"/>
      <sheetName val="GRÁFICO"/>
    </sheetNames>
    <sheetDataSet>
      <sheetData sheetId="0">
        <row r="4">
          <cell r="D4" t="str">
            <v>铺耐火砖</v>
          </cell>
        </row>
      </sheetData>
      <sheetData sheetId="1" refreshError="1"/>
      <sheetData sheetId="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ados"/>
      <sheetName val="Capa"/>
      <sheetName val="ComentariosCusteio"/>
      <sheetName val="CapaIndic"/>
      <sheetName val="Dolar"/>
      <sheetName val="PrecoDiesel"/>
      <sheetName val="Eva"/>
      <sheetName val="Ebitda"/>
      <sheetName val="Roce"/>
      <sheetName val="DemostracaoResultados"/>
      <sheetName val="MargemCash"/>
      <sheetName val="ProducaoMinerio"/>
      <sheetName val="VolumeTransportado"/>
      <sheetName val="VolumeEmbarcado "/>
      <sheetName val="QuantidadeVendidaMe"/>
      <sheetName val="PrecoMedioMe"/>
      <sheetName val="ReceitaLiquidaMe"/>
      <sheetName val="QuantidadeVendidaMi"/>
      <sheetName val="PrecoMedioMi"/>
      <sheetName val="ReceitaLiquidaMi"/>
      <sheetName val="Relatório até aqui"/>
      <sheetName val="Inflacao(apresentacao)"/>
      <sheetName val="VariacaoCambial(apresentacao)"/>
      <sheetName val="VariacaoParidade(apresentacao)"/>
      <sheetName val="BdPerformance"/>
      <sheetName val="CADASTRO DOS ACIDENTES 2005"/>
      <sheetName val="PLANO DE AÇÃO2005"/>
      <sheetName val="2005"/>
      <sheetName val="GRÁFICO APT 2005"/>
      <sheetName val="CATEGORIA APT 2005"/>
      <sheetName val="#REF"/>
      <sheetName val="Indice Precos M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tese"/>
      <sheetName val="DemoRes"/>
      <sheetName val="DemoRes (2)"/>
      <sheetName val="RecLiqServ"/>
      <sheetName val="RecLiqServ (2)"/>
      <sheetName val="IndQtd"/>
      <sheetName val="RecUni"/>
      <sheetName val="DetDemoRes"/>
      <sheetName val="DetDemoRes (2)"/>
      <sheetName val="Demanda"/>
      <sheetName val="PlanInv"/>
      <sheetName val="PlaFin"/>
      <sheetName val="FluxCxa"/>
      <sheetName val="BalPat"/>
      <sheetName val="RecHum"/>
      <sheetName val="Bvr"/>
      <sheetName val="sispecabr99"/>
      <sheetName val="MêsBase"/>
      <sheetName val="#REF"/>
      <sheetName val="Principal"/>
      <sheetName val="BadeR99_NBA"/>
      <sheetName val="Controle De ASO's"/>
      <sheetName val="Variaveis"/>
      <sheetName val="Previsão de Vagões"/>
      <sheetName val="Espera"/>
      <sheetName val="Saldos"/>
      <sheetName val="Gráficos"/>
      <sheetName val="Navios"/>
      <sheetName val="Armazéns"/>
      <sheetName val="Resumo"/>
      <sheetName val="Check List- Gerrot"/>
      <sheetName val="Categorias"/>
      <sheetName val="Anexo X - ENSINO"/>
      <sheetName val="Quadro Funcional"/>
      <sheetName val="Dados"/>
      <sheetName val="CLAS"/>
      <sheetName val="Step2_Correlation"/>
      <sheetName val="Step2_Histogram"/>
      <sheetName val="Step_0_Team_CALENDAR"/>
      <sheetName val="List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row r="3">
          <cell r="A3">
            <v>36161</v>
          </cell>
          <cell r="B3">
            <v>36192</v>
          </cell>
          <cell r="C3">
            <v>36220</v>
          </cell>
          <cell r="D3">
            <v>36251</v>
          </cell>
          <cell r="E3">
            <v>36281</v>
          </cell>
          <cell r="F3">
            <v>36312</v>
          </cell>
          <cell r="G3">
            <v>36342</v>
          </cell>
          <cell r="H3">
            <v>36373</v>
          </cell>
          <cell r="I3">
            <v>36404</v>
          </cell>
          <cell r="J3">
            <v>36434</v>
          </cell>
          <cell r="K3">
            <v>36465</v>
          </cell>
          <cell r="L3">
            <v>36495</v>
          </cell>
        </row>
        <row r="4">
          <cell r="A4">
            <v>1</v>
          </cell>
          <cell r="B4">
            <v>1</v>
          </cell>
          <cell r="C4">
            <v>0</v>
          </cell>
          <cell r="D4">
            <v>0</v>
          </cell>
          <cell r="E4">
            <v>0</v>
          </cell>
          <cell r="F4">
            <v>0</v>
          </cell>
          <cell r="G4">
            <v>0</v>
          </cell>
          <cell r="H4">
            <v>0</v>
          </cell>
          <cell r="I4">
            <v>0</v>
          </cell>
          <cell r="J4">
            <v>0</v>
          </cell>
          <cell r="K4">
            <v>0</v>
          </cell>
          <cell r="L4">
            <v>0</v>
          </cell>
          <cell r="N4">
            <v>1</v>
          </cell>
          <cell r="O4">
            <v>1</v>
          </cell>
          <cell r="P4">
            <v>0</v>
          </cell>
        </row>
        <row r="5">
          <cell r="A5">
            <v>0</v>
          </cell>
          <cell r="B5">
            <v>1</v>
          </cell>
          <cell r="C5">
            <v>0</v>
          </cell>
          <cell r="D5">
            <v>0</v>
          </cell>
          <cell r="E5">
            <v>0</v>
          </cell>
          <cell r="F5">
            <v>0</v>
          </cell>
          <cell r="G5">
            <v>0</v>
          </cell>
          <cell r="H5">
            <v>0</v>
          </cell>
          <cell r="I5">
            <v>0</v>
          </cell>
          <cell r="J5">
            <v>0</v>
          </cell>
          <cell r="K5">
            <v>0</v>
          </cell>
          <cell r="L5">
            <v>0</v>
          </cell>
          <cell r="N5">
            <v>0</v>
          </cell>
          <cell r="O5">
            <v>1</v>
          </cell>
          <cell r="P5">
            <v>0</v>
          </cell>
        </row>
        <row r="6">
          <cell r="A6">
            <v>0</v>
          </cell>
          <cell r="B6">
            <v>0</v>
          </cell>
          <cell r="C6">
            <v>1</v>
          </cell>
          <cell r="D6">
            <v>1</v>
          </cell>
          <cell r="E6">
            <v>1</v>
          </cell>
          <cell r="F6">
            <v>1</v>
          </cell>
          <cell r="G6">
            <v>1</v>
          </cell>
          <cell r="H6">
            <v>1</v>
          </cell>
          <cell r="I6">
            <v>1</v>
          </cell>
          <cell r="J6">
            <v>1</v>
          </cell>
          <cell r="K6">
            <v>1</v>
          </cell>
          <cell r="L6">
            <v>1</v>
          </cell>
          <cell r="N6">
            <v>0</v>
          </cell>
          <cell r="O6">
            <v>0</v>
          </cell>
          <cell r="P6">
            <v>1</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 val="SispecPSAP"/>
      <sheetName val="MêsBase"/>
      <sheetName val="PREMISSAS"/>
      <sheetName val="Simulador"/>
    </sheetNames>
    <definedNames>
      <definedName name="Macro3"/>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tese"/>
      <sheetName val="DemoRes"/>
      <sheetName val="DemoRes (2)"/>
      <sheetName val="RecLiqServ"/>
      <sheetName val="RecLiqServ (2)"/>
      <sheetName val="IndQtd"/>
      <sheetName val="RecUni"/>
      <sheetName val="DetDemoRes"/>
      <sheetName val="DetDemoRes (2)"/>
      <sheetName val="Demanda"/>
      <sheetName val="PlanInv"/>
      <sheetName val="PlaFin"/>
      <sheetName val="FluxCxa"/>
      <sheetName val="BalPat"/>
      <sheetName val="RecHum"/>
      <sheetName val="Bvr"/>
      <sheetName val="sispecabr99"/>
      <sheetName val="MêsBase"/>
      <sheetName val="#REF"/>
      <sheetName val="Principal"/>
      <sheetName val="BadeR99_NBA"/>
      <sheetName val="Veic Ind-Marcosa"/>
      <sheetName val="Pareto Dispersões por Produto"/>
      <sheetName val="Pareto Dispersões por Área"/>
      <sheetName val="Extratif Dispersões por Área"/>
      <sheetName val="Plan1"/>
      <sheetName val="Logica di Appuntamento"/>
      <sheetName val="N52"/>
      <sheetName val="PREMISSAS"/>
      <sheetName val="BadeR99_NBA.xls"/>
      <sheetName val="DemoRes_(2)"/>
      <sheetName val="RecLiqServ_(2)"/>
      <sheetName val="DetDemoRes_(2)"/>
      <sheetName val="Veic_Ind-Marcosa"/>
      <sheetName val="DemoRes_(2)1"/>
      <sheetName val="RecLiqServ_(2)1"/>
      <sheetName val="DetDemoRes_(2)1"/>
      <sheetName val="Veic_Ind-Marcos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row r="3">
          <cell r="A3">
            <v>36161</v>
          </cell>
          <cell r="B3">
            <v>36192</v>
          </cell>
          <cell r="C3">
            <v>36220</v>
          </cell>
          <cell r="D3">
            <v>36251</v>
          </cell>
          <cell r="E3">
            <v>36281</v>
          </cell>
          <cell r="F3">
            <v>36312</v>
          </cell>
          <cell r="G3">
            <v>36342</v>
          </cell>
          <cell r="H3">
            <v>36373</v>
          </cell>
          <cell r="I3">
            <v>36404</v>
          </cell>
          <cell r="J3">
            <v>36434</v>
          </cell>
          <cell r="K3">
            <v>36465</v>
          </cell>
          <cell r="L3">
            <v>36495</v>
          </cell>
        </row>
        <row r="4">
          <cell r="A4">
            <v>1</v>
          </cell>
          <cell r="B4">
            <v>1</v>
          </cell>
          <cell r="C4">
            <v>0</v>
          </cell>
          <cell r="D4">
            <v>0</v>
          </cell>
          <cell r="E4">
            <v>0</v>
          </cell>
          <cell r="F4">
            <v>0</v>
          </cell>
          <cell r="G4">
            <v>0</v>
          </cell>
          <cell r="H4">
            <v>0</v>
          </cell>
          <cell r="I4">
            <v>0</v>
          </cell>
          <cell r="J4">
            <v>0</v>
          </cell>
          <cell r="K4">
            <v>0</v>
          </cell>
          <cell r="L4">
            <v>0</v>
          </cell>
          <cell r="N4">
            <v>1</v>
          </cell>
          <cell r="O4">
            <v>1</v>
          </cell>
          <cell r="P4">
            <v>0</v>
          </cell>
        </row>
        <row r="5">
          <cell r="A5">
            <v>0</v>
          </cell>
          <cell r="B5">
            <v>1</v>
          </cell>
          <cell r="C5">
            <v>0</v>
          </cell>
          <cell r="D5">
            <v>0</v>
          </cell>
          <cell r="E5">
            <v>0</v>
          </cell>
          <cell r="F5">
            <v>0</v>
          </cell>
          <cell r="G5">
            <v>0</v>
          </cell>
          <cell r="H5">
            <v>0</v>
          </cell>
          <cell r="I5">
            <v>0</v>
          </cell>
          <cell r="J5">
            <v>0</v>
          </cell>
          <cell r="K5">
            <v>0</v>
          </cell>
          <cell r="L5">
            <v>0</v>
          </cell>
          <cell r="N5">
            <v>0</v>
          </cell>
          <cell r="O5">
            <v>1</v>
          </cell>
          <cell r="P5">
            <v>0</v>
          </cell>
        </row>
        <row r="6">
          <cell r="A6">
            <v>0</v>
          </cell>
          <cell r="B6">
            <v>0</v>
          </cell>
          <cell r="C6">
            <v>1</v>
          </cell>
          <cell r="D6">
            <v>1</v>
          </cell>
          <cell r="E6">
            <v>1</v>
          </cell>
          <cell r="F6">
            <v>1</v>
          </cell>
          <cell r="G6">
            <v>1</v>
          </cell>
          <cell r="H6">
            <v>1</v>
          </cell>
          <cell r="I6">
            <v>1</v>
          </cell>
          <cell r="J6">
            <v>1</v>
          </cell>
          <cell r="K6">
            <v>1</v>
          </cell>
          <cell r="L6">
            <v>1</v>
          </cell>
          <cell r="N6">
            <v>0</v>
          </cell>
          <cell r="O6">
            <v>0</v>
          </cell>
          <cell r="P6">
            <v>1</v>
          </cell>
        </row>
      </sheetData>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 Escola Concesso Elias "/>
      <sheetName val="Cronograma"/>
      <sheetName val="Composição de Custo "/>
      <sheetName val="Memória de Cálculo "/>
      <sheetName val="BDI"/>
    </sheetNames>
    <sheetDataSet>
      <sheetData sheetId="0"/>
      <sheetData sheetId="1"/>
      <sheetData sheetId="2"/>
      <sheetData sheetId="3"/>
      <sheetData sheetId="4"/>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vendas"/>
      <sheetName val="produção"/>
    </sheetNames>
    <sheetDataSet>
      <sheetData sheetId="0"/>
      <sheetData sheetId="1"/>
      <sheetData sheetId="2"/>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
      <sheetName val="Base Pellets"/>
      <sheetName val="Volume Produção"/>
      <sheetName val="Volume de Vendas"/>
      <sheetName val="Orç Ajust"/>
      <sheetName val="orçado ajustado"/>
      <sheetName val="real ajust"/>
      <sheetName val="EXEC"/>
      <sheetName val="ORC MENSAL"/>
      <sheetName val="Input_Manual"/>
      <sheetName val="Dados"/>
      <sheetName val="Particip"/>
      <sheetName val="Paridade"/>
      <sheetName val="ORÇ-ANO-UNID.PRÓPRIAS"/>
      <sheetName val="Receita transferência"/>
      <sheetName val="ORC"/>
      <sheetName val="ORC ANO"/>
      <sheetName val="Arvore"/>
      <sheetName val="EBTIDA CVRD"/>
      <sheetName val="Receita CVRD"/>
      <sheetName val="Gastos CVRD"/>
      <sheetName val="CFROGI Ferrosos"/>
      <sheetName val="CFROGI Logística"/>
      <sheetName val="CFROGI Participações"/>
      <sheetName val="CFROGI NF"/>
      <sheetName val="Gráfico Logística"/>
      <sheetName val="EBITDA consol CVRD"/>
      <sheetName val="Contribuição EBITDA"/>
      <sheetName val="EBTIDA FERROSOS"/>
      <sheetName val="RECEITA FERROSOS"/>
      <sheetName val="GASTOS FERROSOS"/>
      <sheetName val="EBTIDA Logística"/>
      <sheetName val="Receita Logística"/>
      <sheetName val="Gastos Logística"/>
      <sheetName val="Arvore de valor EFVM"/>
      <sheetName val="EBITDA Nao Ferrosos"/>
      <sheetName val="Receita Nao Ferrosos"/>
      <sheetName val="Gastos Nao Ferrosos"/>
      <sheetName val="NF_ORC_03"/>
      <sheetName val="NF_REAL_03"/>
      <sheetName val="Arvore de valor NF"/>
      <sheetName val="Arvore de valor potássio"/>
      <sheetName val="Arvore de valor cobre"/>
      <sheetName val="Arvore de valor PPSA"/>
      <sheetName val="Arvore de valor cadam"/>
      <sheetName val="EBITDA Participações"/>
      <sheetName val="Receita Participações"/>
      <sheetName val="Gastos Participações"/>
      <sheetName val="Part_ORC_03"/>
      <sheetName val="Part_REAL_03"/>
      <sheetName val="Gastos Corporação"/>
      <sheetName val="Arvore GVA"/>
      <sheetName val="Plan2"/>
      <sheetName val="EBTIDA Manganês"/>
      <sheetName val="Receita Manganês"/>
      <sheetName val="Gastos Manganês"/>
      <sheetName val="FAIXAS - CALCULADORA"/>
      <sheetName val="Painel"/>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7."/>
      <sheetName val="28."/>
      <sheetName val="29."/>
      <sheetName val="30."/>
      <sheetName val="31."/>
      <sheetName val="Graf."/>
      <sheetName val="Dados."/>
      <sheetName val="MêsBase"/>
    </sheetNames>
    <sheetDataSet>
      <sheetData sheetId="0"/>
      <sheetData sheetId="1"/>
      <sheetData sheetId="2"/>
      <sheetData sheetId="3"/>
      <sheetData sheetId="4"/>
      <sheetData sheetId="5"/>
      <sheetData sheetId="6"/>
      <sheetData sheetId="7"/>
      <sheetData sheetId="8"/>
      <sheetData sheetId="9"/>
      <sheetData sheetId="10" refreshError="1">
        <row r="8">
          <cell r="BT8" t="str">
            <v>ALB:I.IAMB.0200401</v>
          </cell>
          <cell r="BV8">
            <v>4.9039991377368378E-2</v>
          </cell>
          <cell r="BW8">
            <v>0.14000000000000001</v>
          </cell>
        </row>
        <row r="9">
          <cell r="BT9" t="str">
            <v>ALB:I.IAMB.0200402</v>
          </cell>
          <cell r="BV9">
            <v>9.5324990127054601E-2</v>
          </cell>
          <cell r="BW9">
            <v>0.28000000000000003</v>
          </cell>
        </row>
        <row r="10">
          <cell r="BT10" t="str">
            <v>ALB:I.IAMB.0200403</v>
          </cell>
          <cell r="BV10">
            <v>4.1297427514411081E-2</v>
          </cell>
          <cell r="BW10">
            <v>0.12</v>
          </cell>
        </row>
        <row r="11">
          <cell r="BT11" t="str">
            <v>ALB:I.IAMB.0200404</v>
          </cell>
          <cell r="BV11">
            <v>3.0988107452984155E-2</v>
          </cell>
          <cell r="BW11">
            <v>0.09</v>
          </cell>
        </row>
        <row r="12">
          <cell r="BT12" t="str">
            <v>ALB:I.IAMB.0200405</v>
          </cell>
          <cell r="BV12">
            <v>0</v>
          </cell>
          <cell r="BW12">
            <v>0</v>
          </cell>
        </row>
        <row r="13">
          <cell r="BT13" t="str">
            <v>ALB:I.IAMB.0200406</v>
          </cell>
          <cell r="BV13">
            <v>6.3916142021667567E-3</v>
          </cell>
          <cell r="BW13">
            <v>0.02</v>
          </cell>
        </row>
        <row r="14">
          <cell r="BT14" t="str">
            <v>ALB:I.IAMB.0200407</v>
          </cell>
          <cell r="BV14">
            <v>0.13174753220403743</v>
          </cell>
          <cell r="BW14">
            <v>0.4</v>
          </cell>
        </row>
        <row r="15">
          <cell r="BT15" t="str">
            <v>ALB:I.IAMB.0200408</v>
          </cell>
          <cell r="BV15">
            <v>0.12987012987012986</v>
          </cell>
          <cell r="BW15">
            <v>0.39</v>
          </cell>
        </row>
        <row r="16">
          <cell r="BT16" t="str">
            <v>ALB:I.IAMB.0200409</v>
          </cell>
          <cell r="BV16">
            <v>0.28693412614730435</v>
          </cell>
          <cell r="BW16">
            <v>0.83</v>
          </cell>
        </row>
        <row r="17">
          <cell r="BT17" t="str">
            <v>ALB:I.IAMB.0200410</v>
          </cell>
          <cell r="BV17">
            <v>0.13680034515779393</v>
          </cell>
          <cell r="BW17">
            <v>0.39</v>
          </cell>
        </row>
        <row r="18">
          <cell r="BT18" t="str">
            <v>ALB:I.IAMB.0200411</v>
          </cell>
          <cell r="BV18">
            <v>0.38752179810114323</v>
          </cell>
          <cell r="BW18">
            <v>1.08</v>
          </cell>
        </row>
        <row r="19">
          <cell r="BT19" t="str">
            <v>ALB:I.IAMB.0200412</v>
          </cell>
          <cell r="BV19">
            <v>0</v>
          </cell>
          <cell r="BW19">
            <v>0</v>
          </cell>
        </row>
        <row r="20">
          <cell r="BT20" t="str">
            <v>ALB:I.ICDA.0200401</v>
          </cell>
          <cell r="BV20">
            <v>3.5028565269548837E-3</v>
          </cell>
          <cell r="BW20">
            <v>0.01</v>
          </cell>
        </row>
        <row r="21">
          <cell r="BT21" t="str">
            <v>ALB:I.ICDA.0200402</v>
          </cell>
          <cell r="BV21">
            <v>4.5687905982324029E-2</v>
          </cell>
          <cell r="BW21">
            <v>0.13420000000000001</v>
          </cell>
        </row>
        <row r="22">
          <cell r="BT22" t="str">
            <v>ALB:I.ICDA.0200403</v>
          </cell>
          <cell r="BV22">
            <v>4.4738879807278677E-2</v>
          </cell>
          <cell r="BW22">
            <v>0.13</v>
          </cell>
        </row>
        <row r="23">
          <cell r="BT23" t="str">
            <v>ALB:I.ICDA.0200404</v>
          </cell>
          <cell r="BV23">
            <v>2.0658738301989436E-2</v>
          </cell>
          <cell r="BW23">
            <v>0.06</v>
          </cell>
        </row>
        <row r="24">
          <cell r="BT24" t="str">
            <v>ALB:I.ICDA.0200405</v>
          </cell>
          <cell r="BV24">
            <v>9.697816051825129E-3</v>
          </cell>
          <cell r="BW24">
            <v>0.03</v>
          </cell>
        </row>
        <row r="25">
          <cell r="BT25" t="str">
            <v>ALB:I.ICDA.0200406</v>
          </cell>
          <cell r="BV25">
            <v>1.9174842606500271E-2</v>
          </cell>
          <cell r="BW25">
            <v>0.06</v>
          </cell>
        </row>
        <row r="26">
          <cell r="BT26" t="str">
            <v>ALB:I.ICDA.0200407</v>
          </cell>
          <cell r="BV26">
            <v>6.5873766102018713E-2</v>
          </cell>
          <cell r="BW26">
            <v>0.2</v>
          </cell>
        </row>
        <row r="27">
          <cell r="BT27" t="str">
            <v>ALB:I.ICDA.0200408</v>
          </cell>
          <cell r="BV27">
            <v>3.3300033300033303E-2</v>
          </cell>
          <cell r="BW27">
            <v>0.1</v>
          </cell>
        </row>
        <row r="28">
          <cell r="BT28" t="str">
            <v>ALB:I.ICDA.0200411</v>
          </cell>
          <cell r="BV28">
            <v>0.34805198533158233</v>
          </cell>
          <cell r="BW28">
            <v>0.97</v>
          </cell>
        </row>
        <row r="29">
          <cell r="BT29" t="str">
            <v>ALB:I.ICOR.0200401</v>
          </cell>
          <cell r="BV29">
            <v>0.46237706155804464</v>
          </cell>
          <cell r="BW29">
            <v>1.32</v>
          </cell>
        </row>
        <row r="30">
          <cell r="BT30" t="str">
            <v>ALB:I.ICOR.0200402</v>
          </cell>
          <cell r="BV30">
            <v>0.59659825963803736</v>
          </cell>
          <cell r="BW30">
            <v>1.7524</v>
          </cell>
        </row>
        <row r="31">
          <cell r="BT31" t="str">
            <v>ALB:I.ICOR.0200403</v>
          </cell>
          <cell r="BV31">
            <v>0.41641572743697841</v>
          </cell>
          <cell r="BW31">
            <v>1.21</v>
          </cell>
        </row>
        <row r="32">
          <cell r="BT32" t="str">
            <v>ALB:I.ICOR.0200404</v>
          </cell>
          <cell r="BV32">
            <v>0.64386401041200414</v>
          </cell>
          <cell r="BW32">
            <v>1.87</v>
          </cell>
        </row>
        <row r="33">
          <cell r="BT33" t="str">
            <v>ALB:I.ICOR.0200405</v>
          </cell>
          <cell r="BV33">
            <v>0.80491873230148581</v>
          </cell>
          <cell r="BW33">
            <v>2.4900000000000002</v>
          </cell>
        </row>
        <row r="34">
          <cell r="BT34" t="str">
            <v>ALB:I.ICOR.0200406</v>
          </cell>
          <cell r="BV34">
            <v>0.54967882138634105</v>
          </cell>
          <cell r="BW34">
            <v>1.72</v>
          </cell>
        </row>
        <row r="35">
          <cell r="BT35" t="str">
            <v>ALB:I.ICOR.0200407</v>
          </cell>
          <cell r="BV35">
            <v>1.1725530366159329</v>
          </cell>
          <cell r="BW35">
            <v>3.56</v>
          </cell>
        </row>
        <row r="36">
          <cell r="BT36" t="str">
            <v>ALB:I.ICOR.0200408</v>
          </cell>
          <cell r="BV36">
            <v>0.86580086580086579</v>
          </cell>
          <cell r="BW36">
            <v>2.6</v>
          </cell>
        </row>
        <row r="37">
          <cell r="BT37" t="str">
            <v>ALB:I.ICOR.0200409</v>
          </cell>
          <cell r="BV37">
            <v>1.8149447738233107</v>
          </cell>
          <cell r="BW37">
            <v>5.25</v>
          </cell>
        </row>
        <row r="38">
          <cell r="BT38" t="str">
            <v>ALB:I.ICOR.0200410</v>
          </cell>
          <cell r="BV38">
            <v>1.4381574747357824</v>
          </cell>
          <cell r="BW38">
            <v>4.0999999999999996</v>
          </cell>
        </row>
        <row r="39">
          <cell r="BT39" t="str">
            <v>ALB:I.ICOR.0200411</v>
          </cell>
          <cell r="BV39">
            <v>2.4363638973210762</v>
          </cell>
          <cell r="BW39">
            <v>6.79</v>
          </cell>
        </row>
        <row r="40">
          <cell r="BT40" t="str">
            <v>ALB:I.ICOR.0200412</v>
          </cell>
          <cell r="BV40">
            <v>0</v>
          </cell>
          <cell r="BW40">
            <v>0</v>
          </cell>
        </row>
        <row r="41">
          <cell r="BT41" t="str">
            <v>ALN:I.IAMB.0200403</v>
          </cell>
          <cell r="BV41">
            <v>0</v>
          </cell>
          <cell r="BW41">
            <v>0</v>
          </cell>
        </row>
        <row r="42">
          <cell r="BT42" t="str">
            <v>ALN:I.IAMB.0200404</v>
          </cell>
          <cell r="BV42">
            <v>0</v>
          </cell>
          <cell r="BW42">
            <v>0</v>
          </cell>
        </row>
        <row r="43">
          <cell r="BT43" t="str">
            <v>ALN:I.IAMB.0200405</v>
          </cell>
          <cell r="BV43">
            <v>0</v>
          </cell>
          <cell r="BW43">
            <v>0</v>
          </cell>
        </row>
        <row r="44">
          <cell r="BT44" t="str">
            <v>ALN:I.IAMB.0200406</v>
          </cell>
          <cell r="BV44">
            <v>0</v>
          </cell>
          <cell r="BW44">
            <v>0</v>
          </cell>
        </row>
        <row r="45">
          <cell r="BT45" t="str">
            <v>ALN:I.IAMB.0200407</v>
          </cell>
          <cell r="BV45">
            <v>0</v>
          </cell>
          <cell r="BW45">
            <v>0</v>
          </cell>
        </row>
        <row r="46">
          <cell r="BT46" t="str">
            <v>ALN:I.IAMB.0200408</v>
          </cell>
          <cell r="BV46">
            <v>0</v>
          </cell>
          <cell r="BW46">
            <v>0</v>
          </cell>
        </row>
        <row r="47">
          <cell r="BT47" t="str">
            <v>ALN:I.IAMB.0200409</v>
          </cell>
          <cell r="BV47">
            <v>0</v>
          </cell>
          <cell r="BW47">
            <v>0</v>
          </cell>
        </row>
        <row r="48">
          <cell r="BT48" t="str">
            <v>ALN:I.IAMB.0200410</v>
          </cell>
          <cell r="BV48">
            <v>0</v>
          </cell>
          <cell r="BW48">
            <v>0</v>
          </cell>
        </row>
        <row r="49">
          <cell r="BT49" t="str">
            <v>ALN:I.IAMB.0200411</v>
          </cell>
          <cell r="BV49">
            <v>0</v>
          </cell>
          <cell r="BW49">
            <v>0</v>
          </cell>
        </row>
        <row r="50">
          <cell r="BT50" t="str">
            <v>ALN:I.IAMB.0200412</v>
          </cell>
          <cell r="BV50">
            <v>0</v>
          </cell>
          <cell r="BW50">
            <v>0</v>
          </cell>
        </row>
        <row r="51">
          <cell r="BT51" t="str">
            <v>ALN:I.ICDA.0200401</v>
          </cell>
          <cell r="BV51">
            <v>0</v>
          </cell>
          <cell r="BW51">
            <v>0</v>
          </cell>
        </row>
        <row r="52">
          <cell r="BT52" t="str">
            <v>ALN:I.ICDA.0200402</v>
          </cell>
          <cell r="BV52">
            <v>0</v>
          </cell>
          <cell r="BW52">
            <v>0</v>
          </cell>
        </row>
        <row r="53">
          <cell r="BT53" t="str">
            <v>ALN:I.ICDA.0200403</v>
          </cell>
          <cell r="BV53">
            <v>0</v>
          </cell>
          <cell r="BW53">
            <v>0</v>
          </cell>
        </row>
        <row r="54">
          <cell r="BT54" t="str">
            <v>ALN:I.ICDA.0200404</v>
          </cell>
          <cell r="BV54">
            <v>0</v>
          </cell>
          <cell r="BW54">
            <v>0</v>
          </cell>
        </row>
        <row r="55">
          <cell r="BT55" t="str">
            <v>ALN:I.ICDA.0200405</v>
          </cell>
          <cell r="BV55">
            <v>0</v>
          </cell>
          <cell r="BW55">
            <v>0</v>
          </cell>
        </row>
        <row r="56">
          <cell r="BT56" t="str">
            <v>ALN:I.ICDA.0200406</v>
          </cell>
          <cell r="BV56">
            <v>0</v>
          </cell>
          <cell r="BW56">
            <v>0</v>
          </cell>
        </row>
        <row r="57">
          <cell r="BT57" t="str">
            <v>ALN:I.ICDA.0200407</v>
          </cell>
          <cell r="BV57">
            <v>0</v>
          </cell>
          <cell r="BW57">
            <v>0</v>
          </cell>
        </row>
        <row r="58">
          <cell r="BT58" t="str">
            <v>ALN:I.ICDA.0200408</v>
          </cell>
          <cell r="BV58">
            <v>0</v>
          </cell>
          <cell r="BW58">
            <v>0</v>
          </cell>
        </row>
        <row r="59">
          <cell r="BT59" t="str">
            <v>ALN:I.ICDA.0200409</v>
          </cell>
          <cell r="BV59">
            <v>0</v>
          </cell>
          <cell r="BW59">
            <v>0</v>
          </cell>
        </row>
        <row r="60">
          <cell r="BT60" t="str">
            <v>ALN:I.ICDA.0200410</v>
          </cell>
          <cell r="BV60">
            <v>0</v>
          </cell>
          <cell r="BW60">
            <v>0</v>
          </cell>
        </row>
        <row r="61">
          <cell r="BT61" t="str">
            <v>ALN:I.ICDA.0200411</v>
          </cell>
          <cell r="BV61">
            <v>0</v>
          </cell>
          <cell r="BW61">
            <v>0</v>
          </cell>
        </row>
        <row r="62">
          <cell r="BT62" t="str">
            <v>ALN:I.ICDA.0200412</v>
          </cell>
          <cell r="BV62">
            <v>0</v>
          </cell>
          <cell r="BW62">
            <v>0</v>
          </cell>
        </row>
        <row r="63">
          <cell r="BT63" t="str">
            <v>ALN:I.ICOR.0200402</v>
          </cell>
          <cell r="BV63">
            <v>0</v>
          </cell>
          <cell r="BW63">
            <v>0</v>
          </cell>
        </row>
        <row r="64">
          <cell r="BT64" t="str">
            <v>ALN:I.ICOR.0200403</v>
          </cell>
          <cell r="BV64">
            <v>0</v>
          </cell>
          <cell r="BW64">
            <v>0</v>
          </cell>
        </row>
        <row r="65">
          <cell r="BT65" t="str">
            <v>ALN:I.ICOR.0200404</v>
          </cell>
          <cell r="BV65">
            <v>0</v>
          </cell>
          <cell r="BW65">
            <v>0</v>
          </cell>
        </row>
        <row r="66">
          <cell r="BT66" t="str">
            <v>ALN:I.ICOR.0200405</v>
          </cell>
          <cell r="BV66">
            <v>0</v>
          </cell>
          <cell r="BW66">
            <v>0</v>
          </cell>
        </row>
        <row r="67">
          <cell r="BT67" t="str">
            <v>ALN:I.ICOR.0200406</v>
          </cell>
          <cell r="BV67">
            <v>0</v>
          </cell>
          <cell r="BW67">
            <v>0</v>
          </cell>
        </row>
        <row r="68">
          <cell r="BT68" t="str">
            <v>ALN:I.ICOR.0200407</v>
          </cell>
          <cell r="BV68">
            <v>0</v>
          </cell>
          <cell r="BW68">
            <v>0</v>
          </cell>
        </row>
        <row r="69">
          <cell r="BT69" t="str">
            <v>ALN:I.ICOR.0200408</v>
          </cell>
          <cell r="BV69">
            <v>0</v>
          </cell>
          <cell r="BW69">
            <v>0</v>
          </cell>
        </row>
        <row r="70">
          <cell r="BT70" t="str">
            <v>ALN:I.ICOR.0200409</v>
          </cell>
          <cell r="BV70">
            <v>0</v>
          </cell>
          <cell r="BW70">
            <v>0</v>
          </cell>
        </row>
        <row r="71">
          <cell r="BT71" t="str">
            <v>ALN:I.ICOR.0200410</v>
          </cell>
          <cell r="BV71">
            <v>0</v>
          </cell>
          <cell r="BW71">
            <v>0</v>
          </cell>
        </row>
        <row r="72">
          <cell r="BT72" t="str">
            <v>ALN:I.ICOR.0200411</v>
          </cell>
          <cell r="BV72">
            <v>0</v>
          </cell>
          <cell r="BW72">
            <v>0</v>
          </cell>
        </row>
        <row r="73">
          <cell r="BT73" t="str">
            <v>ALN:I.ICOR.0200412</v>
          </cell>
          <cell r="BV73">
            <v>0</v>
          </cell>
          <cell r="BW73">
            <v>0</v>
          </cell>
        </row>
        <row r="74">
          <cell r="BT74" t="str">
            <v>ALV:I.ICDA.0200401</v>
          </cell>
          <cell r="BV74">
            <v>0</v>
          </cell>
          <cell r="BW74">
            <v>0</v>
          </cell>
        </row>
        <row r="75">
          <cell r="BT75" t="str">
            <v>ALV:I.ICDA.0200402</v>
          </cell>
          <cell r="BV75">
            <v>0</v>
          </cell>
          <cell r="BW75">
            <v>0</v>
          </cell>
        </row>
        <row r="76">
          <cell r="BT76" t="str">
            <v>ALV:I.ICDA.0200403</v>
          </cell>
          <cell r="BV76">
            <v>0</v>
          </cell>
          <cell r="BW76">
            <v>0</v>
          </cell>
        </row>
        <row r="77">
          <cell r="BT77" t="str">
            <v>ALV:I.ICDA.0200404</v>
          </cell>
          <cell r="BV77">
            <v>0</v>
          </cell>
          <cell r="BW77">
            <v>0</v>
          </cell>
        </row>
        <row r="78">
          <cell r="BT78" t="str">
            <v>ALV:I.ICDA.0200405</v>
          </cell>
          <cell r="BV78">
            <v>0</v>
          </cell>
          <cell r="BW78">
            <v>0</v>
          </cell>
        </row>
        <row r="79">
          <cell r="BT79" t="str">
            <v>ALV:I.ICDA.0200406</v>
          </cell>
          <cell r="BV79">
            <v>0</v>
          </cell>
          <cell r="BW79">
            <v>0</v>
          </cell>
        </row>
        <row r="80">
          <cell r="BT80" t="str">
            <v>ALV:I.ICDA.0200407</v>
          </cell>
          <cell r="BV80">
            <v>0</v>
          </cell>
          <cell r="BW80">
            <v>0</v>
          </cell>
        </row>
        <row r="81">
          <cell r="BT81" t="str">
            <v>ALV:I.ICDA.0200408</v>
          </cell>
          <cell r="BV81">
            <v>0</v>
          </cell>
          <cell r="BW81">
            <v>0</v>
          </cell>
        </row>
        <row r="82">
          <cell r="BT82" t="str">
            <v>ALV:I.ICDA.0200409</v>
          </cell>
          <cell r="BV82">
            <v>0</v>
          </cell>
          <cell r="BW82">
            <v>0</v>
          </cell>
        </row>
        <row r="83">
          <cell r="BT83" t="str">
            <v>ALV:I.ICDA.0200410</v>
          </cell>
          <cell r="BV83">
            <v>0</v>
          </cell>
          <cell r="BW83">
            <v>0</v>
          </cell>
        </row>
        <row r="84">
          <cell r="BT84" t="str">
            <v>ALV:I.ICDA.0200411</v>
          </cell>
          <cell r="BV84">
            <v>0</v>
          </cell>
          <cell r="BW84">
            <v>0</v>
          </cell>
        </row>
        <row r="85">
          <cell r="BT85" t="str">
            <v>ALV:I.ICDA.0200412</v>
          </cell>
          <cell r="BV85">
            <v>0</v>
          </cell>
          <cell r="BW85">
            <v>0</v>
          </cell>
        </row>
        <row r="86">
          <cell r="BT86" t="str">
            <v>ALV:I.ICOR.0200402</v>
          </cell>
          <cell r="BV86">
            <v>0</v>
          </cell>
          <cell r="BW86">
            <v>0</v>
          </cell>
        </row>
        <row r="87">
          <cell r="BT87" t="str">
            <v>ALV:I.ICOR.0200403</v>
          </cell>
          <cell r="BV87">
            <v>0</v>
          </cell>
          <cell r="BW87">
            <v>0</v>
          </cell>
        </row>
        <row r="88">
          <cell r="BT88" t="str">
            <v>ALV:I.ICOR.0200404</v>
          </cell>
          <cell r="BV88">
            <v>0</v>
          </cell>
          <cell r="BW88">
            <v>0</v>
          </cell>
        </row>
        <row r="89">
          <cell r="BT89" t="str">
            <v>CDM:I.IAMB.0200401</v>
          </cell>
          <cell r="BV89">
            <v>0</v>
          </cell>
          <cell r="BW89">
            <v>0</v>
          </cell>
        </row>
        <row r="90">
          <cell r="BT90" t="str">
            <v>CDM:I.IAMB.0200402</v>
          </cell>
          <cell r="BV90">
            <v>0</v>
          </cell>
          <cell r="BW90">
            <v>0</v>
          </cell>
        </row>
        <row r="91">
          <cell r="BT91" t="str">
            <v>CDM:I.IAMB.0200403</v>
          </cell>
          <cell r="BV91">
            <v>0</v>
          </cell>
          <cell r="BW91">
            <v>0</v>
          </cell>
        </row>
        <row r="92">
          <cell r="BT92" t="str">
            <v>CDM:I.IAMB.0200404</v>
          </cell>
          <cell r="BV92">
            <v>0</v>
          </cell>
          <cell r="BW92">
            <v>0</v>
          </cell>
        </row>
        <row r="93">
          <cell r="BT93" t="str">
            <v>CDM:I.IAMB.0200405</v>
          </cell>
          <cell r="BV93">
            <v>0</v>
          </cell>
          <cell r="BW93">
            <v>0</v>
          </cell>
        </row>
        <row r="94">
          <cell r="BT94" t="str">
            <v>CDM:I.IAMB.0200406</v>
          </cell>
          <cell r="BV94">
            <v>0</v>
          </cell>
          <cell r="BW94">
            <v>0</v>
          </cell>
        </row>
        <row r="95">
          <cell r="BT95" t="str">
            <v>CDM:I.IAMB.0200407</v>
          </cell>
          <cell r="BV95">
            <v>0</v>
          </cell>
          <cell r="BW95">
            <v>0</v>
          </cell>
        </row>
        <row r="96">
          <cell r="BT96" t="str">
            <v>CDM:I.IAMB.0200408</v>
          </cell>
          <cell r="BV96">
            <v>0</v>
          </cell>
          <cell r="BW96">
            <v>0</v>
          </cell>
        </row>
        <row r="97">
          <cell r="BT97" t="str">
            <v>CDM:I.IAMB.0200409</v>
          </cell>
          <cell r="BV97">
            <v>0</v>
          </cell>
          <cell r="BW97">
            <v>0</v>
          </cell>
        </row>
        <row r="98">
          <cell r="BT98" t="str">
            <v>CDM:I.ICDA.0200401</v>
          </cell>
          <cell r="BV98">
            <v>0</v>
          </cell>
          <cell r="BW98">
            <v>0</v>
          </cell>
        </row>
        <row r="99">
          <cell r="BT99" t="str">
            <v>CDM:I.ICDA.0200402</v>
          </cell>
          <cell r="BV99">
            <v>0</v>
          </cell>
          <cell r="BW99">
            <v>0</v>
          </cell>
        </row>
        <row r="100">
          <cell r="BT100" t="str">
            <v>CDM:I.ICDA.0200403</v>
          </cell>
          <cell r="BV100">
            <v>0</v>
          </cell>
          <cell r="BW100">
            <v>0</v>
          </cell>
        </row>
        <row r="101">
          <cell r="BT101" t="str">
            <v>CDM:I.ICDA.0200404</v>
          </cell>
          <cell r="BV101">
            <v>0</v>
          </cell>
          <cell r="BW101">
            <v>0</v>
          </cell>
        </row>
        <row r="102">
          <cell r="BT102" t="str">
            <v>CDM:I.ICDA.0200405</v>
          </cell>
          <cell r="BV102">
            <v>0</v>
          </cell>
          <cell r="BW102">
            <v>0</v>
          </cell>
        </row>
        <row r="103">
          <cell r="BT103" t="str">
            <v>CDM:I.ICDA.0200406</v>
          </cell>
          <cell r="BV103">
            <v>0</v>
          </cell>
          <cell r="BW103">
            <v>0</v>
          </cell>
        </row>
        <row r="104">
          <cell r="BT104" t="str">
            <v>CDM:I.ICDA.0200407</v>
          </cell>
          <cell r="BV104">
            <v>0</v>
          </cell>
          <cell r="BW104">
            <v>0</v>
          </cell>
        </row>
        <row r="105">
          <cell r="BT105" t="str">
            <v>CDM:I.ICDA.0200408</v>
          </cell>
          <cell r="BV105">
            <v>0</v>
          </cell>
          <cell r="BW105">
            <v>0</v>
          </cell>
        </row>
        <row r="106">
          <cell r="BT106" t="str">
            <v>CDM:I.ICDA.0200409</v>
          </cell>
          <cell r="BV106">
            <v>0</v>
          </cell>
          <cell r="BW106">
            <v>0</v>
          </cell>
        </row>
        <row r="107">
          <cell r="BT107" t="str">
            <v>CDM:I.ICDA.0200410</v>
          </cell>
          <cell r="BV107">
            <v>0</v>
          </cell>
          <cell r="BW107">
            <v>0</v>
          </cell>
        </row>
        <row r="108">
          <cell r="BT108" t="str">
            <v>CDM:I.ICDA.0200411</v>
          </cell>
          <cell r="BV108">
            <v>0</v>
          </cell>
          <cell r="BW108">
            <v>0</v>
          </cell>
        </row>
        <row r="109">
          <cell r="BT109" t="str">
            <v>CDM:I.ICDA.0200412</v>
          </cell>
          <cell r="BV109">
            <v>0</v>
          </cell>
          <cell r="BW109">
            <v>0</v>
          </cell>
        </row>
        <row r="110">
          <cell r="BT110" t="str">
            <v>CDM:I.ICDN.0200401</v>
          </cell>
          <cell r="BV110">
            <v>0</v>
          </cell>
          <cell r="BW110">
            <v>0</v>
          </cell>
        </row>
        <row r="111">
          <cell r="BT111" t="str">
            <v>CDM:I.ICDN.0200402</v>
          </cell>
          <cell r="BV111">
            <v>0</v>
          </cell>
          <cell r="BW111">
            <v>0</v>
          </cell>
        </row>
        <row r="112">
          <cell r="BT112" t="str">
            <v>CDM:I.ICDN.0200403</v>
          </cell>
          <cell r="BV112">
            <v>0</v>
          </cell>
          <cell r="BW112">
            <v>0</v>
          </cell>
        </row>
        <row r="113">
          <cell r="BT113" t="str">
            <v>CDM:I.ICDN.0200404</v>
          </cell>
          <cell r="BV113">
            <v>0</v>
          </cell>
          <cell r="BW113">
            <v>0</v>
          </cell>
        </row>
        <row r="114">
          <cell r="BT114" t="str">
            <v>CDM:I.ICDN.0200405</v>
          </cell>
          <cell r="BV114">
            <v>0</v>
          </cell>
          <cell r="BW114">
            <v>0</v>
          </cell>
        </row>
        <row r="115">
          <cell r="BT115" t="str">
            <v>CDM:I.ICDN.0200406</v>
          </cell>
          <cell r="BV115">
            <v>0</v>
          </cell>
          <cell r="BW115">
            <v>0</v>
          </cell>
        </row>
        <row r="116">
          <cell r="BT116" t="str">
            <v>CDM:I.ICDN.0200407</v>
          </cell>
          <cell r="BV116">
            <v>0</v>
          </cell>
          <cell r="BW116">
            <v>0</v>
          </cell>
        </row>
        <row r="117">
          <cell r="BT117" t="str">
            <v>CDM:I.ICDN.0200408</v>
          </cell>
          <cell r="BV117">
            <v>0</v>
          </cell>
          <cell r="BW117">
            <v>0</v>
          </cell>
        </row>
        <row r="118">
          <cell r="BT118" t="str">
            <v>CDM:I.ICDN.0200409</v>
          </cell>
          <cell r="BV118">
            <v>0</v>
          </cell>
          <cell r="BW118">
            <v>0</v>
          </cell>
        </row>
        <row r="119">
          <cell r="BT119" t="str">
            <v>CDM:I.ICDN.0200410</v>
          </cell>
          <cell r="BV119">
            <v>0</v>
          </cell>
          <cell r="BW119">
            <v>0</v>
          </cell>
        </row>
        <row r="120">
          <cell r="BT120" t="str">
            <v>CDM:I.ICDN.0200411</v>
          </cell>
          <cell r="BV120">
            <v>0</v>
          </cell>
          <cell r="BW120">
            <v>0</v>
          </cell>
        </row>
        <row r="121">
          <cell r="BT121" t="str">
            <v>CDM:I.ICDN.0200412</v>
          </cell>
          <cell r="BV121">
            <v>0</v>
          </cell>
          <cell r="BW121">
            <v>0</v>
          </cell>
        </row>
        <row r="122">
          <cell r="BT122" t="str">
            <v>CDM:I.ICOR.0200401</v>
          </cell>
          <cell r="BV122">
            <v>0</v>
          </cell>
          <cell r="BW122">
            <v>0</v>
          </cell>
        </row>
        <row r="123">
          <cell r="BT123" t="str">
            <v>CDM:I.ICOR.0200402</v>
          </cell>
          <cell r="BV123">
            <v>0</v>
          </cell>
          <cell r="BW123">
            <v>0</v>
          </cell>
        </row>
        <row r="124">
          <cell r="BT124" t="str">
            <v>CDM:I.ICOR.0200403</v>
          </cell>
          <cell r="BV124">
            <v>0</v>
          </cell>
          <cell r="BW124">
            <v>0</v>
          </cell>
        </row>
        <row r="125">
          <cell r="BT125" t="str">
            <v>CDM:I.ICOR.0200404</v>
          </cell>
          <cell r="BV125">
            <v>0</v>
          </cell>
          <cell r="BW125">
            <v>0</v>
          </cell>
        </row>
        <row r="126">
          <cell r="BT126" t="str">
            <v>CDM:I.ICOR.0200405</v>
          </cell>
          <cell r="BV126">
            <v>0</v>
          </cell>
          <cell r="BW126">
            <v>0</v>
          </cell>
        </row>
        <row r="127">
          <cell r="BT127" t="str">
            <v>CDM:I.ICOR.0200406</v>
          </cell>
          <cell r="BV127">
            <v>0</v>
          </cell>
          <cell r="BW127">
            <v>0</v>
          </cell>
        </row>
        <row r="128">
          <cell r="BT128" t="str">
            <v>CDM:I.ICOR.0200407</v>
          </cell>
          <cell r="BV128">
            <v>0</v>
          </cell>
          <cell r="BW128">
            <v>0</v>
          </cell>
        </row>
        <row r="129">
          <cell r="BT129" t="str">
            <v>CDM:I.ICOR.0200408</v>
          </cell>
          <cell r="BV129">
            <v>0</v>
          </cell>
          <cell r="BW129">
            <v>0</v>
          </cell>
        </row>
        <row r="130">
          <cell r="BT130" t="str">
            <v>CDM:I.ICOR.0200409</v>
          </cell>
          <cell r="BV130">
            <v>0</v>
          </cell>
          <cell r="BW130">
            <v>0</v>
          </cell>
        </row>
        <row r="131">
          <cell r="BT131" t="str">
            <v>CDM:I.ICOR.0200410</v>
          </cell>
          <cell r="BV131">
            <v>0</v>
          </cell>
          <cell r="BW131">
            <v>0</v>
          </cell>
        </row>
        <row r="132">
          <cell r="BT132" t="str">
            <v>CDM:I.ICOR.0200411</v>
          </cell>
          <cell r="BV132">
            <v>0</v>
          </cell>
          <cell r="BW132">
            <v>0</v>
          </cell>
        </row>
        <row r="133">
          <cell r="BT133" t="str">
            <v>CDM:I.ICOR.0200412</v>
          </cell>
          <cell r="BV133">
            <v>0</v>
          </cell>
          <cell r="BW133">
            <v>0</v>
          </cell>
        </row>
        <row r="134">
          <cell r="BT134" t="str">
            <v>CPBS:I.IAMB.0200404</v>
          </cell>
          <cell r="BV134">
            <v>0</v>
          </cell>
          <cell r="BW134">
            <v>0</v>
          </cell>
        </row>
        <row r="135">
          <cell r="BT135" t="str">
            <v>CPBS:I.IAMB.0200405</v>
          </cell>
          <cell r="BV135">
            <v>0</v>
          </cell>
          <cell r="BW135">
            <v>0</v>
          </cell>
        </row>
        <row r="136">
          <cell r="BT136" t="str">
            <v>CPBS:I.IAMB.0200406</v>
          </cell>
          <cell r="BV136">
            <v>0</v>
          </cell>
          <cell r="BW136">
            <v>0</v>
          </cell>
        </row>
        <row r="137">
          <cell r="BT137" t="str">
            <v>CPBS:I.IAMB.0200407</v>
          </cell>
          <cell r="BV137">
            <v>0</v>
          </cell>
          <cell r="BW137">
            <v>0</v>
          </cell>
        </row>
        <row r="138">
          <cell r="BT138" t="str">
            <v>CPBS:I.IAMB.0200409</v>
          </cell>
          <cell r="BV138">
            <v>0</v>
          </cell>
          <cell r="BW138">
            <v>0</v>
          </cell>
        </row>
        <row r="139">
          <cell r="BT139" t="str">
            <v>CPBS:I.IAMB.0200410</v>
          </cell>
          <cell r="BV139">
            <v>0</v>
          </cell>
          <cell r="BW139">
            <v>0</v>
          </cell>
        </row>
        <row r="140">
          <cell r="BT140" t="str">
            <v>CPBS:I.IAMB.0200411</v>
          </cell>
          <cell r="BV140">
            <v>0</v>
          </cell>
          <cell r="BW140">
            <v>0</v>
          </cell>
        </row>
        <row r="141">
          <cell r="BT141" t="str">
            <v>CPBS:I.IAMB.0200412</v>
          </cell>
          <cell r="BV141">
            <v>0</v>
          </cell>
          <cell r="BW141">
            <v>0</v>
          </cell>
        </row>
        <row r="142">
          <cell r="BT142" t="str">
            <v>CPBS:I.ICOR.0200401</v>
          </cell>
          <cell r="BV142">
            <v>0</v>
          </cell>
          <cell r="BW142">
            <v>0</v>
          </cell>
        </row>
        <row r="143">
          <cell r="BT143" t="str">
            <v>CPBS:I.ICOR.0200402</v>
          </cell>
          <cell r="BV143">
            <v>0</v>
          </cell>
          <cell r="BW143">
            <v>0</v>
          </cell>
        </row>
        <row r="144">
          <cell r="BT144" t="str">
            <v>CPBS:I.ICOR.0200403</v>
          </cell>
          <cell r="BV144">
            <v>0</v>
          </cell>
          <cell r="BW144">
            <v>0</v>
          </cell>
        </row>
        <row r="145">
          <cell r="BT145" t="str">
            <v>CPBS:I.ICOR.0200404</v>
          </cell>
          <cell r="BV145">
            <v>0</v>
          </cell>
          <cell r="BW145">
            <v>0</v>
          </cell>
        </row>
        <row r="146">
          <cell r="BT146" t="str">
            <v>CPBS:I.ICOR.0200405</v>
          </cell>
          <cell r="BV146">
            <v>0</v>
          </cell>
          <cell r="BW146">
            <v>0</v>
          </cell>
        </row>
        <row r="147">
          <cell r="BT147" t="str">
            <v>CPBS:I.ICOR.0200406</v>
          </cell>
          <cell r="BV147">
            <v>0</v>
          </cell>
          <cell r="BW147">
            <v>0</v>
          </cell>
        </row>
        <row r="148">
          <cell r="BT148" t="str">
            <v>CPBS:I.ICOR.0200407</v>
          </cell>
          <cell r="BV148">
            <v>0</v>
          </cell>
          <cell r="BW148">
            <v>0</v>
          </cell>
        </row>
        <row r="149">
          <cell r="BT149" t="str">
            <v>CPBS:I.ICOR.0200408</v>
          </cell>
          <cell r="BV149">
            <v>0</v>
          </cell>
          <cell r="BW149">
            <v>0</v>
          </cell>
        </row>
        <row r="150">
          <cell r="BT150" t="str">
            <v>CPBS:I.ICOR.0200409</v>
          </cell>
          <cell r="BV150">
            <v>0</v>
          </cell>
          <cell r="BW150">
            <v>0</v>
          </cell>
        </row>
        <row r="151">
          <cell r="BT151" t="str">
            <v>CPBS:I.ICOR.0200410</v>
          </cell>
          <cell r="BV151">
            <v>0</v>
          </cell>
          <cell r="BW151">
            <v>0</v>
          </cell>
        </row>
        <row r="152">
          <cell r="BT152" t="str">
            <v>CPBS:I.ICOR.0200411</v>
          </cell>
          <cell r="BV152">
            <v>0</v>
          </cell>
          <cell r="BW152">
            <v>0</v>
          </cell>
        </row>
        <row r="153">
          <cell r="BT153" t="str">
            <v>CPBS:I.ICOR.0200412</v>
          </cell>
          <cell r="BV153">
            <v>0</v>
          </cell>
          <cell r="BW153">
            <v>0</v>
          </cell>
        </row>
        <row r="154">
          <cell r="BT154" t="str">
            <v>CSI:I.ICOR.0200401</v>
          </cell>
          <cell r="BV154">
            <v>0.1050856958086465</v>
          </cell>
          <cell r="BW154">
            <v>0.3</v>
          </cell>
        </row>
        <row r="155">
          <cell r="BT155" t="str">
            <v>CSI:I.ICOR.0200402</v>
          </cell>
          <cell r="BV155">
            <v>0.37449103264200018</v>
          </cell>
          <cell r="BW155">
            <v>1.1000000000000001</v>
          </cell>
        </row>
        <row r="156">
          <cell r="BT156" t="str">
            <v>CSI:I.ICOR.0200403</v>
          </cell>
          <cell r="BV156">
            <v>0.24090166050073131</v>
          </cell>
          <cell r="BW156">
            <v>0.7</v>
          </cell>
        </row>
        <row r="157">
          <cell r="BT157" t="str">
            <v>CSI:I.ICOR.0200404</v>
          </cell>
          <cell r="BV157">
            <v>0.61976214905968308</v>
          </cell>
          <cell r="BW157">
            <v>1.8</v>
          </cell>
        </row>
        <row r="158">
          <cell r="BT158" t="str">
            <v>CSI:I.ICOR.0200405</v>
          </cell>
          <cell r="BV158">
            <v>0.35558658856692144</v>
          </cell>
          <cell r="BW158">
            <v>1.1000000000000001</v>
          </cell>
        </row>
        <row r="159">
          <cell r="BT159" t="str">
            <v>CSI:I.ICOR.0200406</v>
          </cell>
          <cell r="BV159">
            <v>0.49215429356684026</v>
          </cell>
          <cell r="BW159">
            <v>1.54</v>
          </cell>
        </row>
        <row r="160">
          <cell r="BT160" t="str">
            <v>CSI:I.ICOR.0200407</v>
          </cell>
          <cell r="BV160">
            <v>0.57968914169776464</v>
          </cell>
          <cell r="BW160">
            <v>1.76</v>
          </cell>
        </row>
        <row r="161">
          <cell r="BT161" t="str">
            <v>CSI:I.ICOR.0200408</v>
          </cell>
          <cell r="BV161">
            <v>0</v>
          </cell>
          <cell r="BW161">
            <v>0</v>
          </cell>
        </row>
        <row r="162">
          <cell r="BT162" t="str">
            <v>CSI:I.ICOR.0200409</v>
          </cell>
          <cell r="BV162">
            <v>0</v>
          </cell>
          <cell r="BW162">
            <v>0</v>
          </cell>
        </row>
        <row r="163">
          <cell r="BT163" t="str">
            <v>CSI:I.ICOR.0200410</v>
          </cell>
          <cell r="BV163">
            <v>0</v>
          </cell>
          <cell r="BW163">
            <v>0</v>
          </cell>
        </row>
        <row r="164">
          <cell r="BT164" t="str">
            <v>CSI:I.ICOR.0200411</v>
          </cell>
          <cell r="BV164">
            <v>0</v>
          </cell>
          <cell r="BW164">
            <v>0</v>
          </cell>
        </row>
        <row r="165">
          <cell r="BT165" t="str">
            <v>CSI:I.ICOR.0200412</v>
          </cell>
          <cell r="BV165">
            <v>0</v>
          </cell>
          <cell r="BW165">
            <v>0</v>
          </cell>
        </row>
        <row r="166">
          <cell r="BT166" t="str">
            <v>CST:I.ICDA.0200401</v>
          </cell>
          <cell r="BV166">
            <v>0</v>
          </cell>
          <cell r="BW166">
            <v>0</v>
          </cell>
        </row>
        <row r="167">
          <cell r="BT167" t="str">
            <v>CST:I.ICDA.0200402</v>
          </cell>
          <cell r="BV167">
            <v>0</v>
          </cell>
          <cell r="BW167">
            <v>0</v>
          </cell>
        </row>
        <row r="168">
          <cell r="BT168" t="str">
            <v>CST:I.ICDA.0200403</v>
          </cell>
          <cell r="BV168">
            <v>0</v>
          </cell>
          <cell r="BW168">
            <v>0</v>
          </cell>
        </row>
        <row r="169">
          <cell r="BT169" t="str">
            <v>CST:I.ICDA.0200404</v>
          </cell>
          <cell r="BV169">
            <v>0</v>
          </cell>
          <cell r="BW169">
            <v>0</v>
          </cell>
        </row>
        <row r="170">
          <cell r="BT170" t="str">
            <v>CST:I.ICDA.0200405</v>
          </cell>
          <cell r="BV170">
            <v>0</v>
          </cell>
          <cell r="BW170">
            <v>0</v>
          </cell>
        </row>
        <row r="171">
          <cell r="BT171" t="str">
            <v>CST:I.ICDA.0200406</v>
          </cell>
          <cell r="BV171">
            <v>0</v>
          </cell>
          <cell r="BW171">
            <v>0</v>
          </cell>
        </row>
        <row r="172">
          <cell r="BT172" t="str">
            <v>CST:I.ICDA.0200407</v>
          </cell>
          <cell r="BV172">
            <v>0</v>
          </cell>
          <cell r="BW172">
            <v>0</v>
          </cell>
        </row>
        <row r="173">
          <cell r="BT173" t="str">
            <v>CST:I.ICDA.0200408</v>
          </cell>
          <cell r="BV173">
            <v>0</v>
          </cell>
          <cell r="BW173">
            <v>0</v>
          </cell>
        </row>
        <row r="174">
          <cell r="BT174" t="str">
            <v>CST:I.ICDA.0200409</v>
          </cell>
          <cell r="BV174">
            <v>0</v>
          </cell>
          <cell r="BW174">
            <v>0</v>
          </cell>
        </row>
        <row r="175">
          <cell r="BT175" t="str">
            <v>CST:I.ICDA.0200410</v>
          </cell>
          <cell r="BV175">
            <v>0</v>
          </cell>
          <cell r="BW175">
            <v>0</v>
          </cell>
        </row>
        <row r="176">
          <cell r="BT176" t="str">
            <v>CST:I.ICDA.0200411</v>
          </cell>
          <cell r="BV176">
            <v>0</v>
          </cell>
          <cell r="BW176">
            <v>0</v>
          </cell>
        </row>
        <row r="177">
          <cell r="BT177" t="str">
            <v>CST:I.ICDA.0200412</v>
          </cell>
          <cell r="BV177">
            <v>0</v>
          </cell>
          <cell r="BW177">
            <v>0</v>
          </cell>
        </row>
        <row r="178">
          <cell r="BT178" t="str">
            <v>DCN:I.ICOR.0200402</v>
          </cell>
          <cell r="BV178">
            <v>0</v>
          </cell>
          <cell r="BW178">
            <v>0</v>
          </cell>
        </row>
        <row r="179">
          <cell r="BT179" t="str">
            <v>DCN:I.ICOR.0200403</v>
          </cell>
          <cell r="BV179">
            <v>0</v>
          </cell>
          <cell r="BW179">
            <v>0</v>
          </cell>
        </row>
        <row r="180">
          <cell r="BT180" t="str">
            <v>DCN:I.ICOR.0200404</v>
          </cell>
          <cell r="BV180">
            <v>0</v>
          </cell>
          <cell r="BW180">
            <v>0</v>
          </cell>
        </row>
        <row r="181">
          <cell r="BT181" t="str">
            <v>DCN:I.ICOR.0200405</v>
          </cell>
          <cell r="BV181">
            <v>0</v>
          </cell>
          <cell r="BW181">
            <v>0</v>
          </cell>
        </row>
        <row r="182">
          <cell r="BT182" t="str">
            <v>DCNDB:I.ICOR.0200402</v>
          </cell>
          <cell r="BV182">
            <v>0</v>
          </cell>
          <cell r="BW182">
            <v>0</v>
          </cell>
        </row>
        <row r="183">
          <cell r="BT183" t="str">
            <v>DCNDB:I.ICOR.0200403</v>
          </cell>
          <cell r="BV183">
            <v>0</v>
          </cell>
          <cell r="BW183">
            <v>0</v>
          </cell>
        </row>
        <row r="184">
          <cell r="BT184" t="str">
            <v>FCA:I.IAMB.0200403</v>
          </cell>
          <cell r="BV184">
            <v>0</v>
          </cell>
          <cell r="BW184">
            <v>0</v>
          </cell>
        </row>
        <row r="185">
          <cell r="BT185" t="str">
            <v>FCA:I.IAMB.0200405</v>
          </cell>
          <cell r="BV185">
            <v>0</v>
          </cell>
          <cell r="BW185">
            <v>0</v>
          </cell>
        </row>
        <row r="186">
          <cell r="BT186" t="str">
            <v>FCA:I.IAMB.0200406</v>
          </cell>
          <cell r="BV186">
            <v>0</v>
          </cell>
          <cell r="BW186">
            <v>0</v>
          </cell>
        </row>
        <row r="187">
          <cell r="BT187" t="str">
            <v>FCA:I.IAMB.0200407</v>
          </cell>
          <cell r="BV187">
            <v>0</v>
          </cell>
          <cell r="BW187">
            <v>0</v>
          </cell>
        </row>
        <row r="188">
          <cell r="BT188" t="str">
            <v>FCA:I.IAMB.0200408</v>
          </cell>
          <cell r="BV188">
            <v>0</v>
          </cell>
          <cell r="BW188">
            <v>0</v>
          </cell>
        </row>
        <row r="189">
          <cell r="BT189" t="str">
            <v>FCA:I.IAMB.0200409</v>
          </cell>
          <cell r="BV189">
            <v>0</v>
          </cell>
          <cell r="BW189">
            <v>0</v>
          </cell>
        </row>
        <row r="190">
          <cell r="BT190" t="str">
            <v>FCA:I.IAMB.0200410</v>
          </cell>
          <cell r="BV190">
            <v>0</v>
          </cell>
          <cell r="BW190">
            <v>0</v>
          </cell>
        </row>
        <row r="191">
          <cell r="BT191" t="str">
            <v>FCA:I.IAMB.0200411</v>
          </cell>
          <cell r="BV191">
            <v>0</v>
          </cell>
          <cell r="BW191">
            <v>0</v>
          </cell>
        </row>
        <row r="192">
          <cell r="BT192" t="str">
            <v>FCA:I.IAMB.0200412</v>
          </cell>
          <cell r="BV192">
            <v>0</v>
          </cell>
          <cell r="BW192">
            <v>0</v>
          </cell>
        </row>
        <row r="193">
          <cell r="BT193" t="str">
            <v>FCA:I.ICDN.0200401</v>
          </cell>
          <cell r="BV193">
            <v>0</v>
          </cell>
          <cell r="BW193">
            <v>0</v>
          </cell>
        </row>
        <row r="194">
          <cell r="BT194" t="str">
            <v>FCA:I.ICDN.0200402</v>
          </cell>
          <cell r="BV194">
            <v>0</v>
          </cell>
          <cell r="BW194">
            <v>0</v>
          </cell>
        </row>
        <row r="195">
          <cell r="BT195" t="str">
            <v>FCA:I.ICDN.0200403</v>
          </cell>
          <cell r="BV195">
            <v>0</v>
          </cell>
          <cell r="BW195">
            <v>0</v>
          </cell>
        </row>
        <row r="196">
          <cell r="BT196" t="str">
            <v>FCA:I.ICDN.0200404</v>
          </cell>
          <cell r="BV196">
            <v>0</v>
          </cell>
          <cell r="BW196">
            <v>0</v>
          </cell>
        </row>
        <row r="197">
          <cell r="BT197" t="str">
            <v>FCA:I.ICDN.0200405</v>
          </cell>
          <cell r="BV197">
            <v>0</v>
          </cell>
          <cell r="BW197">
            <v>0</v>
          </cell>
        </row>
        <row r="198">
          <cell r="BT198" t="str">
            <v>FCA:I.ICDN.0200406</v>
          </cell>
          <cell r="BV198">
            <v>0</v>
          </cell>
          <cell r="BW198">
            <v>0</v>
          </cell>
        </row>
        <row r="199">
          <cell r="BT199" t="str">
            <v>FCA:I.ICDN.0200407</v>
          </cell>
          <cell r="BV199">
            <v>0</v>
          </cell>
          <cell r="BW199">
            <v>0</v>
          </cell>
        </row>
        <row r="200">
          <cell r="BT200" t="str">
            <v>FCA:I.ICDN.0200408</v>
          </cell>
          <cell r="BV200">
            <v>0</v>
          </cell>
          <cell r="BW200">
            <v>0</v>
          </cell>
        </row>
        <row r="201">
          <cell r="BT201" t="str">
            <v>FCA:I.ICDN.0200409</v>
          </cell>
          <cell r="BV201">
            <v>0</v>
          </cell>
          <cell r="BW201">
            <v>0</v>
          </cell>
        </row>
        <row r="202">
          <cell r="BT202" t="str">
            <v>FCA:I.ICDN.0200410</v>
          </cell>
          <cell r="BV202">
            <v>0</v>
          </cell>
          <cell r="BW202">
            <v>0</v>
          </cell>
        </row>
        <row r="203">
          <cell r="BT203" t="str">
            <v>FCA:I.ICDN.0200411</v>
          </cell>
          <cell r="BV203">
            <v>0</v>
          </cell>
          <cell r="BW203">
            <v>0</v>
          </cell>
        </row>
        <row r="204">
          <cell r="BT204" t="str">
            <v>FCA:I.ICDN.0200412</v>
          </cell>
          <cell r="BV204">
            <v>0</v>
          </cell>
          <cell r="BW204">
            <v>0</v>
          </cell>
        </row>
        <row r="205">
          <cell r="BT205" t="str">
            <v>FCA:I.ICOR.0200401</v>
          </cell>
          <cell r="BV205">
            <v>0</v>
          </cell>
          <cell r="BW205">
            <v>0</v>
          </cell>
        </row>
        <row r="206">
          <cell r="BT206" t="str">
            <v>FCA:I.ICOR.0200402</v>
          </cell>
          <cell r="BV206">
            <v>0</v>
          </cell>
          <cell r="BW206">
            <v>0</v>
          </cell>
        </row>
        <row r="207">
          <cell r="BT207" t="str">
            <v>FCA:I.ICOR.0200403</v>
          </cell>
          <cell r="BV207">
            <v>0</v>
          </cell>
          <cell r="BW207">
            <v>0</v>
          </cell>
        </row>
        <row r="208">
          <cell r="BT208" t="str">
            <v>FCA:I.ICOR.0200404</v>
          </cell>
          <cell r="BV208">
            <v>0</v>
          </cell>
          <cell r="BW208">
            <v>0</v>
          </cell>
        </row>
        <row r="209">
          <cell r="BT209" t="str">
            <v>FCA:I.ICOR.0200405</v>
          </cell>
          <cell r="BV209">
            <v>0</v>
          </cell>
          <cell r="BW209">
            <v>0</v>
          </cell>
        </row>
        <row r="210">
          <cell r="BT210" t="str">
            <v>FCA:I.ICOR.0200406</v>
          </cell>
          <cell r="BV210">
            <v>0</v>
          </cell>
          <cell r="BW210">
            <v>0</v>
          </cell>
        </row>
        <row r="211">
          <cell r="BT211" t="str">
            <v>FCA:I.ICOR.0200407</v>
          </cell>
          <cell r="BV211">
            <v>0</v>
          </cell>
          <cell r="BW211">
            <v>0</v>
          </cell>
        </row>
        <row r="212">
          <cell r="BT212" t="str">
            <v>FCA:I.ICOR.0200408</v>
          </cell>
          <cell r="BV212">
            <v>0</v>
          </cell>
          <cell r="BW212">
            <v>0</v>
          </cell>
        </row>
        <row r="213">
          <cell r="BT213" t="str">
            <v>FCA:I.ICOR.0200409</v>
          </cell>
          <cell r="BV213">
            <v>0</v>
          </cell>
          <cell r="BW213">
            <v>0</v>
          </cell>
        </row>
        <row r="214">
          <cell r="BT214" t="str">
            <v>FCA:I.ICOR.0200410</v>
          </cell>
          <cell r="BV214">
            <v>0</v>
          </cell>
          <cell r="BW214">
            <v>0</v>
          </cell>
        </row>
        <row r="215">
          <cell r="BT215" t="str">
            <v>FCA:I.ICOR.0200411</v>
          </cell>
          <cell r="BV215">
            <v>0</v>
          </cell>
          <cell r="BW215">
            <v>0</v>
          </cell>
        </row>
        <row r="216">
          <cell r="BT216" t="str">
            <v>FCA:I.ICOR.0200412</v>
          </cell>
          <cell r="BV216">
            <v>0</v>
          </cell>
          <cell r="BW216">
            <v>0</v>
          </cell>
        </row>
        <row r="217">
          <cell r="BT217" t="str">
            <v>GIIC:I.ICDN.0200403</v>
          </cell>
          <cell r="BV217">
            <v>0.64527230491267318</v>
          </cell>
          <cell r="BW217">
            <v>1.875</v>
          </cell>
        </row>
        <row r="218">
          <cell r="BT218" t="str">
            <v>GIIC:I.ICOR.0200403</v>
          </cell>
          <cell r="BV218">
            <v>0.26977544523789043</v>
          </cell>
          <cell r="BW218">
            <v>0.78390000000000004</v>
          </cell>
        </row>
        <row r="219">
          <cell r="BT219" t="str">
            <v>GIIC:I.ICOR.0200406</v>
          </cell>
          <cell r="BV219">
            <v>0.65833626282317592</v>
          </cell>
          <cell r="BW219">
            <v>2.06</v>
          </cell>
        </row>
        <row r="220">
          <cell r="BT220" t="str">
            <v>GIIC:I.ICOR.0200409</v>
          </cell>
          <cell r="BV220">
            <v>0</v>
          </cell>
          <cell r="BW220">
            <v>0</v>
          </cell>
        </row>
        <row r="221">
          <cell r="BT221" t="str">
            <v>GIIC:I.ICOR.0200412</v>
          </cell>
          <cell r="BV221">
            <v>0</v>
          </cell>
          <cell r="BW221">
            <v>0</v>
          </cell>
        </row>
        <row r="222">
          <cell r="BT222" t="str">
            <v>GUSA:I.IAMB.0200403</v>
          </cell>
          <cell r="BV222">
            <v>0</v>
          </cell>
          <cell r="BW222">
            <v>0</v>
          </cell>
        </row>
        <row r="223">
          <cell r="BT223" t="str">
            <v>GUSA:I.IAMB.0200404</v>
          </cell>
          <cell r="BV223">
            <v>0</v>
          </cell>
          <cell r="BW223">
            <v>0</v>
          </cell>
        </row>
        <row r="224">
          <cell r="BT224" t="str">
            <v>GUSA:I.IAMB.0200405</v>
          </cell>
          <cell r="BV224">
            <v>0</v>
          </cell>
          <cell r="BW224">
            <v>0</v>
          </cell>
        </row>
        <row r="225">
          <cell r="BT225" t="str">
            <v>GUSA:I.IAMB.0200406</v>
          </cell>
          <cell r="BV225">
            <v>0</v>
          </cell>
          <cell r="BW225">
            <v>0</v>
          </cell>
        </row>
        <row r="226">
          <cell r="BT226" t="str">
            <v>GUSA:I.IAMB.0200407</v>
          </cell>
          <cell r="BV226">
            <v>0</v>
          </cell>
          <cell r="BW226">
            <v>0</v>
          </cell>
        </row>
        <row r="227">
          <cell r="BT227" t="str">
            <v>GUSA:I.IAMB.0200408</v>
          </cell>
          <cell r="BV227">
            <v>0</v>
          </cell>
          <cell r="BW227">
            <v>0</v>
          </cell>
        </row>
        <row r="228">
          <cell r="BT228" t="str">
            <v>GUSA:I.ICDN.0200401</v>
          </cell>
          <cell r="BV228">
            <v>0.15135843052972051</v>
          </cell>
          <cell r="BW228">
            <v>0.43209999999999998</v>
          </cell>
        </row>
        <row r="229">
          <cell r="BT229" t="str">
            <v>GUSA:I.ICDN.0200402</v>
          </cell>
          <cell r="BV229">
            <v>0.10444895346778696</v>
          </cell>
          <cell r="BW229">
            <v>0.30680000000000002</v>
          </cell>
        </row>
        <row r="230">
          <cell r="BT230" t="str">
            <v>GUSA:I.ICDN.0200403</v>
          </cell>
          <cell r="BV230">
            <v>0.12846941409274715</v>
          </cell>
          <cell r="BW230">
            <v>0.37330000000000002</v>
          </cell>
        </row>
        <row r="231">
          <cell r="BT231" t="str">
            <v>GUSA:I.ICDN.0200404</v>
          </cell>
          <cell r="BV231">
            <v>0.76623260362078827</v>
          </cell>
          <cell r="BW231">
            <v>2.2254</v>
          </cell>
        </row>
        <row r="232">
          <cell r="BT232" t="str">
            <v>GUSA:I.ICDN.0200405</v>
          </cell>
          <cell r="BV232">
            <v>1.1434371646171948</v>
          </cell>
          <cell r="BW232">
            <v>3.5371999999999999</v>
          </cell>
        </row>
        <row r="233">
          <cell r="BT233" t="str">
            <v>GUSA:I.ICDN.0200406</v>
          </cell>
          <cell r="BV233">
            <v>1.1579367869355406</v>
          </cell>
          <cell r="BW233">
            <v>3.6233</v>
          </cell>
        </row>
        <row r="234">
          <cell r="BT234" t="str">
            <v>GUSA:I.ICDN.0200407</v>
          </cell>
          <cell r="BV234">
            <v>0.1073742387462905</v>
          </cell>
          <cell r="BW234">
            <v>0.32600000000000001</v>
          </cell>
        </row>
        <row r="235">
          <cell r="BT235" t="str">
            <v>GUSA:I.ICDN.0200408</v>
          </cell>
          <cell r="BV235">
            <v>0.77882117882117874</v>
          </cell>
          <cell r="BW235">
            <v>2.3388</v>
          </cell>
        </row>
        <row r="236">
          <cell r="BT236" t="str">
            <v>GUSA:I.ICDN.0200409</v>
          </cell>
          <cell r="BV236">
            <v>0</v>
          </cell>
          <cell r="BW236">
            <v>0</v>
          </cell>
        </row>
        <row r="237">
          <cell r="BT237" t="str">
            <v>GUSA:I.ICDN.0200410</v>
          </cell>
          <cell r="BV237">
            <v>0</v>
          </cell>
          <cell r="BW237">
            <v>0</v>
          </cell>
        </row>
        <row r="238">
          <cell r="BT238" t="str">
            <v>GUSA:I.ICDN.0200411</v>
          </cell>
          <cell r="BV238">
            <v>0</v>
          </cell>
          <cell r="BW238">
            <v>0</v>
          </cell>
        </row>
        <row r="239">
          <cell r="BT239" t="str">
            <v>GUSA:I.ICDN.0200412</v>
          </cell>
          <cell r="BV239">
            <v>0</v>
          </cell>
          <cell r="BW239">
            <v>0</v>
          </cell>
        </row>
        <row r="240">
          <cell r="BT240" t="str">
            <v>HSP:I.IAMB.0200401</v>
          </cell>
          <cell r="BV240">
            <v>0</v>
          </cell>
          <cell r="BW240">
            <v>0</v>
          </cell>
        </row>
        <row r="241">
          <cell r="BT241" t="str">
            <v>HSP:I.IAMB.0200402</v>
          </cell>
          <cell r="BV241">
            <v>0</v>
          </cell>
          <cell r="BW241">
            <v>0</v>
          </cell>
        </row>
        <row r="242">
          <cell r="BT242" t="str">
            <v>HSP:I.IAMB.0200403</v>
          </cell>
          <cell r="BV242">
            <v>0</v>
          </cell>
          <cell r="BW242">
            <v>0</v>
          </cell>
        </row>
        <row r="243">
          <cell r="BT243" t="str">
            <v>HSP:I.IAMB.0200404</v>
          </cell>
          <cell r="BV243">
            <v>0</v>
          </cell>
          <cell r="BW243">
            <v>0</v>
          </cell>
        </row>
        <row r="244">
          <cell r="BT244" t="str">
            <v>HSP:I.IAMB.0200405</v>
          </cell>
          <cell r="BV244">
            <v>9.697816051825129E-3</v>
          </cell>
          <cell r="BW244">
            <v>0.03</v>
          </cell>
        </row>
        <row r="245">
          <cell r="BT245" t="str">
            <v>HSP:I.IAMB.0200406</v>
          </cell>
          <cell r="BV245">
            <v>9.5874213032501356E-3</v>
          </cell>
          <cell r="BW245">
            <v>0.03</v>
          </cell>
        </row>
        <row r="246">
          <cell r="BT246" t="str">
            <v>HSP:I.IAMB.0200408</v>
          </cell>
          <cell r="BV246">
            <v>0</v>
          </cell>
          <cell r="BW246">
            <v>0</v>
          </cell>
        </row>
        <row r="247">
          <cell r="BT247" t="str">
            <v>HSP:I.IAMB.0200409</v>
          </cell>
          <cell r="BV247">
            <v>0</v>
          </cell>
          <cell r="BW247">
            <v>0</v>
          </cell>
        </row>
        <row r="248">
          <cell r="BT248" t="str">
            <v>HSP:I.IAMB.0200411</v>
          </cell>
          <cell r="BV248">
            <v>0</v>
          </cell>
          <cell r="BW248">
            <v>0</v>
          </cell>
        </row>
        <row r="249">
          <cell r="BT249" t="str">
            <v>HSP:I.IAMB.0200412</v>
          </cell>
          <cell r="BV249">
            <v>0</v>
          </cell>
          <cell r="BW249">
            <v>0</v>
          </cell>
        </row>
        <row r="250">
          <cell r="BT250" t="str">
            <v>HSP:I.ICDN.0200401</v>
          </cell>
          <cell r="BV250">
            <v>0</v>
          </cell>
          <cell r="BW250">
            <v>0</v>
          </cell>
        </row>
        <row r="251">
          <cell r="BT251" t="str">
            <v>HSP:I.ICDN.0200402</v>
          </cell>
          <cell r="BV251">
            <v>0</v>
          </cell>
          <cell r="BW251">
            <v>0</v>
          </cell>
        </row>
        <row r="252">
          <cell r="BT252" t="str">
            <v>HSP:I.ICDN.0200403</v>
          </cell>
          <cell r="BV252">
            <v>0</v>
          </cell>
          <cell r="BW252">
            <v>0</v>
          </cell>
        </row>
        <row r="253">
          <cell r="BT253" t="str">
            <v>HSP:I.ICDN.0200404</v>
          </cell>
          <cell r="BV253">
            <v>0</v>
          </cell>
          <cell r="BW253">
            <v>0</v>
          </cell>
        </row>
        <row r="254">
          <cell r="BT254" t="str">
            <v>HSP:I.ICDN.0200405</v>
          </cell>
          <cell r="BV254">
            <v>3.2326053506083765E-3</v>
          </cell>
          <cell r="BW254">
            <v>0.01</v>
          </cell>
        </row>
        <row r="255">
          <cell r="BT255" t="str">
            <v>HSP:I.ICDN.0200406</v>
          </cell>
          <cell r="BV255">
            <v>0</v>
          </cell>
          <cell r="BW255">
            <v>0</v>
          </cell>
        </row>
        <row r="256">
          <cell r="BT256" t="str">
            <v>HSP:I.ICDN.0200407</v>
          </cell>
          <cell r="BV256">
            <v>0</v>
          </cell>
          <cell r="BW256">
            <v>0</v>
          </cell>
        </row>
        <row r="257">
          <cell r="BT257" t="str">
            <v>HSP:I.ICDN.0200408</v>
          </cell>
          <cell r="BV257">
            <v>0</v>
          </cell>
          <cell r="BW257">
            <v>0</v>
          </cell>
        </row>
        <row r="258">
          <cell r="BT258" t="str">
            <v>HSP:I.ICDN.0200409</v>
          </cell>
          <cell r="BV258">
            <v>0</v>
          </cell>
          <cell r="BW258">
            <v>0</v>
          </cell>
        </row>
        <row r="259">
          <cell r="BT259" t="str">
            <v>HSP:I.ICDN.0200410</v>
          </cell>
          <cell r="BV259">
            <v>0</v>
          </cell>
          <cell r="BW259">
            <v>0</v>
          </cell>
        </row>
        <row r="260">
          <cell r="BT260" t="str">
            <v>HSP:I.ICDN.0200411</v>
          </cell>
          <cell r="BV260">
            <v>0</v>
          </cell>
          <cell r="BW260">
            <v>0</v>
          </cell>
        </row>
        <row r="261">
          <cell r="BT261" t="str">
            <v>HSP:I.ICDN.0200412</v>
          </cell>
          <cell r="BV261">
            <v>0</v>
          </cell>
          <cell r="BW261">
            <v>0</v>
          </cell>
        </row>
        <row r="262">
          <cell r="BT262" t="str">
            <v>HSP:I.ICOR.0200401</v>
          </cell>
          <cell r="BV262">
            <v>0</v>
          </cell>
          <cell r="BW262">
            <v>0</v>
          </cell>
        </row>
        <row r="263">
          <cell r="BT263" t="str">
            <v>HSP:I.ICOR.0200402</v>
          </cell>
          <cell r="BV263">
            <v>0</v>
          </cell>
          <cell r="BW263">
            <v>0</v>
          </cell>
        </row>
        <row r="264">
          <cell r="BT264" t="str">
            <v>HSP:I.ICOR.0200403</v>
          </cell>
          <cell r="BV264">
            <v>0</v>
          </cell>
          <cell r="BW264">
            <v>0</v>
          </cell>
        </row>
        <row r="265">
          <cell r="BT265" t="str">
            <v>HSP:I.ICOR.0200404</v>
          </cell>
          <cell r="BV265">
            <v>0.11420839157949828</v>
          </cell>
          <cell r="BW265">
            <v>0.33169999999999999</v>
          </cell>
        </row>
        <row r="266">
          <cell r="BT266" t="str">
            <v>HSP:I.ICOR.0200405</v>
          </cell>
          <cell r="BV266">
            <v>0.8695708393136532</v>
          </cell>
          <cell r="BW266">
            <v>2.69</v>
          </cell>
        </row>
        <row r="267">
          <cell r="BT267" t="str">
            <v>HSP:I.ICOR.0200406</v>
          </cell>
          <cell r="BV267">
            <v>0.65833626282317592</v>
          </cell>
          <cell r="BW267">
            <v>2.06</v>
          </cell>
        </row>
        <row r="268">
          <cell r="BT268" t="str">
            <v>HSP:I.ICOR.0200407</v>
          </cell>
          <cell r="BV268">
            <v>0</v>
          </cell>
          <cell r="BW268">
            <v>0</v>
          </cell>
        </row>
        <row r="269">
          <cell r="BT269" t="str">
            <v>HSP:I.ICOR.0200408</v>
          </cell>
          <cell r="BV269">
            <v>0</v>
          </cell>
          <cell r="BW269">
            <v>0</v>
          </cell>
        </row>
        <row r="270">
          <cell r="BT270" t="str">
            <v>HSP:I.ICOR.0200409</v>
          </cell>
          <cell r="BV270">
            <v>0</v>
          </cell>
          <cell r="BW270">
            <v>0</v>
          </cell>
        </row>
        <row r="271">
          <cell r="BT271" t="str">
            <v>HSP:I.ICOR.0200410</v>
          </cell>
          <cell r="BV271">
            <v>0</v>
          </cell>
          <cell r="BW271">
            <v>0</v>
          </cell>
        </row>
        <row r="272">
          <cell r="BT272" t="str">
            <v>HSP:I.ICOR.0200411</v>
          </cell>
          <cell r="BV272">
            <v>0</v>
          </cell>
          <cell r="BW272">
            <v>0</v>
          </cell>
        </row>
        <row r="273">
          <cell r="BT273" t="str">
            <v>HSP:I.ICOR.0200412</v>
          </cell>
          <cell r="BV273">
            <v>0</v>
          </cell>
          <cell r="BW273">
            <v>0</v>
          </cell>
        </row>
        <row r="274">
          <cell r="BT274" t="str">
            <v>IBR:I.IAMB.0200401</v>
          </cell>
          <cell r="BV274">
            <v>0</v>
          </cell>
          <cell r="BW274">
            <v>0</v>
          </cell>
        </row>
        <row r="275">
          <cell r="BT275" t="str">
            <v>IBR:I.IAMB.0200402</v>
          </cell>
          <cell r="BV275">
            <v>0</v>
          </cell>
          <cell r="BW275">
            <v>0</v>
          </cell>
        </row>
        <row r="276">
          <cell r="BT276" t="str">
            <v>IBR:I.IAMB.0200403</v>
          </cell>
          <cell r="BV276">
            <v>0</v>
          </cell>
          <cell r="BW276">
            <v>0</v>
          </cell>
        </row>
        <row r="277">
          <cell r="BT277" t="str">
            <v>IBR:I.IAMB.0200404</v>
          </cell>
          <cell r="BV277">
            <v>0</v>
          </cell>
          <cell r="BW277">
            <v>0</v>
          </cell>
        </row>
        <row r="278">
          <cell r="BT278" t="str">
            <v>IBR:I.IAMB.0200405</v>
          </cell>
          <cell r="BV278">
            <v>9.697816051825129E-3</v>
          </cell>
          <cell r="BW278">
            <v>0.03</v>
          </cell>
        </row>
        <row r="279">
          <cell r="BT279" t="str">
            <v>IBR:I.IAMB.0200406</v>
          </cell>
          <cell r="BV279">
            <v>9.5874213032501356E-3</v>
          </cell>
          <cell r="BW279">
            <v>0.03</v>
          </cell>
        </row>
        <row r="280">
          <cell r="BT280" t="str">
            <v>IBR:I.IAMB.0200407</v>
          </cell>
          <cell r="BV280">
            <v>0</v>
          </cell>
          <cell r="BW280">
            <v>0</v>
          </cell>
        </row>
        <row r="281">
          <cell r="BT281" t="str">
            <v>IBR:I.IAMB.0200408</v>
          </cell>
          <cell r="BV281">
            <v>0</v>
          </cell>
          <cell r="BW281">
            <v>0</v>
          </cell>
        </row>
        <row r="282">
          <cell r="BT282" t="str">
            <v>IBR:I.IAMB.0200409</v>
          </cell>
          <cell r="BV282">
            <v>0</v>
          </cell>
          <cell r="BW282">
            <v>0</v>
          </cell>
        </row>
        <row r="283">
          <cell r="BT283" t="str">
            <v>IBR:I.IAMB.0200412</v>
          </cell>
          <cell r="BV283">
            <v>0</v>
          </cell>
          <cell r="BW283">
            <v>0</v>
          </cell>
        </row>
        <row r="284">
          <cell r="BT284" t="str">
            <v>IBR:I.ICDN.0200401</v>
          </cell>
          <cell r="BV284">
            <v>0</v>
          </cell>
          <cell r="BW284">
            <v>0</v>
          </cell>
        </row>
        <row r="285">
          <cell r="BT285" t="str">
            <v>IBR:I.ICDN.0200402</v>
          </cell>
          <cell r="BV285">
            <v>0</v>
          </cell>
          <cell r="BW285">
            <v>0</v>
          </cell>
        </row>
        <row r="286">
          <cell r="BT286" t="str">
            <v>IBR:I.ICDN.0200403</v>
          </cell>
          <cell r="BV286">
            <v>0</v>
          </cell>
          <cell r="BW286">
            <v>0</v>
          </cell>
        </row>
        <row r="287">
          <cell r="BT287" t="str">
            <v>IBR:I.ICDN.0200404</v>
          </cell>
          <cell r="BV287">
            <v>0</v>
          </cell>
          <cell r="BW287">
            <v>0</v>
          </cell>
        </row>
        <row r="288">
          <cell r="BT288" t="str">
            <v>IBR:I.ICDN.0200405</v>
          </cell>
          <cell r="BV288">
            <v>1.2930421402433506E-2</v>
          </cell>
          <cell r="BW288">
            <v>0.04</v>
          </cell>
        </row>
        <row r="289">
          <cell r="BT289" t="str">
            <v>IBR:I.ICDN.0200406</v>
          </cell>
          <cell r="BV289">
            <v>6.3916142021667567E-3</v>
          </cell>
          <cell r="BW289">
            <v>0.02</v>
          </cell>
        </row>
        <row r="290">
          <cell r="BT290" t="str">
            <v>IBR:I.ICDN.0200407</v>
          </cell>
          <cell r="BV290">
            <v>0</v>
          </cell>
          <cell r="BW290">
            <v>0</v>
          </cell>
        </row>
        <row r="291">
          <cell r="BT291" t="str">
            <v>IBR:I.ICDN.0200408</v>
          </cell>
          <cell r="BV291">
            <v>0</v>
          </cell>
          <cell r="BW291">
            <v>0</v>
          </cell>
        </row>
        <row r="292">
          <cell r="BT292" t="str">
            <v>IBR:I.ICDN.0200409</v>
          </cell>
          <cell r="BV292">
            <v>0</v>
          </cell>
          <cell r="BW292">
            <v>0</v>
          </cell>
        </row>
        <row r="293">
          <cell r="BT293" t="str">
            <v>IBR:I.ICDN.0200410</v>
          </cell>
          <cell r="BV293">
            <v>0</v>
          </cell>
          <cell r="BW293">
            <v>0</v>
          </cell>
        </row>
        <row r="294">
          <cell r="BT294" t="str">
            <v>IBR:I.ICDN.0200411</v>
          </cell>
          <cell r="BV294">
            <v>0</v>
          </cell>
          <cell r="BW294">
            <v>0</v>
          </cell>
        </row>
        <row r="295">
          <cell r="BT295" t="str">
            <v>IBR:I.ICDN.0200412</v>
          </cell>
          <cell r="BV295">
            <v>0</v>
          </cell>
          <cell r="BW295">
            <v>0</v>
          </cell>
        </row>
        <row r="296">
          <cell r="BT296" t="str">
            <v>IBR:I.ICOR.0200401</v>
          </cell>
          <cell r="BV296">
            <v>0</v>
          </cell>
          <cell r="BW296">
            <v>0</v>
          </cell>
        </row>
        <row r="297">
          <cell r="BT297" t="str">
            <v>IBR:I.ICOR.0200402</v>
          </cell>
          <cell r="BV297">
            <v>0</v>
          </cell>
          <cell r="BW297">
            <v>0</v>
          </cell>
        </row>
        <row r="298">
          <cell r="BT298" t="str">
            <v>IBR:I.ICOR.0200403</v>
          </cell>
          <cell r="BV298">
            <v>0</v>
          </cell>
          <cell r="BW298">
            <v>0</v>
          </cell>
        </row>
        <row r="299">
          <cell r="BT299" t="str">
            <v>IBR:I.ICOR.0200404</v>
          </cell>
          <cell r="BV299">
            <v>2.0774082924175543</v>
          </cell>
          <cell r="BW299">
            <v>6.0335000000000001</v>
          </cell>
        </row>
        <row r="300">
          <cell r="BT300" t="str">
            <v>IBR:I.ICOR.0200405</v>
          </cell>
          <cell r="BV300">
            <v>1.4482071970725527</v>
          </cell>
          <cell r="BW300">
            <v>4.4800000000000004</v>
          </cell>
        </row>
        <row r="301">
          <cell r="BT301" t="str">
            <v>IBR:I.ICOR.0200406</v>
          </cell>
          <cell r="BV301">
            <v>0.93637148061742992</v>
          </cell>
          <cell r="BW301">
            <v>2.93</v>
          </cell>
        </row>
        <row r="302">
          <cell r="BT302" t="str">
            <v>IBR:I.ICOR.0200407</v>
          </cell>
          <cell r="BV302">
            <v>0</v>
          </cell>
          <cell r="BW302">
            <v>0</v>
          </cell>
        </row>
        <row r="303">
          <cell r="BT303" t="str">
            <v>IBR:I.ICOR.0200408</v>
          </cell>
          <cell r="BV303">
            <v>0</v>
          </cell>
          <cell r="BW303">
            <v>0</v>
          </cell>
        </row>
        <row r="304">
          <cell r="BT304" t="str">
            <v>IBR:I.ICOR.0200409</v>
          </cell>
          <cell r="BV304">
            <v>0</v>
          </cell>
          <cell r="BW304">
            <v>0</v>
          </cell>
        </row>
        <row r="305">
          <cell r="BT305" t="str">
            <v>IBR:I.ICOR.0200410</v>
          </cell>
          <cell r="BV305">
            <v>0</v>
          </cell>
          <cell r="BW305">
            <v>0</v>
          </cell>
        </row>
        <row r="306">
          <cell r="BT306" t="str">
            <v>IBR:I.ICOR.0200411</v>
          </cell>
          <cell r="BV306">
            <v>0</v>
          </cell>
          <cell r="BW306">
            <v>0</v>
          </cell>
        </row>
        <row r="307">
          <cell r="BT307" t="str">
            <v>IBR:I.ICOR.0200412</v>
          </cell>
          <cell r="BV307">
            <v>0</v>
          </cell>
          <cell r="BW307">
            <v>0</v>
          </cell>
        </row>
        <row r="308">
          <cell r="BT308" t="str">
            <v>KBR:I.IAMB.0200401</v>
          </cell>
          <cell r="BV308">
            <v>2.8373137868334553E-3</v>
          </cell>
          <cell r="BW308">
            <v>8.0999999999999996E-3</v>
          </cell>
        </row>
        <row r="309">
          <cell r="BT309" t="str">
            <v>KBR:I.IAMB.0200402</v>
          </cell>
          <cell r="BV309">
            <v>1.2119891601868368E-2</v>
          </cell>
          <cell r="BW309">
            <v>3.56E-2</v>
          </cell>
        </row>
        <row r="310">
          <cell r="BT310" t="str">
            <v>KBR:I.IAMB.0200403</v>
          </cell>
          <cell r="BV310">
            <v>3.0973070635808311E-4</v>
          </cell>
          <cell r="BW310">
            <v>8.9999999999999998E-4</v>
          </cell>
        </row>
        <row r="311">
          <cell r="BT311" t="str">
            <v>KBR:I.IAMB.0200404</v>
          </cell>
          <cell r="BV311">
            <v>1.2395242981193661E-3</v>
          </cell>
          <cell r="BW311">
            <v>3.5999999999999999E-3</v>
          </cell>
        </row>
        <row r="312">
          <cell r="BT312" t="str">
            <v>KBR:I.IAMB.0200405</v>
          </cell>
          <cell r="BV312">
            <v>1.7229786518742646E-2</v>
          </cell>
          <cell r="BW312">
            <v>5.33E-2</v>
          </cell>
        </row>
        <row r="313">
          <cell r="BT313" t="str">
            <v>KBR:I.IAMB.0200406</v>
          </cell>
          <cell r="BV313">
            <v>3.3747722987440477E-2</v>
          </cell>
          <cell r="BW313">
            <v>0.1056</v>
          </cell>
        </row>
        <row r="314">
          <cell r="BT314" t="str">
            <v>KBR:I.IAMB.0200407</v>
          </cell>
          <cell r="BV314">
            <v>0</v>
          </cell>
          <cell r="BW314">
            <v>0</v>
          </cell>
        </row>
        <row r="315">
          <cell r="BT315" t="str">
            <v>KBR:I.IAMB.0200408</v>
          </cell>
          <cell r="BV315">
            <v>0</v>
          </cell>
          <cell r="BW315">
            <v>0</v>
          </cell>
        </row>
        <row r="316">
          <cell r="BT316" t="str">
            <v>KBR:I.IAMB.0200409</v>
          </cell>
          <cell r="BV316">
            <v>0</v>
          </cell>
          <cell r="BW316">
            <v>0</v>
          </cell>
        </row>
        <row r="317">
          <cell r="BT317" t="str">
            <v>KBR:I.IAMB.0200410</v>
          </cell>
          <cell r="BV317">
            <v>0</v>
          </cell>
          <cell r="BW317">
            <v>0</v>
          </cell>
        </row>
        <row r="318">
          <cell r="BT318" t="str">
            <v>KBR:I.IAMB.0200411</v>
          </cell>
          <cell r="BV318">
            <v>0</v>
          </cell>
          <cell r="BW318">
            <v>0</v>
          </cell>
        </row>
        <row r="319">
          <cell r="BT319" t="str">
            <v>KBR:I.IAMB.0200412</v>
          </cell>
          <cell r="BV319">
            <v>0</v>
          </cell>
          <cell r="BW319">
            <v>0</v>
          </cell>
        </row>
        <row r="320">
          <cell r="BT320" t="str">
            <v>KBR:I.ICDN.0200401</v>
          </cell>
          <cell r="BV320">
            <v>0</v>
          </cell>
          <cell r="BW320">
            <v>0</v>
          </cell>
        </row>
        <row r="321">
          <cell r="BT321" t="str">
            <v>KBR:I.ICDN.0200402</v>
          </cell>
          <cell r="BV321">
            <v>0</v>
          </cell>
          <cell r="BW321">
            <v>0</v>
          </cell>
        </row>
        <row r="322">
          <cell r="BT322" t="str">
            <v>KBR:I.ICDN.0200403</v>
          </cell>
          <cell r="BV322">
            <v>0</v>
          </cell>
          <cell r="BW322">
            <v>0</v>
          </cell>
        </row>
        <row r="323">
          <cell r="BT323" t="str">
            <v>KBR:I.ICDN.0200404</v>
          </cell>
          <cell r="BV323">
            <v>0</v>
          </cell>
          <cell r="BW323">
            <v>0</v>
          </cell>
        </row>
        <row r="324">
          <cell r="BT324" t="str">
            <v>KBR:I.ICDN.0200405</v>
          </cell>
          <cell r="BV324">
            <v>0</v>
          </cell>
          <cell r="BW324">
            <v>0</v>
          </cell>
        </row>
        <row r="325">
          <cell r="BT325" t="str">
            <v>KBR:I.ICDN.0200406</v>
          </cell>
          <cell r="BV325">
            <v>0</v>
          </cell>
          <cell r="BW325">
            <v>0</v>
          </cell>
        </row>
        <row r="326">
          <cell r="BT326" t="str">
            <v>KBR:I.ICDN.0200407</v>
          </cell>
          <cell r="BV326">
            <v>0</v>
          </cell>
          <cell r="BW326">
            <v>0</v>
          </cell>
        </row>
        <row r="327">
          <cell r="BT327" t="str">
            <v>KBR:I.ICDN.0200408</v>
          </cell>
          <cell r="BV327">
            <v>0</v>
          </cell>
          <cell r="BW327">
            <v>0</v>
          </cell>
        </row>
        <row r="328">
          <cell r="BT328" t="str">
            <v>KBR:I.ICDN.0200409</v>
          </cell>
          <cell r="BV328">
            <v>0</v>
          </cell>
          <cell r="BW328">
            <v>0</v>
          </cell>
        </row>
        <row r="329">
          <cell r="BT329" t="str">
            <v>KBR:I.ICDN.0200410</v>
          </cell>
          <cell r="BV329">
            <v>0</v>
          </cell>
          <cell r="BW329">
            <v>0</v>
          </cell>
        </row>
        <row r="330">
          <cell r="BT330" t="str">
            <v>KBR:I.ICDN.0200411</v>
          </cell>
          <cell r="BV330">
            <v>0</v>
          </cell>
          <cell r="BW330">
            <v>0</v>
          </cell>
        </row>
        <row r="331">
          <cell r="BT331" t="str">
            <v>KBR:I.ICDN.0200412</v>
          </cell>
          <cell r="BV331">
            <v>0</v>
          </cell>
          <cell r="BW331">
            <v>0</v>
          </cell>
        </row>
        <row r="332">
          <cell r="BT332" t="str">
            <v>KBR:I.ICOR.0200401</v>
          </cell>
          <cell r="BV332">
            <v>8.5189470735542769E-2</v>
          </cell>
          <cell r="BW332">
            <v>0.2432</v>
          </cell>
        </row>
        <row r="333">
          <cell r="BT333" t="str">
            <v>KBR:I.ICOR.0200402</v>
          </cell>
          <cell r="BV333">
            <v>0.159499135266161</v>
          </cell>
          <cell r="BW333">
            <v>0.46850000000000003</v>
          </cell>
        </row>
        <row r="334">
          <cell r="BT334" t="str">
            <v>KBR:I.ICOR.0200403</v>
          </cell>
          <cell r="BV334">
            <v>7.378473715908114E-2</v>
          </cell>
          <cell r="BW334">
            <v>0.21440000000000001</v>
          </cell>
        </row>
        <row r="335">
          <cell r="BT335" t="str">
            <v>KBR:I.ICOR.0200404</v>
          </cell>
          <cell r="BV335">
            <v>0.14929381546237699</v>
          </cell>
          <cell r="BW335">
            <v>0.43359999999999999</v>
          </cell>
        </row>
        <row r="336">
          <cell r="BT336" t="str">
            <v>KBR:I.ICOR.0200405</v>
          </cell>
          <cell r="BV336">
            <v>0.22211231364030154</v>
          </cell>
          <cell r="BW336">
            <v>0.68710000000000004</v>
          </cell>
        </row>
        <row r="337">
          <cell r="BT337" t="str">
            <v>KBR:I.ICOR.0200406</v>
          </cell>
          <cell r="BV337">
            <v>0.49784283020676873</v>
          </cell>
          <cell r="BW337">
            <v>1.5578000000000001</v>
          </cell>
        </row>
        <row r="338">
          <cell r="BT338" t="str">
            <v>KBR:I.ICOR.0200407</v>
          </cell>
          <cell r="BV338">
            <v>0</v>
          </cell>
          <cell r="BW338">
            <v>0</v>
          </cell>
        </row>
        <row r="339">
          <cell r="BT339" t="str">
            <v>KBR:I.ICOR.0200408</v>
          </cell>
          <cell r="BV339">
            <v>0</v>
          </cell>
          <cell r="BW339">
            <v>0</v>
          </cell>
        </row>
        <row r="340">
          <cell r="BT340" t="str">
            <v>KBR:I.ICOR.0200409</v>
          </cell>
          <cell r="BV340">
            <v>0</v>
          </cell>
          <cell r="BW340">
            <v>0</v>
          </cell>
        </row>
        <row r="341">
          <cell r="BT341" t="str">
            <v>KBR:I.ICOR.0200410</v>
          </cell>
          <cell r="BV341">
            <v>0</v>
          </cell>
          <cell r="BW341">
            <v>0</v>
          </cell>
        </row>
        <row r="342">
          <cell r="BT342" t="str">
            <v>KBR:I.ICOR.0200411</v>
          </cell>
          <cell r="BV342">
            <v>0</v>
          </cell>
          <cell r="BW342">
            <v>0</v>
          </cell>
        </row>
        <row r="343">
          <cell r="BT343" t="str">
            <v>KBR:I.ICOR.0200412</v>
          </cell>
          <cell r="BV343">
            <v>0</v>
          </cell>
          <cell r="BW343">
            <v>0</v>
          </cell>
        </row>
        <row r="344">
          <cell r="BT344" t="str">
            <v>MBR:I.IAMB.0200401</v>
          </cell>
          <cell r="BV344">
            <v>0</v>
          </cell>
          <cell r="BW344">
            <v>0</v>
          </cell>
        </row>
        <row r="345">
          <cell r="BT345" t="str">
            <v>MBR:I.IAMB.0200402</v>
          </cell>
          <cell r="BV345">
            <v>0</v>
          </cell>
          <cell r="BW345">
            <v>0</v>
          </cell>
        </row>
        <row r="346">
          <cell r="BT346" t="str">
            <v>MBR:I.IAMB.0200403</v>
          </cell>
          <cell r="BV346">
            <v>0</v>
          </cell>
          <cell r="BW346">
            <v>0</v>
          </cell>
        </row>
        <row r="347">
          <cell r="BT347" t="str">
            <v>MBR:I.IAMB.0200404</v>
          </cell>
          <cell r="BV347">
            <v>0</v>
          </cell>
          <cell r="BW347">
            <v>0</v>
          </cell>
        </row>
        <row r="348">
          <cell r="BT348" t="str">
            <v>MBR:I.IAMB.0200405</v>
          </cell>
          <cell r="BV348">
            <v>0</v>
          </cell>
          <cell r="BW348">
            <v>0</v>
          </cell>
        </row>
        <row r="349">
          <cell r="BT349" t="str">
            <v>MBR:I.IAMB.0200406</v>
          </cell>
          <cell r="BV349">
            <v>0</v>
          </cell>
          <cell r="BW349">
            <v>0</v>
          </cell>
        </row>
        <row r="350">
          <cell r="BT350" t="str">
            <v>MBR:I.IAMB.0200407</v>
          </cell>
          <cell r="BV350">
            <v>0</v>
          </cell>
          <cell r="BW350">
            <v>0</v>
          </cell>
        </row>
        <row r="351">
          <cell r="BT351" t="str">
            <v>MBR:I.IAMB.0200408</v>
          </cell>
          <cell r="BV351">
            <v>0</v>
          </cell>
          <cell r="BW351">
            <v>0</v>
          </cell>
        </row>
        <row r="352">
          <cell r="BT352" t="str">
            <v>MBR:I.ICDA.0200401</v>
          </cell>
          <cell r="BV352">
            <v>0</v>
          </cell>
          <cell r="BW352">
            <v>0</v>
          </cell>
        </row>
        <row r="353">
          <cell r="BT353" t="str">
            <v>MBR:I.ICDA.0200402</v>
          </cell>
          <cell r="BV353">
            <v>0</v>
          </cell>
          <cell r="BW353">
            <v>0</v>
          </cell>
        </row>
        <row r="354">
          <cell r="BT354" t="str">
            <v>MBR:I.ICDA.0200403</v>
          </cell>
          <cell r="BV354">
            <v>0</v>
          </cell>
          <cell r="BW354">
            <v>0</v>
          </cell>
        </row>
        <row r="355">
          <cell r="BT355" t="str">
            <v>MBR:I.ICDA.0200404</v>
          </cell>
          <cell r="BV355">
            <v>0</v>
          </cell>
          <cell r="BW355">
            <v>0</v>
          </cell>
        </row>
        <row r="356">
          <cell r="BT356" t="str">
            <v>MBR:I.ICDA.0200405</v>
          </cell>
          <cell r="BV356">
            <v>0</v>
          </cell>
          <cell r="BW356">
            <v>0</v>
          </cell>
        </row>
        <row r="357">
          <cell r="BT357" t="str">
            <v>MBR:I.ICDA.0200406</v>
          </cell>
          <cell r="BV357">
            <v>0</v>
          </cell>
          <cell r="BW357">
            <v>0</v>
          </cell>
        </row>
        <row r="358">
          <cell r="BT358" t="str">
            <v>MBR:I.ICDA.0200407</v>
          </cell>
          <cell r="BV358">
            <v>0</v>
          </cell>
          <cell r="BW358">
            <v>0</v>
          </cell>
        </row>
        <row r="359">
          <cell r="BT359" t="str">
            <v>MBR:I.ICDN.0200401</v>
          </cell>
          <cell r="BV359">
            <v>0</v>
          </cell>
          <cell r="BW359">
            <v>0</v>
          </cell>
        </row>
        <row r="360">
          <cell r="BT360" t="str">
            <v>MBR:I.ICDN.0200402</v>
          </cell>
          <cell r="BV360">
            <v>0</v>
          </cell>
          <cell r="BW360">
            <v>0</v>
          </cell>
        </row>
        <row r="361">
          <cell r="BT361" t="str">
            <v>MBR:I.ICDN.0200403</v>
          </cell>
          <cell r="BV361">
            <v>0</v>
          </cell>
          <cell r="BW361">
            <v>0</v>
          </cell>
        </row>
        <row r="362">
          <cell r="BT362" t="str">
            <v>MBR:I.ICDN.0200404</v>
          </cell>
          <cell r="BV362">
            <v>0</v>
          </cell>
          <cell r="BW362">
            <v>0</v>
          </cell>
        </row>
        <row r="363">
          <cell r="BT363" t="str">
            <v>MBR:I.ICDN.0200405</v>
          </cell>
          <cell r="BV363">
            <v>0</v>
          </cell>
          <cell r="BW363">
            <v>0</v>
          </cell>
        </row>
        <row r="364">
          <cell r="BT364" t="str">
            <v>MBR:I.ICDN.0200406</v>
          </cell>
          <cell r="BV364">
            <v>0</v>
          </cell>
          <cell r="BW364">
            <v>0</v>
          </cell>
        </row>
        <row r="365">
          <cell r="BT365" t="str">
            <v>MBR:I.ICDN.0200407</v>
          </cell>
          <cell r="BV365">
            <v>0</v>
          </cell>
          <cell r="BW365">
            <v>0</v>
          </cell>
        </row>
        <row r="366">
          <cell r="BT366" t="str">
            <v>MBR:I.ICDN.0200408</v>
          </cell>
          <cell r="BV366">
            <v>0</v>
          </cell>
          <cell r="BW366">
            <v>0</v>
          </cell>
        </row>
        <row r="367">
          <cell r="BT367" t="str">
            <v>MBR:I.ICDN.0200409</v>
          </cell>
          <cell r="BV367">
            <v>0</v>
          </cell>
          <cell r="BW367">
            <v>0</v>
          </cell>
        </row>
        <row r="368">
          <cell r="BT368" t="str">
            <v>MBR:I.ICDN.0200410</v>
          </cell>
          <cell r="BV368">
            <v>0</v>
          </cell>
          <cell r="BW368">
            <v>0</v>
          </cell>
        </row>
        <row r="369">
          <cell r="BT369" t="str">
            <v>MBR:I.ICDN.0200411</v>
          </cell>
          <cell r="BV369">
            <v>0</v>
          </cell>
          <cell r="BW369">
            <v>0</v>
          </cell>
        </row>
        <row r="370">
          <cell r="BT370" t="str">
            <v>MBR:I.ICDN.0200412</v>
          </cell>
          <cell r="BV370">
            <v>0</v>
          </cell>
          <cell r="BW370">
            <v>0</v>
          </cell>
        </row>
        <row r="371">
          <cell r="BT371" t="str">
            <v>MBR:I.ICOR.0200401</v>
          </cell>
          <cell r="BV371">
            <v>0</v>
          </cell>
          <cell r="BW371">
            <v>0</v>
          </cell>
        </row>
        <row r="372">
          <cell r="BT372" t="str">
            <v>MBR:I.ICOR.0200402</v>
          </cell>
          <cell r="BV372">
            <v>0</v>
          </cell>
          <cell r="BW372">
            <v>0</v>
          </cell>
        </row>
        <row r="373">
          <cell r="BT373" t="str">
            <v>MBR:I.ICOR.0200403</v>
          </cell>
          <cell r="BV373">
            <v>0</v>
          </cell>
          <cell r="BW373">
            <v>0</v>
          </cell>
        </row>
        <row r="374">
          <cell r="BT374" t="str">
            <v>MBR:I.ICOR.0200404</v>
          </cell>
          <cell r="BV374">
            <v>0</v>
          </cell>
          <cell r="BW374">
            <v>0</v>
          </cell>
        </row>
        <row r="375">
          <cell r="BT375" t="str">
            <v>MBR:I.ICOR.0200405</v>
          </cell>
          <cell r="BV375">
            <v>0</v>
          </cell>
          <cell r="BW375">
            <v>0</v>
          </cell>
        </row>
        <row r="376">
          <cell r="BT376" t="str">
            <v>MBR:I.ICOR.0200406</v>
          </cell>
          <cell r="BV376">
            <v>0</v>
          </cell>
          <cell r="BW376">
            <v>0</v>
          </cell>
        </row>
        <row r="377">
          <cell r="BT377" t="str">
            <v>MBR:I.ICOR.0200407</v>
          </cell>
          <cell r="BV377">
            <v>0</v>
          </cell>
          <cell r="BW377">
            <v>0</v>
          </cell>
        </row>
        <row r="378">
          <cell r="BT378" t="str">
            <v>MBR:I.ICOR.0200408</v>
          </cell>
          <cell r="BV378">
            <v>0</v>
          </cell>
          <cell r="BW378">
            <v>0</v>
          </cell>
        </row>
        <row r="379">
          <cell r="BT379" t="str">
            <v>MBR:I.ICOR.0200409</v>
          </cell>
          <cell r="BV379">
            <v>0</v>
          </cell>
          <cell r="BW379">
            <v>0</v>
          </cell>
        </row>
        <row r="380">
          <cell r="BT380" t="str">
            <v>MBR:I.ICOR.0200410</v>
          </cell>
          <cell r="BV380">
            <v>0</v>
          </cell>
          <cell r="BW380">
            <v>0</v>
          </cell>
        </row>
        <row r="381">
          <cell r="BT381" t="str">
            <v>MBR:I.ICOR.0200411</v>
          </cell>
          <cell r="BV381">
            <v>0</v>
          </cell>
          <cell r="BW381">
            <v>0</v>
          </cell>
        </row>
        <row r="382">
          <cell r="BT382" t="str">
            <v>MBR:I.ICOR.0200412</v>
          </cell>
          <cell r="BV382">
            <v>0</v>
          </cell>
          <cell r="BW382">
            <v>0</v>
          </cell>
        </row>
        <row r="383">
          <cell r="BT383" t="str">
            <v>MRN:I.IAMB.0200402</v>
          </cell>
          <cell r="BV383">
            <v>0</v>
          </cell>
          <cell r="BW383">
            <v>0</v>
          </cell>
        </row>
        <row r="384">
          <cell r="BT384" t="str">
            <v>MRN:I.IAMB.0200403</v>
          </cell>
          <cell r="BV384">
            <v>0</v>
          </cell>
          <cell r="BW384">
            <v>0</v>
          </cell>
        </row>
        <row r="385">
          <cell r="BT385" t="str">
            <v>MRN:I.IAMB.0200404</v>
          </cell>
          <cell r="BV385">
            <v>0</v>
          </cell>
          <cell r="BW385">
            <v>0</v>
          </cell>
        </row>
        <row r="386">
          <cell r="BT386" t="str">
            <v>MRN:I.IAMB.0200405</v>
          </cell>
          <cell r="BV386">
            <v>0</v>
          </cell>
          <cell r="BW386">
            <v>0</v>
          </cell>
        </row>
        <row r="387">
          <cell r="BT387" t="str">
            <v>MRN:I.IAMB.0200406</v>
          </cell>
          <cell r="BV387">
            <v>0</v>
          </cell>
          <cell r="BW387">
            <v>0</v>
          </cell>
        </row>
        <row r="388">
          <cell r="BT388" t="str">
            <v>MRN:I.IAMB.0200407</v>
          </cell>
          <cell r="BV388">
            <v>0</v>
          </cell>
          <cell r="BW388">
            <v>0</v>
          </cell>
        </row>
        <row r="389">
          <cell r="BT389" t="str">
            <v>MRN:I.IAMB.0200408</v>
          </cell>
          <cell r="BV389">
            <v>0</v>
          </cell>
          <cell r="BW389">
            <v>0</v>
          </cell>
        </row>
        <row r="390">
          <cell r="BT390" t="str">
            <v>MRN:I.IAMB.0200409</v>
          </cell>
          <cell r="BV390">
            <v>0</v>
          </cell>
          <cell r="BW390">
            <v>0</v>
          </cell>
        </row>
        <row r="391">
          <cell r="BT391" t="str">
            <v>MRN:I.IAMB.0200410</v>
          </cell>
          <cell r="BV391">
            <v>0</v>
          </cell>
          <cell r="BW391">
            <v>0</v>
          </cell>
        </row>
        <row r="392">
          <cell r="BT392" t="str">
            <v>MRN:I.IAMB.0200411</v>
          </cell>
          <cell r="BV392">
            <v>0</v>
          </cell>
          <cell r="BW392">
            <v>0</v>
          </cell>
        </row>
        <row r="393">
          <cell r="BT393" t="str">
            <v>MRN:I.IAMB.0200412</v>
          </cell>
          <cell r="BV393">
            <v>0</v>
          </cell>
          <cell r="BW393">
            <v>0</v>
          </cell>
        </row>
        <row r="394">
          <cell r="BT394" t="str">
            <v>MRN:I.ICOR.0200401</v>
          </cell>
          <cell r="BV394">
            <v>0</v>
          </cell>
          <cell r="BW394">
            <v>0</v>
          </cell>
        </row>
        <row r="395">
          <cell r="BT395" t="str">
            <v>MRN:I.ICOR.0200402</v>
          </cell>
          <cell r="BV395">
            <v>0</v>
          </cell>
          <cell r="BW395">
            <v>0</v>
          </cell>
        </row>
        <row r="396">
          <cell r="BT396" t="str">
            <v>MRN:I.ICOR.0200403</v>
          </cell>
          <cell r="BV396">
            <v>0</v>
          </cell>
          <cell r="BW396">
            <v>0</v>
          </cell>
        </row>
        <row r="397">
          <cell r="BT397" t="str">
            <v>MRN:I.ICOR.0200404</v>
          </cell>
          <cell r="BV397">
            <v>0</v>
          </cell>
          <cell r="BW397">
            <v>0</v>
          </cell>
        </row>
        <row r="398">
          <cell r="BT398" t="str">
            <v>MRN:I.ICOR.0200405</v>
          </cell>
          <cell r="BV398">
            <v>0</v>
          </cell>
          <cell r="BW398">
            <v>0</v>
          </cell>
        </row>
        <row r="399">
          <cell r="BT399" t="str">
            <v>MRN:I.ICOR.0200406</v>
          </cell>
          <cell r="BV399">
            <v>0</v>
          </cell>
          <cell r="BW399">
            <v>0</v>
          </cell>
        </row>
        <row r="400">
          <cell r="BT400" t="str">
            <v>MRN:I.ICOR.0200407</v>
          </cell>
          <cell r="BV400">
            <v>0</v>
          </cell>
          <cell r="BW400">
            <v>0</v>
          </cell>
        </row>
        <row r="401">
          <cell r="BT401" t="str">
            <v>MRN:I.ICOR.0200408</v>
          </cell>
          <cell r="BV401">
            <v>0</v>
          </cell>
          <cell r="BW401">
            <v>0</v>
          </cell>
        </row>
        <row r="402">
          <cell r="BT402" t="str">
            <v>MRN:I.ICOR.0200409</v>
          </cell>
          <cell r="BV402">
            <v>0</v>
          </cell>
          <cell r="BW402">
            <v>0</v>
          </cell>
        </row>
        <row r="403">
          <cell r="BT403" t="str">
            <v>MRN:I.ICOR.0200410</v>
          </cell>
          <cell r="BV403">
            <v>0</v>
          </cell>
          <cell r="BW403">
            <v>0</v>
          </cell>
        </row>
        <row r="404">
          <cell r="BT404" t="str">
            <v>MRN:I.ICOR.0200411</v>
          </cell>
          <cell r="BV404">
            <v>0</v>
          </cell>
          <cell r="BW404">
            <v>0</v>
          </cell>
        </row>
        <row r="405">
          <cell r="BT405" t="str">
            <v>MRN:I.ICOR.0200412</v>
          </cell>
          <cell r="BV405">
            <v>0</v>
          </cell>
          <cell r="BW405">
            <v>0</v>
          </cell>
        </row>
        <row r="406">
          <cell r="BT406" t="str">
            <v>MRS:I.ICDN.0200401</v>
          </cell>
          <cell r="BV406">
            <v>0</v>
          </cell>
          <cell r="BW406">
            <v>0</v>
          </cell>
        </row>
        <row r="407">
          <cell r="BT407" t="str">
            <v>MRS:I.ICDN.0200402</v>
          </cell>
          <cell r="BV407">
            <v>0</v>
          </cell>
          <cell r="BW407">
            <v>0</v>
          </cell>
        </row>
        <row r="408">
          <cell r="BT408" t="str">
            <v>MRS:I.ICDN.0200403</v>
          </cell>
          <cell r="BV408">
            <v>0</v>
          </cell>
          <cell r="BW408">
            <v>0</v>
          </cell>
        </row>
        <row r="409">
          <cell r="BT409" t="str">
            <v>MRS:I.ICDN.0200404</v>
          </cell>
          <cell r="BV409">
            <v>0</v>
          </cell>
          <cell r="BW409">
            <v>0</v>
          </cell>
        </row>
        <row r="410">
          <cell r="BT410" t="str">
            <v>MRS:I.ICDN.0200405</v>
          </cell>
          <cell r="BV410">
            <v>0</v>
          </cell>
          <cell r="BW410">
            <v>0</v>
          </cell>
        </row>
        <row r="411">
          <cell r="BT411" t="str">
            <v>MRS:I.ICDN.0200406</v>
          </cell>
          <cell r="BV411">
            <v>0</v>
          </cell>
          <cell r="BW411">
            <v>0</v>
          </cell>
        </row>
        <row r="412">
          <cell r="BT412" t="str">
            <v>MRS:I.ICDN.0200407</v>
          </cell>
          <cell r="BV412">
            <v>0</v>
          </cell>
          <cell r="BW412">
            <v>0</v>
          </cell>
        </row>
        <row r="413">
          <cell r="BT413" t="str">
            <v>MRS:I.ICDN.0200408</v>
          </cell>
          <cell r="BV413">
            <v>0</v>
          </cell>
          <cell r="BW413">
            <v>0</v>
          </cell>
        </row>
        <row r="414">
          <cell r="BT414" t="str">
            <v>MRS:I.ICDN.0200409</v>
          </cell>
          <cell r="BV414">
            <v>0</v>
          </cell>
          <cell r="BW414">
            <v>0</v>
          </cell>
        </row>
        <row r="415">
          <cell r="BT415" t="str">
            <v>MRS:I.ICDN.0200410</v>
          </cell>
          <cell r="BV415">
            <v>0</v>
          </cell>
          <cell r="BW415">
            <v>0</v>
          </cell>
        </row>
        <row r="416">
          <cell r="BT416" t="str">
            <v>MRS:I.ICDN.0200411</v>
          </cell>
          <cell r="BV416">
            <v>0</v>
          </cell>
          <cell r="BW416">
            <v>0</v>
          </cell>
        </row>
        <row r="417">
          <cell r="BT417" t="str">
            <v>MRS:I.ICDN.0200412</v>
          </cell>
          <cell r="BV417">
            <v>0</v>
          </cell>
          <cell r="BW417">
            <v>0</v>
          </cell>
        </row>
        <row r="418">
          <cell r="BT418" t="str">
            <v>MVC:I.ICDA.0200401</v>
          </cell>
          <cell r="BV418">
            <v>0</v>
          </cell>
          <cell r="BW418">
            <v>0</v>
          </cell>
        </row>
        <row r="419">
          <cell r="BT419" t="str">
            <v>MVC:I.ICDA.0200402</v>
          </cell>
          <cell r="BV419">
            <v>0</v>
          </cell>
          <cell r="BW419">
            <v>0</v>
          </cell>
        </row>
        <row r="420">
          <cell r="BT420" t="str">
            <v>MVC:I.ICDA.0200403</v>
          </cell>
          <cell r="BV420">
            <v>0</v>
          </cell>
          <cell r="BW420">
            <v>0</v>
          </cell>
        </row>
        <row r="421">
          <cell r="BT421" t="str">
            <v>MVC:I.ICDA.0200404</v>
          </cell>
          <cell r="BV421">
            <v>0</v>
          </cell>
          <cell r="BW421">
            <v>0</v>
          </cell>
        </row>
        <row r="422">
          <cell r="BT422" t="str">
            <v>MVC:I.ICDA.0200405</v>
          </cell>
          <cell r="BV422">
            <v>0</v>
          </cell>
          <cell r="BW422">
            <v>0</v>
          </cell>
        </row>
        <row r="423">
          <cell r="BT423" t="str">
            <v>MVC:I.ICDA.0200406</v>
          </cell>
          <cell r="BV423">
            <v>0</v>
          </cell>
          <cell r="BW423">
            <v>0</v>
          </cell>
        </row>
        <row r="424">
          <cell r="BT424" t="str">
            <v>MVC:I.ICDA.0200407</v>
          </cell>
          <cell r="BV424">
            <v>0</v>
          </cell>
          <cell r="BW424">
            <v>0</v>
          </cell>
        </row>
        <row r="425">
          <cell r="BT425" t="str">
            <v>MVC:I.ICDA.0200408</v>
          </cell>
          <cell r="BV425">
            <v>0</v>
          </cell>
          <cell r="BW425">
            <v>0</v>
          </cell>
        </row>
        <row r="426">
          <cell r="BT426" t="str">
            <v>MVC:I.ICDA.0200409</v>
          </cell>
          <cell r="BV426">
            <v>0</v>
          </cell>
          <cell r="BW426">
            <v>0</v>
          </cell>
        </row>
        <row r="427">
          <cell r="BT427" t="str">
            <v>MVC:I.ICDA.0200410</v>
          </cell>
          <cell r="BV427">
            <v>0</v>
          </cell>
          <cell r="BW427">
            <v>0</v>
          </cell>
        </row>
        <row r="428">
          <cell r="BT428" t="str">
            <v>MVC:I.ICDA.0200411</v>
          </cell>
          <cell r="BV428">
            <v>0</v>
          </cell>
          <cell r="BW428">
            <v>0</v>
          </cell>
        </row>
        <row r="429">
          <cell r="BT429" t="str">
            <v>MVC:I.ICDA.0200412</v>
          </cell>
          <cell r="BV429">
            <v>0</v>
          </cell>
          <cell r="BW429">
            <v>0</v>
          </cell>
        </row>
        <row r="430">
          <cell r="BT430" t="str">
            <v>NBR:I.IAMB.0200402</v>
          </cell>
          <cell r="BV430">
            <v>0</v>
          </cell>
          <cell r="BW430">
            <v>0</v>
          </cell>
        </row>
        <row r="431">
          <cell r="BT431" t="str">
            <v>NBR:I.IAMB.0200403</v>
          </cell>
          <cell r="BV431">
            <v>0</v>
          </cell>
          <cell r="BW431">
            <v>0</v>
          </cell>
        </row>
        <row r="432">
          <cell r="BT432" t="str">
            <v>NBR:I.IAMB.0200404</v>
          </cell>
          <cell r="BV432">
            <v>0</v>
          </cell>
          <cell r="BW432">
            <v>0</v>
          </cell>
        </row>
        <row r="433">
          <cell r="BT433" t="str">
            <v>NBR:I.IAMB.0200405</v>
          </cell>
          <cell r="BV433">
            <v>9.697816051825129E-3</v>
          </cell>
          <cell r="BW433">
            <v>0.03</v>
          </cell>
        </row>
        <row r="434">
          <cell r="BT434" t="str">
            <v>NBR:I.IAMB.0200406</v>
          </cell>
          <cell r="BV434">
            <v>9.5874213032501356E-3</v>
          </cell>
          <cell r="BW434">
            <v>0.03</v>
          </cell>
        </row>
        <row r="435">
          <cell r="BT435" t="str">
            <v>NBR:I.IAMB.0200408</v>
          </cell>
          <cell r="BV435">
            <v>0</v>
          </cell>
          <cell r="BW435">
            <v>0</v>
          </cell>
        </row>
        <row r="436">
          <cell r="BT436" t="str">
            <v>NBR:I.IAMB.0200409</v>
          </cell>
          <cell r="BV436">
            <v>0</v>
          </cell>
          <cell r="BW436">
            <v>0</v>
          </cell>
        </row>
        <row r="437">
          <cell r="BT437" t="str">
            <v>NBR:I.IAMB.0200410</v>
          </cell>
          <cell r="BV437">
            <v>0</v>
          </cell>
          <cell r="BW437">
            <v>0</v>
          </cell>
        </row>
        <row r="438">
          <cell r="BT438" t="str">
            <v>NBR:I.IAMB.0200411</v>
          </cell>
          <cell r="BV438">
            <v>0</v>
          </cell>
          <cell r="BW438">
            <v>0</v>
          </cell>
        </row>
        <row r="439">
          <cell r="BT439" t="str">
            <v>NBR:I.IAMB.0200412</v>
          </cell>
          <cell r="BV439">
            <v>0</v>
          </cell>
          <cell r="BW439">
            <v>0</v>
          </cell>
        </row>
        <row r="440">
          <cell r="BT440" t="str">
            <v>NBR:I.ICDN.0200401</v>
          </cell>
          <cell r="BV440">
            <v>0</v>
          </cell>
          <cell r="BW440">
            <v>0</v>
          </cell>
        </row>
        <row r="441">
          <cell r="BT441" t="str">
            <v>NBR:I.ICDN.0200402</v>
          </cell>
          <cell r="BV441">
            <v>0</v>
          </cell>
          <cell r="BW441">
            <v>0</v>
          </cell>
        </row>
        <row r="442">
          <cell r="BT442" t="str">
            <v>NBR:I.ICDN.0200403</v>
          </cell>
          <cell r="BV442">
            <v>0</v>
          </cell>
          <cell r="BW442">
            <v>0</v>
          </cell>
        </row>
        <row r="443">
          <cell r="BT443" t="str">
            <v>NBR:I.ICDN.0200404</v>
          </cell>
          <cell r="BV443">
            <v>0</v>
          </cell>
          <cell r="BW443">
            <v>0</v>
          </cell>
        </row>
        <row r="444">
          <cell r="BT444" t="str">
            <v>NBR:I.ICDN.0200405</v>
          </cell>
          <cell r="BV444">
            <v>1.2930421402433506E-2</v>
          </cell>
          <cell r="BW444">
            <v>0.04</v>
          </cell>
        </row>
        <row r="445">
          <cell r="BT445" t="str">
            <v>NBR:I.ICDN.0200406</v>
          </cell>
          <cell r="BV445">
            <v>4.1545492314083922E-2</v>
          </cell>
          <cell r="BW445">
            <v>0.13</v>
          </cell>
        </row>
        <row r="446">
          <cell r="BT446" t="str">
            <v>NBR:I.ICDN.0200407</v>
          </cell>
          <cell r="BV446">
            <v>0</v>
          </cell>
          <cell r="BW446">
            <v>0</v>
          </cell>
        </row>
        <row r="447">
          <cell r="BT447" t="str">
            <v>NBR:I.ICDN.0200408</v>
          </cell>
          <cell r="BV447">
            <v>0</v>
          </cell>
          <cell r="BW447">
            <v>0</v>
          </cell>
        </row>
        <row r="448">
          <cell r="BT448" t="str">
            <v>NBR:I.ICDN.0200409</v>
          </cell>
          <cell r="BV448">
            <v>0</v>
          </cell>
          <cell r="BW448">
            <v>0</v>
          </cell>
        </row>
        <row r="449">
          <cell r="BT449" t="str">
            <v>NBR:I.ICDN.0200410</v>
          </cell>
          <cell r="BV449">
            <v>0</v>
          </cell>
          <cell r="BW449">
            <v>0</v>
          </cell>
        </row>
        <row r="450">
          <cell r="BT450" t="str">
            <v>NBR:I.ICOR.0200401</v>
          </cell>
          <cell r="BV450">
            <v>0</v>
          </cell>
          <cell r="BW450">
            <v>0</v>
          </cell>
        </row>
        <row r="451">
          <cell r="BT451" t="str">
            <v>NBR:I.ICOR.0200402</v>
          </cell>
          <cell r="BV451">
            <v>0</v>
          </cell>
          <cell r="BW451">
            <v>0</v>
          </cell>
        </row>
        <row r="452">
          <cell r="BT452" t="str">
            <v>NBR:I.ICOR.0200403</v>
          </cell>
          <cell r="BV452">
            <v>0</v>
          </cell>
          <cell r="BW452">
            <v>0</v>
          </cell>
        </row>
        <row r="453">
          <cell r="BT453" t="str">
            <v>NBR:I.ICOR.0200404</v>
          </cell>
          <cell r="BV453">
            <v>0.50135314735878034</v>
          </cell>
          <cell r="BW453">
            <v>1.4560999999999999</v>
          </cell>
        </row>
        <row r="454">
          <cell r="BT454" t="str">
            <v>NBR:I.ICOR.0200405</v>
          </cell>
          <cell r="BV454">
            <v>0.63359064871924176</v>
          </cell>
          <cell r="BW454">
            <v>1.96</v>
          </cell>
        </row>
        <row r="455">
          <cell r="BT455" t="str">
            <v>NBR:I.ICOR.0200406</v>
          </cell>
          <cell r="BV455">
            <v>0.40586750183758907</v>
          </cell>
          <cell r="BW455">
            <v>1.27</v>
          </cell>
        </row>
        <row r="456">
          <cell r="BT456" t="str">
            <v>NBR:I.ICOR.0200407</v>
          </cell>
          <cell r="BV456">
            <v>0</v>
          </cell>
          <cell r="BW456">
            <v>0</v>
          </cell>
        </row>
        <row r="457">
          <cell r="BT457" t="str">
            <v>NBR:I.ICOR.0200408</v>
          </cell>
          <cell r="BV457">
            <v>0</v>
          </cell>
          <cell r="BW457">
            <v>0</v>
          </cell>
        </row>
        <row r="458">
          <cell r="BT458" t="str">
            <v>NBR:I.ICOR.0200409</v>
          </cell>
          <cell r="BV458">
            <v>0</v>
          </cell>
          <cell r="BW458">
            <v>0</v>
          </cell>
        </row>
        <row r="459">
          <cell r="BT459" t="str">
            <v>NBR:I.ICOR.0200410</v>
          </cell>
          <cell r="BV459">
            <v>0</v>
          </cell>
          <cell r="BW459">
            <v>0</v>
          </cell>
        </row>
        <row r="460">
          <cell r="BT460" t="str">
            <v>NBR:I.ICOR.0200411</v>
          </cell>
          <cell r="BV460">
            <v>0</v>
          </cell>
          <cell r="BW460">
            <v>0</v>
          </cell>
        </row>
        <row r="461">
          <cell r="BT461" t="str">
            <v>NBR:I.ICOR.0200412</v>
          </cell>
          <cell r="BV461">
            <v>0</v>
          </cell>
          <cell r="BW461">
            <v>0</v>
          </cell>
        </row>
        <row r="462">
          <cell r="BT462" t="str">
            <v>NES:I.IAMB.0200401</v>
          </cell>
          <cell r="BV462">
            <v>0</v>
          </cell>
          <cell r="BW462">
            <v>0</v>
          </cell>
        </row>
        <row r="463">
          <cell r="BT463" t="str">
            <v>NES:I.IAMB.0200402</v>
          </cell>
          <cell r="BV463">
            <v>0</v>
          </cell>
          <cell r="BW463">
            <v>0</v>
          </cell>
        </row>
        <row r="464">
          <cell r="BT464" t="str">
            <v>NES:I.IAMB.0200403</v>
          </cell>
          <cell r="BV464">
            <v>0</v>
          </cell>
          <cell r="BW464">
            <v>0</v>
          </cell>
        </row>
        <row r="465">
          <cell r="BT465" t="str">
            <v>NES:I.IAMB.0200404</v>
          </cell>
          <cell r="BV465">
            <v>0</v>
          </cell>
          <cell r="BW465">
            <v>0</v>
          </cell>
        </row>
        <row r="466">
          <cell r="BT466" t="str">
            <v>NES:I.IAMB.0200405</v>
          </cell>
          <cell r="BV466">
            <v>0</v>
          </cell>
          <cell r="BW466">
            <v>0</v>
          </cell>
        </row>
        <row r="467">
          <cell r="BT467" t="str">
            <v>NES:I.IAMB.0200406</v>
          </cell>
          <cell r="BV467">
            <v>0</v>
          </cell>
          <cell r="BW467">
            <v>0</v>
          </cell>
        </row>
        <row r="468">
          <cell r="BT468" t="str">
            <v>NES:I.IAMB.0200407</v>
          </cell>
          <cell r="BV468">
            <v>0</v>
          </cell>
          <cell r="BW468">
            <v>0</v>
          </cell>
        </row>
        <row r="469">
          <cell r="BT469" t="str">
            <v>NES:I.IAMB.0200408</v>
          </cell>
          <cell r="BV469">
            <v>0</v>
          </cell>
          <cell r="BW469">
            <v>0</v>
          </cell>
        </row>
        <row r="470">
          <cell r="BT470" t="str">
            <v>NES:I.IAMB.0200409</v>
          </cell>
          <cell r="BV470">
            <v>0</v>
          </cell>
          <cell r="BW470">
            <v>0</v>
          </cell>
        </row>
        <row r="471">
          <cell r="BT471" t="str">
            <v>NES:I.IAMB.0200410</v>
          </cell>
          <cell r="BV471">
            <v>0</v>
          </cell>
          <cell r="BW471">
            <v>0</v>
          </cell>
        </row>
        <row r="472">
          <cell r="BT472" t="str">
            <v>NES:I.IAMB.0200411</v>
          </cell>
          <cell r="BV472">
            <v>0</v>
          </cell>
          <cell r="BW472">
            <v>0</v>
          </cell>
        </row>
        <row r="473">
          <cell r="BT473" t="str">
            <v>NES:I.IAMB.0200412</v>
          </cell>
          <cell r="BV473">
            <v>0</v>
          </cell>
          <cell r="BW473">
            <v>0</v>
          </cell>
        </row>
        <row r="474">
          <cell r="BT474" t="str">
            <v>NES:I.ICDA.0200401</v>
          </cell>
          <cell r="BV474">
            <v>0</v>
          </cell>
          <cell r="BW474">
            <v>0</v>
          </cell>
        </row>
        <row r="475">
          <cell r="BT475" t="str">
            <v>NES:I.ICDA.0200402</v>
          </cell>
          <cell r="BV475">
            <v>0</v>
          </cell>
          <cell r="BW475">
            <v>0</v>
          </cell>
        </row>
        <row r="476">
          <cell r="BT476" t="str">
            <v>NES:I.ICDA.0200403</v>
          </cell>
          <cell r="BV476">
            <v>0</v>
          </cell>
          <cell r="BW476">
            <v>0</v>
          </cell>
        </row>
        <row r="477">
          <cell r="BT477" t="str">
            <v>NES:I.ICDA.0200404</v>
          </cell>
          <cell r="BV477">
            <v>0</v>
          </cell>
          <cell r="BW477">
            <v>0</v>
          </cell>
        </row>
        <row r="478">
          <cell r="BT478" t="str">
            <v>NES:I.ICDA.0200405</v>
          </cell>
          <cell r="BV478">
            <v>0</v>
          </cell>
          <cell r="BW478">
            <v>0</v>
          </cell>
        </row>
        <row r="479">
          <cell r="BT479" t="str">
            <v>NES:I.ICDA.0200406</v>
          </cell>
          <cell r="BV479">
            <v>0</v>
          </cell>
          <cell r="BW479">
            <v>0</v>
          </cell>
        </row>
        <row r="480">
          <cell r="BT480" t="str">
            <v>NES:I.ICDA.0200407</v>
          </cell>
          <cell r="BV480">
            <v>0</v>
          </cell>
          <cell r="BW480">
            <v>0</v>
          </cell>
        </row>
        <row r="481">
          <cell r="BT481" t="str">
            <v>NES:I.ICDA.0200408</v>
          </cell>
          <cell r="BV481">
            <v>0</v>
          </cell>
          <cell r="BW481">
            <v>0</v>
          </cell>
        </row>
        <row r="482">
          <cell r="BT482" t="str">
            <v>NES:I.ICDA.0200409</v>
          </cell>
          <cell r="BV482">
            <v>0</v>
          </cell>
          <cell r="BW482">
            <v>0</v>
          </cell>
        </row>
        <row r="483">
          <cell r="BT483" t="str">
            <v>NES:I.ICDA.0200410</v>
          </cell>
          <cell r="BV483">
            <v>0</v>
          </cell>
          <cell r="BW483">
            <v>0</v>
          </cell>
        </row>
        <row r="484">
          <cell r="BT484" t="str">
            <v>NES:I.ICDA.0200411</v>
          </cell>
          <cell r="BV484">
            <v>0</v>
          </cell>
          <cell r="BW484">
            <v>0</v>
          </cell>
        </row>
        <row r="485">
          <cell r="BT485" t="str">
            <v>NES:I.ICDA.0200412</v>
          </cell>
          <cell r="BV485">
            <v>0</v>
          </cell>
          <cell r="BW485">
            <v>0</v>
          </cell>
        </row>
        <row r="486">
          <cell r="BT486" t="str">
            <v>NES:I.ICDN.0200401</v>
          </cell>
          <cell r="BV486">
            <v>0</v>
          </cell>
          <cell r="BW486">
            <v>0</v>
          </cell>
        </row>
        <row r="487">
          <cell r="BT487" t="str">
            <v>NES:I.ICDN.0200402</v>
          </cell>
          <cell r="BV487">
            <v>0</v>
          </cell>
          <cell r="BW487">
            <v>0</v>
          </cell>
        </row>
        <row r="488">
          <cell r="BT488" t="str">
            <v>NES:I.ICDN.0200403</v>
          </cell>
          <cell r="BV488">
            <v>0</v>
          </cell>
          <cell r="BW488">
            <v>0</v>
          </cell>
        </row>
        <row r="489">
          <cell r="BT489" t="str">
            <v>NES:I.ICDN.0200404</v>
          </cell>
          <cell r="BV489">
            <v>0</v>
          </cell>
          <cell r="BW489">
            <v>0</v>
          </cell>
        </row>
        <row r="490">
          <cell r="BT490" t="str">
            <v>NES:I.ICDN.0200405</v>
          </cell>
          <cell r="BV490">
            <v>0</v>
          </cell>
          <cell r="BW490">
            <v>0</v>
          </cell>
        </row>
        <row r="491">
          <cell r="BT491" t="str">
            <v>NES:I.ICDN.0200406</v>
          </cell>
          <cell r="BV491">
            <v>0</v>
          </cell>
          <cell r="BW491">
            <v>0</v>
          </cell>
        </row>
        <row r="492">
          <cell r="BT492" t="str">
            <v>NES:I.ICDN.0200407</v>
          </cell>
          <cell r="BV492">
            <v>0</v>
          </cell>
          <cell r="BW492">
            <v>0</v>
          </cell>
        </row>
        <row r="493">
          <cell r="BT493" t="str">
            <v>NES:I.ICDN.0200408</v>
          </cell>
          <cell r="BV493">
            <v>0</v>
          </cell>
          <cell r="BW493">
            <v>0</v>
          </cell>
        </row>
        <row r="494">
          <cell r="BT494" t="str">
            <v>NES:I.ICDN.0200409</v>
          </cell>
          <cell r="BV494">
            <v>0</v>
          </cell>
          <cell r="BW494">
            <v>0</v>
          </cell>
        </row>
        <row r="495">
          <cell r="BT495" t="str">
            <v>NES:I.ICDN.0200410</v>
          </cell>
          <cell r="BV495">
            <v>0</v>
          </cell>
          <cell r="BW495">
            <v>0</v>
          </cell>
        </row>
        <row r="496">
          <cell r="BT496" t="str">
            <v>NES:I.ICDN.0200411</v>
          </cell>
          <cell r="BV496">
            <v>0</v>
          </cell>
          <cell r="BW496">
            <v>0</v>
          </cell>
        </row>
        <row r="497">
          <cell r="BT497" t="str">
            <v>NES:I.ICDN.0200412</v>
          </cell>
          <cell r="BV497">
            <v>0</v>
          </cell>
          <cell r="BW497">
            <v>0</v>
          </cell>
        </row>
        <row r="498">
          <cell r="BT498" t="str">
            <v>NES:I.ICOR.0200401</v>
          </cell>
          <cell r="BV498">
            <v>0</v>
          </cell>
          <cell r="BW498">
            <v>0</v>
          </cell>
        </row>
        <row r="499">
          <cell r="BT499" t="str">
            <v>NES:I.ICOR.0200402</v>
          </cell>
          <cell r="BV499">
            <v>0</v>
          </cell>
          <cell r="BW499">
            <v>0</v>
          </cell>
        </row>
        <row r="500">
          <cell r="BT500" t="str">
            <v>NES:I.ICOR.0200403</v>
          </cell>
          <cell r="BV500">
            <v>0</v>
          </cell>
          <cell r="BW500">
            <v>0</v>
          </cell>
        </row>
        <row r="501">
          <cell r="BT501" t="str">
            <v>NES:I.ICOR.0200404</v>
          </cell>
          <cell r="BV501">
            <v>0</v>
          </cell>
          <cell r="BW501">
            <v>0</v>
          </cell>
        </row>
        <row r="502">
          <cell r="BT502" t="str">
            <v>NES:I.ICOR.0200405</v>
          </cell>
          <cell r="BV502">
            <v>0</v>
          </cell>
          <cell r="BW502">
            <v>0</v>
          </cell>
        </row>
        <row r="503">
          <cell r="BT503" t="str">
            <v>NES:I.ICOR.0200406</v>
          </cell>
          <cell r="BV503">
            <v>0</v>
          </cell>
          <cell r="BW503">
            <v>0</v>
          </cell>
        </row>
        <row r="504">
          <cell r="BT504" t="str">
            <v>NES:I.ICOR.0200407</v>
          </cell>
          <cell r="BV504">
            <v>0</v>
          </cell>
          <cell r="BW504">
            <v>0</v>
          </cell>
        </row>
        <row r="505">
          <cell r="BT505" t="str">
            <v>NES:I.ICOR.0200408</v>
          </cell>
          <cell r="BV505">
            <v>0</v>
          </cell>
          <cell r="BW505">
            <v>0</v>
          </cell>
        </row>
        <row r="506">
          <cell r="BT506" t="str">
            <v>NES:I.ICOR.0200409</v>
          </cell>
          <cell r="BV506">
            <v>0</v>
          </cell>
          <cell r="BW506">
            <v>0</v>
          </cell>
        </row>
        <row r="507">
          <cell r="BT507" t="str">
            <v>NES:I.ICOR.0200410</v>
          </cell>
          <cell r="BV507">
            <v>0</v>
          </cell>
          <cell r="BW507">
            <v>0</v>
          </cell>
        </row>
        <row r="508">
          <cell r="BT508" t="str">
            <v>NES:I.ICOR.0200411</v>
          </cell>
          <cell r="BV508">
            <v>0</v>
          </cell>
          <cell r="BW508">
            <v>0</v>
          </cell>
        </row>
        <row r="509">
          <cell r="BT509" t="str">
            <v>NES:I.ICOR.0200412</v>
          </cell>
          <cell r="BV509">
            <v>0</v>
          </cell>
          <cell r="BW509">
            <v>0</v>
          </cell>
        </row>
        <row r="510">
          <cell r="BT510" t="str">
            <v>PSA:I.IAMB.0200401</v>
          </cell>
          <cell r="BV510">
            <v>4.8689705724672882E-3</v>
          </cell>
          <cell r="BW510">
            <v>1.3899999999999999E-2</v>
          </cell>
        </row>
        <row r="511">
          <cell r="BT511" t="str">
            <v>PSA:I.IAMB.0200402</v>
          </cell>
          <cell r="BV511">
            <v>5.2088298176569117E-3</v>
          </cell>
          <cell r="BW511">
            <v>1.5299999999999999E-2</v>
          </cell>
        </row>
        <row r="512">
          <cell r="BT512" t="str">
            <v>PSA:I.IAMB.0200403</v>
          </cell>
          <cell r="BV512">
            <v>4.7836186870859505E-3</v>
          </cell>
          <cell r="BW512">
            <v>1.3899999999999999E-2</v>
          </cell>
        </row>
        <row r="513">
          <cell r="BT513" t="str">
            <v>PSA:I.IAMB.0200404</v>
          </cell>
          <cell r="BV513">
            <v>4.7859410399608863E-3</v>
          </cell>
          <cell r="BW513">
            <v>1.3899999999999999E-2</v>
          </cell>
        </row>
        <row r="514">
          <cell r="BT514" t="str">
            <v>PSA:I.IAMB.0200405</v>
          </cell>
          <cell r="BV514">
            <v>6.2356957213235573E-2</v>
          </cell>
          <cell r="BW514">
            <v>0.19289999999999999</v>
          </cell>
        </row>
        <row r="515">
          <cell r="BT515" t="str">
            <v>PSA:I.IAMB.0200406</v>
          </cell>
          <cell r="BV515">
            <v>0</v>
          </cell>
          <cell r="BW515">
            <v>0</v>
          </cell>
        </row>
        <row r="516">
          <cell r="BT516" t="str">
            <v>PSA:I.IAMB.0200407</v>
          </cell>
          <cell r="BV516">
            <v>0</v>
          </cell>
          <cell r="BW516">
            <v>0</v>
          </cell>
        </row>
        <row r="517">
          <cell r="BT517" t="str">
            <v>PSA:I.IAMB.0200408</v>
          </cell>
          <cell r="BV517">
            <v>0</v>
          </cell>
          <cell r="BW517">
            <v>0</v>
          </cell>
        </row>
        <row r="518">
          <cell r="BT518" t="str">
            <v>PSA:I.IAMB.0200409</v>
          </cell>
          <cell r="BV518">
            <v>0</v>
          </cell>
          <cell r="BW518">
            <v>0</v>
          </cell>
        </row>
        <row r="519">
          <cell r="BT519" t="str">
            <v>PSA:I.IAMB.0200410</v>
          </cell>
          <cell r="BV519">
            <v>0</v>
          </cell>
          <cell r="BW519">
            <v>0</v>
          </cell>
        </row>
        <row r="520">
          <cell r="BT520" t="str">
            <v>PSA:I.IAMB.0200411</v>
          </cell>
          <cell r="BV520">
            <v>0</v>
          </cell>
          <cell r="BW520">
            <v>0</v>
          </cell>
        </row>
        <row r="521">
          <cell r="BT521" t="str">
            <v>PSA:I.IAMB.0200412</v>
          </cell>
          <cell r="BV521">
            <v>0</v>
          </cell>
          <cell r="BW521">
            <v>0</v>
          </cell>
        </row>
        <row r="522">
          <cell r="BT522" t="str">
            <v>PSA:I.ICOR.0200401</v>
          </cell>
          <cell r="BV522">
            <v>0.14960700226624307</v>
          </cell>
          <cell r="BW522">
            <v>0.42709999999999998</v>
          </cell>
        </row>
        <row r="523">
          <cell r="BT523" t="str">
            <v>PSA:I.ICOR.0200402</v>
          </cell>
          <cell r="BV523">
            <v>0.10373401604183406</v>
          </cell>
          <cell r="BW523">
            <v>0.30470000000000003</v>
          </cell>
        </row>
        <row r="524">
          <cell r="BT524" t="str">
            <v>PSA:I.ICOR.0200403</v>
          </cell>
          <cell r="BV524">
            <v>0.26826120622902866</v>
          </cell>
          <cell r="BW524">
            <v>0.77949999999999997</v>
          </cell>
        </row>
        <row r="525">
          <cell r="BT525" t="str">
            <v>PSA:I.ICOR.0200404</v>
          </cell>
          <cell r="BV525">
            <v>0.62964391221413474</v>
          </cell>
          <cell r="BW525">
            <v>1.8287</v>
          </cell>
        </row>
        <row r="526">
          <cell r="BT526" t="str">
            <v>PSA:I.ICOR.0200405</v>
          </cell>
          <cell r="BV526">
            <v>0.24393239975690809</v>
          </cell>
          <cell r="BW526">
            <v>0.75460000000000005</v>
          </cell>
        </row>
        <row r="527">
          <cell r="BT527" t="str">
            <v>PSA:I.ICOR.0200406</v>
          </cell>
          <cell r="BV527">
            <v>1.1278003259723242</v>
          </cell>
          <cell r="BW527">
            <v>3.5289999999999999</v>
          </cell>
        </row>
        <row r="528">
          <cell r="BT528" t="str">
            <v>PSA:I.ICOR.0200407</v>
          </cell>
          <cell r="BV528">
            <v>0</v>
          </cell>
          <cell r="BW528">
            <v>0</v>
          </cell>
        </row>
        <row r="529">
          <cell r="BT529" t="str">
            <v>PSA:I.ICOR.0200408</v>
          </cell>
          <cell r="BV529">
            <v>0</v>
          </cell>
          <cell r="BW529">
            <v>0</v>
          </cell>
        </row>
        <row r="530">
          <cell r="BT530" t="str">
            <v>PSA:I.ICOR.0200409</v>
          </cell>
          <cell r="BV530">
            <v>0</v>
          </cell>
          <cell r="BW530">
            <v>0</v>
          </cell>
        </row>
        <row r="531">
          <cell r="BT531" t="str">
            <v>PSA:I.ICOR.0200410</v>
          </cell>
          <cell r="BV531">
            <v>0</v>
          </cell>
          <cell r="BW531">
            <v>0</v>
          </cell>
        </row>
        <row r="532">
          <cell r="BT532" t="str">
            <v>PSA:I.ICOR.0200411</v>
          </cell>
          <cell r="BV532">
            <v>0</v>
          </cell>
          <cell r="BW532">
            <v>0</v>
          </cell>
        </row>
        <row r="533">
          <cell r="BT533" t="str">
            <v>PSA:I.ICOR.0200412</v>
          </cell>
          <cell r="BV533">
            <v>0</v>
          </cell>
          <cell r="BW533">
            <v>0</v>
          </cell>
        </row>
        <row r="534">
          <cell r="BT534" t="str">
            <v>RDE:I.IAMB.0200401</v>
          </cell>
          <cell r="BV534">
            <v>0</v>
          </cell>
          <cell r="BW534">
            <v>0</v>
          </cell>
        </row>
        <row r="535">
          <cell r="BT535" t="str">
            <v>RDE:I.IAMB.0200402</v>
          </cell>
          <cell r="BV535">
            <v>0</v>
          </cell>
          <cell r="BW535">
            <v>0</v>
          </cell>
        </row>
        <row r="536">
          <cell r="BT536" t="str">
            <v>RDE:I.IAMB.0200403</v>
          </cell>
          <cell r="BV536">
            <v>0</v>
          </cell>
          <cell r="BW536">
            <v>0</v>
          </cell>
        </row>
        <row r="537">
          <cell r="BT537" t="str">
            <v>RDE:I.IAMB.0200404</v>
          </cell>
          <cell r="BV537">
            <v>0</v>
          </cell>
          <cell r="BW537">
            <v>0</v>
          </cell>
        </row>
        <row r="538">
          <cell r="BT538" t="str">
            <v>RDE:I.IAMB.0200405</v>
          </cell>
          <cell r="BV538">
            <v>0</v>
          </cell>
          <cell r="BW538">
            <v>0</v>
          </cell>
        </row>
        <row r="539">
          <cell r="BT539" t="str">
            <v>RDE:I.IAMB.0200406</v>
          </cell>
          <cell r="BV539">
            <v>0</v>
          </cell>
          <cell r="BW539">
            <v>0</v>
          </cell>
        </row>
        <row r="540">
          <cell r="BT540" t="str">
            <v>RDE:I.IAMB.0200407</v>
          </cell>
          <cell r="BV540">
            <v>0</v>
          </cell>
          <cell r="BW540">
            <v>0</v>
          </cell>
        </row>
        <row r="541">
          <cell r="BT541" t="str">
            <v>RDE:I.IAMB.0200408</v>
          </cell>
          <cell r="BV541">
            <v>0</v>
          </cell>
          <cell r="BW541">
            <v>0</v>
          </cell>
        </row>
        <row r="542">
          <cell r="BT542" t="str">
            <v>RDE:I.IAMB.0200409</v>
          </cell>
          <cell r="BV542">
            <v>0</v>
          </cell>
          <cell r="BW542">
            <v>0</v>
          </cell>
        </row>
        <row r="543">
          <cell r="BT543" t="str">
            <v>RDE:I.IAMB.0200410</v>
          </cell>
          <cell r="BV543">
            <v>0</v>
          </cell>
          <cell r="BW543">
            <v>0</v>
          </cell>
        </row>
        <row r="544">
          <cell r="BT544" t="str">
            <v>RDE:I.IAMB.0200411</v>
          </cell>
          <cell r="BV544">
            <v>0</v>
          </cell>
          <cell r="BW544">
            <v>0</v>
          </cell>
        </row>
        <row r="545">
          <cell r="BT545" t="str">
            <v>RDE:I.IAMB.0200412</v>
          </cell>
          <cell r="BV545">
            <v>0</v>
          </cell>
          <cell r="BW545">
            <v>0</v>
          </cell>
        </row>
        <row r="546">
          <cell r="BT546" t="str">
            <v>RDE:I.ICOR.0200401</v>
          </cell>
          <cell r="BV546">
            <v>0</v>
          </cell>
          <cell r="BW546">
            <v>0</v>
          </cell>
        </row>
        <row r="547">
          <cell r="BT547" t="str">
            <v>RDE:I.ICOR.0200402</v>
          </cell>
          <cell r="BV547">
            <v>0</v>
          </cell>
          <cell r="BW547">
            <v>0</v>
          </cell>
        </row>
        <row r="548">
          <cell r="BT548" t="str">
            <v>RDE:I.ICOR.0200403</v>
          </cell>
          <cell r="BV548">
            <v>0</v>
          </cell>
          <cell r="BW548">
            <v>0</v>
          </cell>
        </row>
        <row r="549">
          <cell r="BT549" t="str">
            <v>RDE:I.ICOR.0200404</v>
          </cell>
          <cell r="BV549">
            <v>0</v>
          </cell>
          <cell r="BW549">
            <v>0</v>
          </cell>
        </row>
        <row r="550">
          <cell r="BT550" t="str">
            <v>RDE:I.ICOR.0200405</v>
          </cell>
          <cell r="BV550">
            <v>0</v>
          </cell>
          <cell r="BW550">
            <v>0</v>
          </cell>
        </row>
        <row r="551">
          <cell r="BT551" t="str">
            <v>RDE:I.ICOR.0200406</v>
          </cell>
          <cell r="BV551">
            <v>0</v>
          </cell>
          <cell r="BW551">
            <v>0</v>
          </cell>
        </row>
        <row r="552">
          <cell r="BT552" t="str">
            <v>RDE:I.ICOR.0200407</v>
          </cell>
          <cell r="BV552">
            <v>0</v>
          </cell>
          <cell r="BW552">
            <v>0</v>
          </cell>
        </row>
        <row r="553">
          <cell r="BT553" t="str">
            <v>RDE:I.ICOR.0200408</v>
          </cell>
          <cell r="BV553">
            <v>0</v>
          </cell>
          <cell r="BW553">
            <v>0</v>
          </cell>
        </row>
        <row r="554">
          <cell r="BT554" t="str">
            <v>RDE:I.ICOR.0200409</v>
          </cell>
          <cell r="BV554">
            <v>0</v>
          </cell>
          <cell r="BW554">
            <v>0</v>
          </cell>
        </row>
        <row r="555">
          <cell r="BT555" t="str">
            <v>RDE:I.ICOR.0200410</v>
          </cell>
          <cell r="BV555">
            <v>0</v>
          </cell>
          <cell r="BW555">
            <v>0</v>
          </cell>
        </row>
        <row r="556">
          <cell r="BT556" t="str">
            <v>RDE:I.ICOR.0200411</v>
          </cell>
          <cell r="BV556">
            <v>0</v>
          </cell>
          <cell r="BW556">
            <v>0</v>
          </cell>
        </row>
        <row r="557">
          <cell r="BT557" t="str">
            <v>RDE:I.ICOR.0200412</v>
          </cell>
          <cell r="BV557">
            <v>0</v>
          </cell>
          <cell r="BW557">
            <v>0</v>
          </cell>
        </row>
        <row r="558">
          <cell r="BT558" t="str">
            <v>RDM:I.IAMB.0200401</v>
          </cell>
          <cell r="BV558">
            <v>0</v>
          </cell>
          <cell r="BW558">
            <v>0</v>
          </cell>
        </row>
        <row r="559">
          <cell r="BT559" t="str">
            <v>RDM:I.IAMB.0200402</v>
          </cell>
          <cell r="BV559">
            <v>0</v>
          </cell>
          <cell r="BW559">
            <v>0</v>
          </cell>
        </row>
        <row r="560">
          <cell r="BT560" t="str">
            <v>RDM:I.IAMB.0200403</v>
          </cell>
          <cell r="BV560">
            <v>0</v>
          </cell>
          <cell r="BW560">
            <v>0</v>
          </cell>
        </row>
        <row r="561">
          <cell r="BT561" t="str">
            <v>RDM:I.IAMB.0200404</v>
          </cell>
          <cell r="BV561">
            <v>0</v>
          </cell>
          <cell r="BW561">
            <v>0</v>
          </cell>
        </row>
        <row r="562">
          <cell r="BT562" t="str">
            <v>RDM:I.IAMB.0200405</v>
          </cell>
          <cell r="BV562">
            <v>0</v>
          </cell>
          <cell r="BW562">
            <v>0</v>
          </cell>
        </row>
        <row r="563">
          <cell r="BT563" t="str">
            <v>RDM:I.IAMB.0200406</v>
          </cell>
          <cell r="BV563">
            <v>0</v>
          </cell>
          <cell r="BW563">
            <v>0</v>
          </cell>
        </row>
        <row r="564">
          <cell r="BT564" t="str">
            <v>RDM:I.IAMB.0200407</v>
          </cell>
          <cell r="BV564">
            <v>0</v>
          </cell>
          <cell r="BW564">
            <v>0</v>
          </cell>
        </row>
        <row r="565">
          <cell r="BT565" t="str">
            <v>RDM:I.IAMB.0200408</v>
          </cell>
          <cell r="BV565">
            <v>0</v>
          </cell>
          <cell r="BW565">
            <v>0</v>
          </cell>
        </row>
        <row r="566">
          <cell r="BT566" t="str">
            <v>RDM:I.IAMB.0200409</v>
          </cell>
          <cell r="BV566">
            <v>0</v>
          </cell>
          <cell r="BW566">
            <v>0</v>
          </cell>
        </row>
        <row r="567">
          <cell r="BT567" t="str">
            <v>RDM:I.IAMB.0200410</v>
          </cell>
          <cell r="BV567">
            <v>0</v>
          </cell>
          <cell r="BW567">
            <v>0</v>
          </cell>
        </row>
        <row r="568">
          <cell r="BT568" t="str">
            <v>RDM:I.IAMB.0200411</v>
          </cell>
          <cell r="BV568">
            <v>0</v>
          </cell>
          <cell r="BW568">
            <v>0</v>
          </cell>
        </row>
        <row r="569">
          <cell r="BT569" t="str">
            <v>RDM:I.IAMB.0200412</v>
          </cell>
          <cell r="BV569">
            <v>0</v>
          </cell>
          <cell r="BW569">
            <v>0</v>
          </cell>
        </row>
        <row r="570">
          <cell r="BT570" t="str">
            <v>RDM:I.ICOR.0200401</v>
          </cell>
          <cell r="BV570">
            <v>0</v>
          </cell>
          <cell r="BW570">
            <v>0</v>
          </cell>
        </row>
        <row r="571">
          <cell r="BT571" t="str">
            <v>RDM:I.ICOR.0200402</v>
          </cell>
          <cell r="BV571">
            <v>0</v>
          </cell>
          <cell r="BW571">
            <v>0</v>
          </cell>
        </row>
        <row r="572">
          <cell r="BT572" t="str">
            <v>RDM:I.ICOR.0200403</v>
          </cell>
          <cell r="BV572">
            <v>0</v>
          </cell>
          <cell r="BW572">
            <v>0</v>
          </cell>
        </row>
        <row r="573">
          <cell r="BT573" t="str">
            <v>RDM:I.ICOR.0200404</v>
          </cell>
          <cell r="BV573">
            <v>0</v>
          </cell>
          <cell r="BW573">
            <v>0</v>
          </cell>
        </row>
        <row r="574">
          <cell r="BT574" t="str">
            <v>RDM:I.ICOR.0200405</v>
          </cell>
          <cell r="BV574">
            <v>0</v>
          </cell>
          <cell r="BW574">
            <v>0</v>
          </cell>
        </row>
        <row r="575">
          <cell r="BT575" t="str">
            <v>RDM:I.ICOR.0200406</v>
          </cell>
          <cell r="BV575">
            <v>0</v>
          </cell>
          <cell r="BW575">
            <v>0</v>
          </cell>
        </row>
        <row r="576">
          <cell r="BT576" t="str">
            <v>RDM:I.ICOR.0200407</v>
          </cell>
          <cell r="BV576">
            <v>0</v>
          </cell>
          <cell r="BW576">
            <v>0</v>
          </cell>
        </row>
        <row r="577">
          <cell r="BT577" t="str">
            <v>RDM:I.ICOR.0200408</v>
          </cell>
          <cell r="BV577">
            <v>0</v>
          </cell>
          <cell r="BW577">
            <v>0</v>
          </cell>
        </row>
        <row r="578">
          <cell r="BT578" t="str">
            <v>RDM:I.ICOR.0200409</v>
          </cell>
          <cell r="BV578">
            <v>0</v>
          </cell>
          <cell r="BW578">
            <v>0</v>
          </cell>
        </row>
        <row r="579">
          <cell r="BT579" t="str">
            <v>RDM:I.ICOR.0200410</v>
          </cell>
          <cell r="BV579">
            <v>0</v>
          </cell>
          <cell r="BW579">
            <v>0</v>
          </cell>
        </row>
        <row r="580">
          <cell r="BT580" t="str">
            <v>RDM:I.ICOR.0200411</v>
          </cell>
          <cell r="BV580">
            <v>0</v>
          </cell>
          <cell r="BW580">
            <v>0</v>
          </cell>
        </row>
        <row r="581">
          <cell r="BT581" t="str">
            <v>RDM:I.ICOR.0200412</v>
          </cell>
          <cell r="BV581">
            <v>0</v>
          </cell>
          <cell r="BW581">
            <v>0</v>
          </cell>
        </row>
        <row r="582">
          <cell r="BT582" t="str">
            <v>RDMN:I.IAMB.0200403</v>
          </cell>
          <cell r="BV582">
            <v>0</v>
          </cell>
          <cell r="BW582">
            <v>0</v>
          </cell>
        </row>
        <row r="583">
          <cell r="BT583" t="str">
            <v>RDMN:I.IAMB.0200408</v>
          </cell>
          <cell r="BV583">
            <v>0</v>
          </cell>
          <cell r="BW583">
            <v>0</v>
          </cell>
        </row>
        <row r="584">
          <cell r="BT584" t="str">
            <v>RDMN:I.IAMB.0200409</v>
          </cell>
          <cell r="BV584">
            <v>0</v>
          </cell>
          <cell r="BW584">
            <v>0</v>
          </cell>
        </row>
        <row r="585">
          <cell r="BT585" t="str">
            <v>RDMN:I.ICOR.0200401</v>
          </cell>
          <cell r="BV585">
            <v>0</v>
          </cell>
          <cell r="BW585">
            <v>0</v>
          </cell>
        </row>
        <row r="586">
          <cell r="BT586" t="str">
            <v>RDMN:I.ICOR.0200402</v>
          </cell>
          <cell r="BV586">
            <v>0</v>
          </cell>
          <cell r="BW586">
            <v>0</v>
          </cell>
        </row>
        <row r="587">
          <cell r="BT587" t="str">
            <v>RDMN:I.ICOR.0200403</v>
          </cell>
          <cell r="BV587">
            <v>0</v>
          </cell>
          <cell r="BW587">
            <v>0</v>
          </cell>
        </row>
        <row r="588">
          <cell r="BT588" t="str">
            <v>RDMN:I.ICOR.0200404</v>
          </cell>
          <cell r="BV588">
            <v>0</v>
          </cell>
          <cell r="BW588">
            <v>0</v>
          </cell>
        </row>
        <row r="589">
          <cell r="BT589" t="str">
            <v>RDMN:I.ICOR.0200405</v>
          </cell>
          <cell r="BV589">
            <v>0</v>
          </cell>
          <cell r="BW589">
            <v>0</v>
          </cell>
        </row>
        <row r="590">
          <cell r="BT590" t="str">
            <v>RDMN:I.ICOR.0200406</v>
          </cell>
          <cell r="BV590">
            <v>0</v>
          </cell>
          <cell r="BW590">
            <v>0</v>
          </cell>
        </row>
        <row r="591">
          <cell r="BT591" t="str">
            <v>RDMN:I.ICOR.0200407</v>
          </cell>
          <cell r="BV591">
            <v>0</v>
          </cell>
          <cell r="BW591">
            <v>0</v>
          </cell>
        </row>
        <row r="592">
          <cell r="BT592" t="str">
            <v>RDMN:I.ICOR.0200408</v>
          </cell>
          <cell r="BV592">
            <v>0</v>
          </cell>
          <cell r="BW592">
            <v>0</v>
          </cell>
        </row>
        <row r="593">
          <cell r="BT593" t="str">
            <v>RDMN:I.ICOR.0200409</v>
          </cell>
          <cell r="BV593">
            <v>0</v>
          </cell>
          <cell r="BW593">
            <v>0</v>
          </cell>
        </row>
        <row r="594">
          <cell r="BT594" t="str">
            <v>RDMN:I.ICOR.0200410</v>
          </cell>
          <cell r="BV594">
            <v>0</v>
          </cell>
          <cell r="BW594">
            <v>0</v>
          </cell>
        </row>
        <row r="595">
          <cell r="BT595" t="str">
            <v>RDMN:I.ICOR.0200411</v>
          </cell>
          <cell r="BV595">
            <v>0</v>
          </cell>
          <cell r="BW595">
            <v>0</v>
          </cell>
        </row>
        <row r="596">
          <cell r="BT596" t="str">
            <v>RDMN:I.ICOR.0200412</v>
          </cell>
          <cell r="BV596">
            <v>0</v>
          </cell>
          <cell r="BW596">
            <v>0</v>
          </cell>
        </row>
        <row r="597">
          <cell r="BT597" t="str">
            <v>SLB:I.ICDN.0200407</v>
          </cell>
          <cell r="BV597">
            <v>0</v>
          </cell>
          <cell r="BW597">
            <v>0</v>
          </cell>
        </row>
        <row r="598">
          <cell r="BT598" t="str">
            <v>SLB:I.ICDN.0200408</v>
          </cell>
          <cell r="BV598">
            <v>0</v>
          </cell>
          <cell r="BW598">
            <v>0</v>
          </cell>
        </row>
        <row r="599">
          <cell r="BT599" t="str">
            <v>SLB:I.ICDN.0200409</v>
          </cell>
          <cell r="BV599">
            <v>0</v>
          </cell>
          <cell r="BW599">
            <v>0</v>
          </cell>
        </row>
        <row r="600">
          <cell r="BT600" t="str">
            <v>SLB:I.ICDN.0200410</v>
          </cell>
          <cell r="BV600">
            <v>0</v>
          </cell>
          <cell r="BW600">
            <v>0</v>
          </cell>
        </row>
        <row r="601">
          <cell r="BT601" t="str">
            <v>SLB:I.ICDN.0200411</v>
          </cell>
          <cell r="BV601">
            <v>0</v>
          </cell>
          <cell r="BW601">
            <v>0</v>
          </cell>
        </row>
        <row r="602">
          <cell r="BT602" t="str">
            <v>SLB:I.ICDN.0200412</v>
          </cell>
          <cell r="BV602">
            <v>0</v>
          </cell>
          <cell r="BW602">
            <v>0</v>
          </cell>
        </row>
        <row r="603">
          <cell r="BT603" t="str">
            <v>SLB:I.ICOR.0200401</v>
          </cell>
          <cell r="BV603">
            <v>1.1983272178712656</v>
          </cell>
          <cell r="BW603">
            <v>3.4209999999999998</v>
          </cell>
        </row>
        <row r="604">
          <cell r="BT604" t="str">
            <v>SLB:I.ICOR.0200402</v>
          </cell>
          <cell r="BV604">
            <v>0.68436533983358983</v>
          </cell>
          <cell r="BW604">
            <v>2.0102000000000002</v>
          </cell>
        </row>
        <row r="605">
          <cell r="BT605" t="str">
            <v>SLB:I.ICOR.0200403</v>
          </cell>
          <cell r="BV605">
            <v>1.1702314376666954</v>
          </cell>
          <cell r="BW605">
            <v>3.4003999999999999</v>
          </cell>
        </row>
        <row r="606">
          <cell r="BT606" t="str">
            <v>SLB:I.ICOR.0200404</v>
          </cell>
          <cell r="BV606">
            <v>0.99867784074867272</v>
          </cell>
          <cell r="BW606">
            <v>2.9005000000000001</v>
          </cell>
        </row>
        <row r="607">
          <cell r="BT607" t="str">
            <v>SLB:I.ICOR.0200405</v>
          </cell>
          <cell r="BV607">
            <v>0.80818366370560024</v>
          </cell>
          <cell r="BW607">
            <v>2.5001000000000002</v>
          </cell>
        </row>
        <row r="608">
          <cell r="BT608" t="str">
            <v>SLB:I.ICOR.0200406</v>
          </cell>
          <cell r="BV608">
            <v>0</v>
          </cell>
          <cell r="BW608">
            <v>0</v>
          </cell>
        </row>
        <row r="609">
          <cell r="BT609" t="str">
            <v>SMC:I.IAMB.0200401</v>
          </cell>
          <cell r="BV609">
            <v>0</v>
          </cell>
          <cell r="BW609">
            <v>0</v>
          </cell>
        </row>
        <row r="610">
          <cell r="BT610" t="str">
            <v>SMC:I.IAMB.0200402</v>
          </cell>
          <cell r="BV610">
            <v>0</v>
          </cell>
          <cell r="BW610">
            <v>0</v>
          </cell>
        </row>
        <row r="611">
          <cell r="BT611" t="str">
            <v>SMC:I.IAMB.0200403</v>
          </cell>
          <cell r="BV611">
            <v>0</v>
          </cell>
          <cell r="BW611">
            <v>0</v>
          </cell>
        </row>
        <row r="612">
          <cell r="BT612" t="str">
            <v>SMC:I.IAMB.0200404</v>
          </cell>
          <cell r="BV612">
            <v>0</v>
          </cell>
          <cell r="BW612">
            <v>0</v>
          </cell>
        </row>
        <row r="613">
          <cell r="BT613" t="str">
            <v>SMC:I.IAMB.0200405</v>
          </cell>
          <cell r="BV613">
            <v>0</v>
          </cell>
          <cell r="BW613">
            <v>0</v>
          </cell>
        </row>
        <row r="614">
          <cell r="BT614" t="str">
            <v>SMC:I.IAMB.0200406</v>
          </cell>
          <cell r="BV614">
            <v>0</v>
          </cell>
          <cell r="BW614">
            <v>0</v>
          </cell>
        </row>
        <row r="615">
          <cell r="BT615" t="str">
            <v>SMC:I.IAMB.0200407</v>
          </cell>
          <cell r="BV615">
            <v>0</v>
          </cell>
          <cell r="BW615">
            <v>0</v>
          </cell>
        </row>
        <row r="616">
          <cell r="BT616" t="str">
            <v>SMC:I.IAMB.0200408</v>
          </cell>
          <cell r="BV616">
            <v>0</v>
          </cell>
          <cell r="BW616">
            <v>0</v>
          </cell>
        </row>
        <row r="617">
          <cell r="BT617" t="str">
            <v>SMC:I.IAMB.0200409</v>
          </cell>
          <cell r="BV617">
            <v>0</v>
          </cell>
          <cell r="BW617">
            <v>0</v>
          </cell>
        </row>
        <row r="618">
          <cell r="BT618" t="str">
            <v>SMC:I.IAMB.0200410</v>
          </cell>
          <cell r="BV618">
            <v>0</v>
          </cell>
          <cell r="BW618">
            <v>0</v>
          </cell>
        </row>
        <row r="619">
          <cell r="BT619" t="str">
            <v>SMC:I.IAMB.0200411</v>
          </cell>
          <cell r="BV619">
            <v>0</v>
          </cell>
          <cell r="BW619">
            <v>0</v>
          </cell>
        </row>
        <row r="620">
          <cell r="BT620" t="str">
            <v>SMC:I.IAMB.0200412</v>
          </cell>
          <cell r="BV620">
            <v>0</v>
          </cell>
          <cell r="BW620">
            <v>0</v>
          </cell>
        </row>
        <row r="621">
          <cell r="BT621" t="str">
            <v>SMC:I.ICDN.0200401</v>
          </cell>
          <cell r="BV621">
            <v>0</v>
          </cell>
          <cell r="BW621">
            <v>0</v>
          </cell>
        </row>
        <row r="622">
          <cell r="BT622" t="str">
            <v>SMC:I.ICDN.0200402</v>
          </cell>
          <cell r="BV622">
            <v>0</v>
          </cell>
          <cell r="BW622">
            <v>0</v>
          </cell>
        </row>
        <row r="623">
          <cell r="BT623" t="str">
            <v>SMC:I.ICDN.0200403</v>
          </cell>
          <cell r="BV623">
            <v>0</v>
          </cell>
          <cell r="BW623">
            <v>0</v>
          </cell>
        </row>
        <row r="624">
          <cell r="BT624" t="str">
            <v>SMC:I.ICDN.0200404</v>
          </cell>
          <cell r="BV624">
            <v>0</v>
          </cell>
          <cell r="BW624">
            <v>0</v>
          </cell>
        </row>
        <row r="625">
          <cell r="BT625" t="str">
            <v>SMC:I.ICDN.0200405</v>
          </cell>
          <cell r="BV625">
            <v>0</v>
          </cell>
          <cell r="BW625">
            <v>0</v>
          </cell>
        </row>
        <row r="626">
          <cell r="BT626" t="str">
            <v>SMC:I.ICDN.0200406</v>
          </cell>
          <cell r="BV626">
            <v>0</v>
          </cell>
          <cell r="BW626">
            <v>0</v>
          </cell>
        </row>
        <row r="627">
          <cell r="BT627" t="str">
            <v>SMC:I.ICDN.0200407</v>
          </cell>
          <cell r="BV627">
            <v>0</v>
          </cell>
          <cell r="BW627">
            <v>0</v>
          </cell>
        </row>
        <row r="628">
          <cell r="BT628" t="str">
            <v>SMC:I.ICDN.0200408</v>
          </cell>
          <cell r="BV628">
            <v>0</v>
          </cell>
          <cell r="BW628">
            <v>0</v>
          </cell>
        </row>
        <row r="629">
          <cell r="BT629" t="str">
            <v>SMC:I.ICDN.0200409</v>
          </cell>
          <cell r="BV629">
            <v>0</v>
          </cell>
          <cell r="BW629">
            <v>0</v>
          </cell>
        </row>
        <row r="630">
          <cell r="BT630" t="str">
            <v>SMC:I.ICDN.0200410</v>
          </cell>
          <cell r="BV630">
            <v>0</v>
          </cell>
          <cell r="BW630">
            <v>0</v>
          </cell>
        </row>
        <row r="631">
          <cell r="BT631" t="str">
            <v>SMC:I.ICDN.0200411</v>
          </cell>
          <cell r="BV631">
            <v>0</v>
          </cell>
          <cell r="BW631">
            <v>0</v>
          </cell>
        </row>
        <row r="632">
          <cell r="BT632" t="str">
            <v>SMC:I.ICDN.0200412</v>
          </cell>
          <cell r="BV632">
            <v>0</v>
          </cell>
          <cell r="BW632">
            <v>0</v>
          </cell>
        </row>
        <row r="633">
          <cell r="BT633" t="str">
            <v>SMC:I.ICOR.0200401</v>
          </cell>
          <cell r="BV633">
            <v>0</v>
          </cell>
          <cell r="BW633">
            <v>0</v>
          </cell>
        </row>
        <row r="634">
          <cell r="BT634" t="str">
            <v>SMC:I.ICOR.0200402</v>
          </cell>
          <cell r="BV634">
            <v>0</v>
          </cell>
          <cell r="BW634">
            <v>0</v>
          </cell>
        </row>
        <row r="635">
          <cell r="BT635" t="str">
            <v>SMC:I.ICOR.0200403</v>
          </cell>
          <cell r="BV635">
            <v>0</v>
          </cell>
          <cell r="BW635">
            <v>0</v>
          </cell>
        </row>
        <row r="636">
          <cell r="BT636" t="str">
            <v>SMC:I.ICOR.0200404</v>
          </cell>
          <cell r="BV636">
            <v>0</v>
          </cell>
          <cell r="BW636">
            <v>0</v>
          </cell>
        </row>
        <row r="637">
          <cell r="BT637" t="str">
            <v>SMC:I.ICOR.0200405</v>
          </cell>
          <cell r="BV637">
            <v>0</v>
          </cell>
          <cell r="BW637">
            <v>0</v>
          </cell>
        </row>
        <row r="638">
          <cell r="BT638" t="str">
            <v>SMC:I.ICOR.0200406</v>
          </cell>
          <cell r="BV638">
            <v>0</v>
          </cell>
          <cell r="BW638">
            <v>0</v>
          </cell>
        </row>
        <row r="639">
          <cell r="BT639" t="str">
            <v>SMC:I.ICOR.0200407</v>
          </cell>
          <cell r="BV639">
            <v>0</v>
          </cell>
          <cell r="BW639">
            <v>0</v>
          </cell>
        </row>
        <row r="640">
          <cell r="BT640" t="str">
            <v>SMC:I.ICOR.0200408</v>
          </cell>
          <cell r="BV640">
            <v>0</v>
          </cell>
          <cell r="BW640">
            <v>0</v>
          </cell>
        </row>
        <row r="641">
          <cell r="BT641" t="str">
            <v>SMC:I.ICOR.0200409</v>
          </cell>
          <cell r="BV641">
            <v>0</v>
          </cell>
          <cell r="BW641">
            <v>0</v>
          </cell>
        </row>
        <row r="642">
          <cell r="BT642" t="str">
            <v>SMC:I.ICOR.0200410</v>
          </cell>
          <cell r="BV642">
            <v>0</v>
          </cell>
          <cell r="BW642">
            <v>0</v>
          </cell>
        </row>
        <row r="643">
          <cell r="BT643" t="str">
            <v>SMC:I.ICOR.0200411</v>
          </cell>
          <cell r="BV643">
            <v>0</v>
          </cell>
          <cell r="BW643">
            <v>0</v>
          </cell>
        </row>
        <row r="644">
          <cell r="BT644" t="str">
            <v>SMC:I.ICOR.0200412</v>
          </cell>
          <cell r="BV644">
            <v>0</v>
          </cell>
          <cell r="BW644">
            <v>0</v>
          </cell>
        </row>
        <row r="645">
          <cell r="BT645" t="str">
            <v>TVV:I.IAMB.0200401</v>
          </cell>
          <cell r="BV645">
            <v>1.7163996982078929E-3</v>
          </cell>
          <cell r="BW645">
            <v>4.8999999999999998E-3</v>
          </cell>
        </row>
        <row r="646">
          <cell r="BT646" t="str">
            <v>TVV:I.IAMB.0200402</v>
          </cell>
          <cell r="BV646">
            <v>0</v>
          </cell>
          <cell r="BW646">
            <v>0</v>
          </cell>
        </row>
        <row r="647">
          <cell r="BT647" t="str">
            <v>TVV:I.IAMB.0200403</v>
          </cell>
          <cell r="BV647">
            <v>0</v>
          </cell>
          <cell r="BW647">
            <v>0</v>
          </cell>
        </row>
        <row r="648">
          <cell r="BT648" t="str">
            <v>TVV:I.IAMB.0200404</v>
          </cell>
          <cell r="BV648">
            <v>0</v>
          </cell>
          <cell r="BW648">
            <v>0</v>
          </cell>
        </row>
        <row r="649">
          <cell r="BT649" t="str">
            <v>TVV:I.ICDA.0200401</v>
          </cell>
          <cell r="BV649">
            <v>7.0057130539097671E-4</v>
          </cell>
          <cell r="BW649">
            <v>2E-3</v>
          </cell>
        </row>
        <row r="650">
          <cell r="BT650" t="str">
            <v>TVV:I.ICDA.0200402</v>
          </cell>
          <cell r="BV650">
            <v>1.2936962945814551E-3</v>
          </cell>
          <cell r="BW650">
            <v>3.8E-3</v>
          </cell>
        </row>
        <row r="651">
          <cell r="BT651" t="str">
            <v>TVV:I.ICDA.0200404</v>
          </cell>
          <cell r="BV651">
            <v>1.7215615251657864E-3</v>
          </cell>
          <cell r="BW651">
            <v>5.0000000000000001E-3</v>
          </cell>
        </row>
        <row r="652">
          <cell r="BT652" t="str">
            <v>TVV:I.ICDA.0200406</v>
          </cell>
          <cell r="BV652">
            <v>1.0098750439423477E-2</v>
          </cell>
          <cell r="BW652">
            <v>3.1600000000000003E-2</v>
          </cell>
        </row>
        <row r="653">
          <cell r="BT653" t="str">
            <v>TVV:I.ICDA.0200407</v>
          </cell>
          <cell r="BV653">
            <v>0</v>
          </cell>
          <cell r="BW653">
            <v>0</v>
          </cell>
        </row>
        <row r="654">
          <cell r="BT654" t="str">
            <v>TVV:I.ICDN.0200404</v>
          </cell>
          <cell r="BV654">
            <v>0</v>
          </cell>
          <cell r="BW654">
            <v>0</v>
          </cell>
        </row>
        <row r="655">
          <cell r="BT655" t="str">
            <v>TVV:I.ICDN.0200405</v>
          </cell>
          <cell r="BV655">
            <v>0</v>
          </cell>
          <cell r="BW655">
            <v>0</v>
          </cell>
        </row>
        <row r="656">
          <cell r="BT656" t="str">
            <v>TVV:I.ICDN.0200406</v>
          </cell>
          <cell r="BV656">
            <v>0</v>
          </cell>
          <cell r="BW656">
            <v>0</v>
          </cell>
        </row>
        <row r="657">
          <cell r="BT657" t="str">
            <v>TVV:I.ICDN.0200407</v>
          </cell>
          <cell r="BV657">
            <v>0</v>
          </cell>
          <cell r="BW657">
            <v>0</v>
          </cell>
        </row>
        <row r="658">
          <cell r="BT658" t="str">
            <v>TVV:I.ICDN.0200408</v>
          </cell>
          <cell r="BV658">
            <v>0</v>
          </cell>
          <cell r="BW658">
            <v>0</v>
          </cell>
        </row>
        <row r="659">
          <cell r="BT659" t="str">
            <v>TVV:I.ICDN.0200409</v>
          </cell>
          <cell r="BV659">
            <v>0</v>
          </cell>
          <cell r="BW659">
            <v>0</v>
          </cell>
        </row>
        <row r="660">
          <cell r="BT660" t="str">
            <v>TVV:I.ICDN.0200410</v>
          </cell>
          <cell r="BV660">
            <v>0</v>
          </cell>
          <cell r="BW660">
            <v>0</v>
          </cell>
        </row>
        <row r="661">
          <cell r="BT661" t="str">
            <v>TVV:I.ICDN.0200411</v>
          </cell>
          <cell r="BV661">
            <v>0</v>
          </cell>
          <cell r="BW661">
            <v>0</v>
          </cell>
        </row>
        <row r="662">
          <cell r="BT662" t="str">
            <v>TVV:I.ICOR.0200401</v>
          </cell>
          <cell r="BV662">
            <v>7.4996158242104066E-2</v>
          </cell>
          <cell r="BW662">
            <v>0.21410000000000001</v>
          </cell>
        </row>
        <row r="663">
          <cell r="BT663" t="str">
            <v>TVV:I.ICOR.0200402</v>
          </cell>
          <cell r="BV663">
            <v>0.1159560415616957</v>
          </cell>
          <cell r="BW663">
            <v>0.34060000000000001</v>
          </cell>
        </row>
        <row r="664">
          <cell r="BT664" t="str">
            <v>TVV:I.ICOR.0200403</v>
          </cell>
          <cell r="BV664">
            <v>9.6223006108577827E-2</v>
          </cell>
          <cell r="BW664">
            <v>0.27960000000000002</v>
          </cell>
        </row>
        <row r="665">
          <cell r="BT665" t="str">
            <v>TVV:I.ICOR.0200404</v>
          </cell>
          <cell r="BV665">
            <v>1.700902786863797E-2</v>
          </cell>
          <cell r="BW665">
            <v>4.9399999999999999E-2</v>
          </cell>
        </row>
        <row r="666">
          <cell r="BT666" t="str">
            <v>TVV:I.ICOR.0200405</v>
          </cell>
          <cell r="BV666">
            <v>4.4642279891901678E-2</v>
          </cell>
          <cell r="BW666">
            <v>0.1381</v>
          </cell>
        </row>
        <row r="667">
          <cell r="BT667" t="str">
            <v>TVV:I.ICOR.0200406</v>
          </cell>
          <cell r="BV667">
            <v>3.125499344859544E-2</v>
          </cell>
          <cell r="BW667">
            <v>9.7799999999999998E-2</v>
          </cell>
        </row>
        <row r="668">
          <cell r="BT668" t="str">
            <v>TVV:I.ICOR.0200407</v>
          </cell>
          <cell r="BV668">
            <v>0</v>
          </cell>
          <cell r="BW668">
            <v>0</v>
          </cell>
        </row>
        <row r="669">
          <cell r="BT669" t="str">
            <v>TVV:I.ICOR.0200408</v>
          </cell>
          <cell r="BV669">
            <v>0</v>
          </cell>
          <cell r="BW669">
            <v>0</v>
          </cell>
        </row>
        <row r="670">
          <cell r="BT670" t="str">
            <v>TVV:I.ICOR.0200409</v>
          </cell>
          <cell r="BV670">
            <v>0</v>
          </cell>
          <cell r="BW670">
            <v>0</v>
          </cell>
        </row>
        <row r="671">
          <cell r="BT671" t="str">
            <v>TVV:I.ICOR.0200410</v>
          </cell>
          <cell r="BV671">
            <v>0</v>
          </cell>
          <cell r="BW671">
            <v>0</v>
          </cell>
        </row>
        <row r="672">
          <cell r="BT672" t="str">
            <v>URC:I.IAMB.0200401</v>
          </cell>
          <cell r="BV672">
            <v>0</v>
          </cell>
          <cell r="BW672">
            <v>0</v>
          </cell>
        </row>
        <row r="673">
          <cell r="BT673" t="str">
            <v>URC:I.IAMB.0200402</v>
          </cell>
          <cell r="BV673">
            <v>0</v>
          </cell>
          <cell r="BW673">
            <v>0</v>
          </cell>
        </row>
        <row r="674">
          <cell r="BT674" t="str">
            <v>URC:I.IAMB.0200403</v>
          </cell>
          <cell r="BV674">
            <v>0</v>
          </cell>
          <cell r="BW674">
            <v>0</v>
          </cell>
        </row>
        <row r="675">
          <cell r="BT675" t="str">
            <v>URC:I.IAMB.0200404</v>
          </cell>
          <cell r="BV675">
            <v>0</v>
          </cell>
          <cell r="BW675">
            <v>0</v>
          </cell>
        </row>
        <row r="676">
          <cell r="BT676" t="str">
            <v>URC:I.IAMB.0200405</v>
          </cell>
          <cell r="BV676">
            <v>0</v>
          </cell>
          <cell r="BW676">
            <v>0</v>
          </cell>
        </row>
        <row r="677">
          <cell r="BT677" t="str">
            <v>URC:I.IAMB.0200406</v>
          </cell>
          <cell r="BV677">
            <v>0</v>
          </cell>
          <cell r="BW677">
            <v>0</v>
          </cell>
        </row>
        <row r="678">
          <cell r="BT678" t="str">
            <v>URC:I.IAMB.0200407</v>
          </cell>
          <cell r="BV678">
            <v>0</v>
          </cell>
          <cell r="BW678">
            <v>0</v>
          </cell>
        </row>
        <row r="679">
          <cell r="BT679" t="str">
            <v>URC:I.IAMB.0200408</v>
          </cell>
          <cell r="BV679">
            <v>0</v>
          </cell>
          <cell r="BW679">
            <v>0</v>
          </cell>
        </row>
        <row r="680">
          <cell r="BT680" t="str">
            <v>URC:I.IAMB.0200409</v>
          </cell>
          <cell r="BV680">
            <v>0</v>
          </cell>
          <cell r="BW680">
            <v>0</v>
          </cell>
        </row>
        <row r="681">
          <cell r="BT681" t="str">
            <v>URC:I.IAMB.0200410</v>
          </cell>
          <cell r="BV681">
            <v>0</v>
          </cell>
          <cell r="BW681">
            <v>0</v>
          </cell>
        </row>
        <row r="682">
          <cell r="BT682" t="str">
            <v>URC:I.IAMB.0200411</v>
          </cell>
          <cell r="BV682">
            <v>0</v>
          </cell>
          <cell r="BW682">
            <v>0</v>
          </cell>
        </row>
        <row r="683">
          <cell r="BT683" t="str">
            <v>URC:I.IAMB.0200412</v>
          </cell>
          <cell r="BV683">
            <v>0</v>
          </cell>
          <cell r="BW683">
            <v>0</v>
          </cell>
        </row>
        <row r="684">
          <cell r="BT684" t="str">
            <v>URC:I.ICOR.0200401</v>
          </cell>
          <cell r="BV684">
            <v>0</v>
          </cell>
          <cell r="BW684">
            <v>0</v>
          </cell>
        </row>
        <row r="685">
          <cell r="BT685" t="str">
            <v>URC:I.ICOR.0200402</v>
          </cell>
          <cell r="BV685">
            <v>0</v>
          </cell>
          <cell r="BW685">
            <v>0</v>
          </cell>
        </row>
        <row r="686">
          <cell r="BT686" t="str">
            <v>URC:I.ICOR.0200403</v>
          </cell>
          <cell r="BV686">
            <v>0</v>
          </cell>
          <cell r="BW686">
            <v>0</v>
          </cell>
        </row>
        <row r="687">
          <cell r="BT687" t="str">
            <v>URC:I.ICOR.0200404</v>
          </cell>
          <cell r="BV687">
            <v>0</v>
          </cell>
          <cell r="BW687">
            <v>0</v>
          </cell>
        </row>
        <row r="688">
          <cell r="BT688" t="str">
            <v>URC:I.ICOR.0200405</v>
          </cell>
          <cell r="BV688">
            <v>0</v>
          </cell>
          <cell r="BW688">
            <v>0</v>
          </cell>
        </row>
        <row r="689">
          <cell r="BT689" t="str">
            <v>URC:I.ICOR.0200406</v>
          </cell>
          <cell r="BV689">
            <v>0</v>
          </cell>
          <cell r="BW689">
            <v>0</v>
          </cell>
        </row>
        <row r="690">
          <cell r="BT690" t="str">
            <v>URC:I.ICOR.0200407</v>
          </cell>
          <cell r="BV690">
            <v>0</v>
          </cell>
          <cell r="BW690">
            <v>0</v>
          </cell>
        </row>
        <row r="691">
          <cell r="BT691" t="str">
            <v>URC:I.ICOR.0200408</v>
          </cell>
          <cell r="BV691">
            <v>0</v>
          </cell>
          <cell r="BW691">
            <v>0</v>
          </cell>
        </row>
        <row r="692">
          <cell r="BT692" t="str">
            <v>URC:I.ICOR.0200409</v>
          </cell>
          <cell r="BV692">
            <v>0</v>
          </cell>
          <cell r="BW692">
            <v>0</v>
          </cell>
        </row>
        <row r="693">
          <cell r="BT693" t="str">
            <v>URC:I.ICOR.0200410</v>
          </cell>
          <cell r="BV693">
            <v>0</v>
          </cell>
          <cell r="BW693">
            <v>0</v>
          </cell>
        </row>
        <row r="694">
          <cell r="BT694" t="str">
            <v>URC:I.ICOR.0200411</v>
          </cell>
          <cell r="BV694">
            <v>0</v>
          </cell>
          <cell r="BW694">
            <v>0</v>
          </cell>
        </row>
        <row r="695">
          <cell r="BT695" t="str">
            <v>URC:I.ICOR.0200412</v>
          </cell>
          <cell r="BV695">
            <v>0</v>
          </cell>
          <cell r="BW695">
            <v>0</v>
          </cell>
        </row>
        <row r="696">
          <cell r="BT696" t="str">
            <v>VLS:I.IAMB.0200401</v>
          </cell>
          <cell r="BV696">
            <v>0</v>
          </cell>
          <cell r="BW696">
            <v>0</v>
          </cell>
        </row>
        <row r="697">
          <cell r="BT697" t="str">
            <v>VLS:I.IAMB.0200402</v>
          </cell>
          <cell r="BV697">
            <v>0</v>
          </cell>
          <cell r="BW697">
            <v>0</v>
          </cell>
        </row>
        <row r="698">
          <cell r="BT698" t="str">
            <v>VLS:I.IAMB.0200403</v>
          </cell>
          <cell r="BV698">
            <v>0</v>
          </cell>
          <cell r="BW698">
            <v>0</v>
          </cell>
        </row>
        <row r="699">
          <cell r="BT699" t="str">
            <v>VLS:I.IAMB.0200404</v>
          </cell>
          <cell r="BV699">
            <v>0</v>
          </cell>
          <cell r="BW699">
            <v>0</v>
          </cell>
        </row>
        <row r="700">
          <cell r="BT700" t="str">
            <v>VLS:I.IAMB.0200405</v>
          </cell>
          <cell r="BV700">
            <v>0</v>
          </cell>
          <cell r="BW700">
            <v>0</v>
          </cell>
        </row>
        <row r="701">
          <cell r="BT701" t="str">
            <v>VLS:I.IAMB.0200406</v>
          </cell>
          <cell r="BV701">
            <v>0</v>
          </cell>
          <cell r="BW701">
            <v>0</v>
          </cell>
        </row>
        <row r="702">
          <cell r="BT702" t="str">
            <v>VLS:I.IAMB.0200407</v>
          </cell>
          <cell r="BV702">
            <v>0</v>
          </cell>
          <cell r="BW702">
            <v>0</v>
          </cell>
        </row>
        <row r="703">
          <cell r="BT703" t="str">
            <v>VLS:I.IAMB.0200408</v>
          </cell>
          <cell r="BV703">
            <v>0</v>
          </cell>
          <cell r="BW703">
            <v>0</v>
          </cell>
        </row>
        <row r="704">
          <cell r="BT704" t="str">
            <v>VLS:I.IAMB.0200409</v>
          </cell>
          <cell r="BV704">
            <v>0</v>
          </cell>
          <cell r="BW704">
            <v>0</v>
          </cell>
        </row>
        <row r="705">
          <cell r="BT705" t="str">
            <v>VLS:I.IAMB.0200410</v>
          </cell>
          <cell r="BV705">
            <v>0</v>
          </cell>
          <cell r="BW705">
            <v>0</v>
          </cell>
        </row>
        <row r="706">
          <cell r="BT706" t="str">
            <v>VLS:I.IAMB.0200411</v>
          </cell>
          <cell r="BV706">
            <v>0</v>
          </cell>
          <cell r="BW706">
            <v>0</v>
          </cell>
        </row>
        <row r="707">
          <cell r="BT707" t="str">
            <v>VLS:I.IAMB.0200412</v>
          </cell>
          <cell r="BV707">
            <v>0</v>
          </cell>
          <cell r="BW707">
            <v>0</v>
          </cell>
        </row>
        <row r="708">
          <cell r="BT708" t="str">
            <v>VLS:I.ICDA.0200401</v>
          </cell>
          <cell r="BV708">
            <v>0</v>
          </cell>
          <cell r="BW708">
            <v>0</v>
          </cell>
        </row>
        <row r="709">
          <cell r="BT709" t="str">
            <v>VLS:I.ICDA.0200402</v>
          </cell>
          <cell r="BV709">
            <v>0</v>
          </cell>
          <cell r="BW709">
            <v>0</v>
          </cell>
        </row>
        <row r="710">
          <cell r="BT710" t="str">
            <v>VLS:I.ICDA.0200403</v>
          </cell>
          <cell r="BV710">
            <v>0</v>
          </cell>
          <cell r="BW710">
            <v>0</v>
          </cell>
        </row>
        <row r="711">
          <cell r="BT711" t="str">
            <v>VLS:I.ICDA.0200404</v>
          </cell>
          <cell r="BV711">
            <v>0</v>
          </cell>
          <cell r="BW711">
            <v>0</v>
          </cell>
        </row>
        <row r="712">
          <cell r="BT712" t="str">
            <v>VLS:I.ICDA.0200405</v>
          </cell>
          <cell r="BV712">
            <v>0</v>
          </cell>
          <cell r="BW712">
            <v>0</v>
          </cell>
        </row>
        <row r="713">
          <cell r="BT713" t="str">
            <v>VLS:I.ICDA.0200406</v>
          </cell>
          <cell r="BV713">
            <v>0</v>
          </cell>
          <cell r="BW713">
            <v>0</v>
          </cell>
        </row>
        <row r="714">
          <cell r="BT714" t="str">
            <v>VLS:I.ICDA.0200407</v>
          </cell>
          <cell r="BV714">
            <v>0</v>
          </cell>
          <cell r="BW714">
            <v>0</v>
          </cell>
        </row>
        <row r="715">
          <cell r="BT715" t="str">
            <v>VLS:I.ICDA.0200408</v>
          </cell>
          <cell r="BV715">
            <v>0</v>
          </cell>
          <cell r="BW715">
            <v>0</v>
          </cell>
        </row>
        <row r="716">
          <cell r="BT716" t="str">
            <v>VLS:I.ICDA.0200409</v>
          </cell>
          <cell r="BV716">
            <v>0</v>
          </cell>
          <cell r="BW716">
            <v>0</v>
          </cell>
        </row>
        <row r="717">
          <cell r="BT717" t="str">
            <v>VLS:I.ICDA.0200410</v>
          </cell>
          <cell r="BV717">
            <v>0</v>
          </cell>
          <cell r="BW717">
            <v>0</v>
          </cell>
        </row>
        <row r="718">
          <cell r="BT718" t="str">
            <v>VLS:I.ICDA.0200411</v>
          </cell>
          <cell r="BV718">
            <v>0</v>
          </cell>
          <cell r="BW718">
            <v>0</v>
          </cell>
        </row>
        <row r="719">
          <cell r="BT719" t="str">
            <v>VLS:I.ICDA.0200412</v>
          </cell>
          <cell r="BV719">
            <v>0</v>
          </cell>
          <cell r="BW719">
            <v>0</v>
          </cell>
        </row>
        <row r="720">
          <cell r="BT720" t="str">
            <v>VLS:I.ICDN.0200401</v>
          </cell>
          <cell r="BV720">
            <v>0</v>
          </cell>
          <cell r="BW720">
            <v>0</v>
          </cell>
        </row>
        <row r="721">
          <cell r="BT721" t="str">
            <v>VLS:I.ICDN.0200402</v>
          </cell>
          <cell r="BV721">
            <v>0</v>
          </cell>
          <cell r="BW721">
            <v>0</v>
          </cell>
        </row>
        <row r="722">
          <cell r="BT722" t="str">
            <v>VLS:I.ICDN.0200403</v>
          </cell>
          <cell r="BV722">
            <v>0</v>
          </cell>
          <cell r="BW722">
            <v>0</v>
          </cell>
        </row>
        <row r="723">
          <cell r="BT723" t="str">
            <v>VLS:I.ICDN.0200404</v>
          </cell>
          <cell r="BV723">
            <v>0</v>
          </cell>
          <cell r="BW723">
            <v>0</v>
          </cell>
        </row>
        <row r="724">
          <cell r="BT724" t="str">
            <v>VLS:I.ICDN.0200405</v>
          </cell>
          <cell r="BV724">
            <v>0</v>
          </cell>
          <cell r="BW724">
            <v>0</v>
          </cell>
        </row>
        <row r="725">
          <cell r="BT725" t="str">
            <v>VLS:I.ICDN.0200406</v>
          </cell>
          <cell r="BV725">
            <v>0</v>
          </cell>
          <cell r="BW725">
            <v>0</v>
          </cell>
        </row>
        <row r="726">
          <cell r="BT726" t="str">
            <v>VLS:I.ICDN.0200407</v>
          </cell>
          <cell r="BV726">
            <v>0</v>
          </cell>
          <cell r="BW726">
            <v>0</v>
          </cell>
        </row>
        <row r="727">
          <cell r="BT727" t="str">
            <v>VLS:I.ICDN.0200408</v>
          </cell>
          <cell r="BV727">
            <v>0</v>
          </cell>
          <cell r="BW727">
            <v>0</v>
          </cell>
        </row>
        <row r="728">
          <cell r="BT728" t="str">
            <v>VLS:I.ICDN.0200409</v>
          </cell>
          <cell r="BV728">
            <v>0</v>
          </cell>
          <cell r="BW728">
            <v>0</v>
          </cell>
        </row>
        <row r="729">
          <cell r="BT729" t="str">
            <v>VLS:I.ICDN.0200410</v>
          </cell>
          <cell r="BV729">
            <v>0</v>
          </cell>
          <cell r="BW729">
            <v>0</v>
          </cell>
        </row>
        <row r="730">
          <cell r="BT730" t="str">
            <v>VLS:I.ICDN.0200411</v>
          </cell>
          <cell r="BV730">
            <v>0</v>
          </cell>
          <cell r="BW730">
            <v>0</v>
          </cell>
        </row>
        <row r="731">
          <cell r="BT731" t="str">
            <v>VLS:I.ICDN.0200412</v>
          </cell>
          <cell r="BV731">
            <v>0</v>
          </cell>
          <cell r="BW731">
            <v>0</v>
          </cell>
        </row>
        <row r="732">
          <cell r="BT732" t="str">
            <v>VLS:I.ICOR.0200401</v>
          </cell>
          <cell r="BV732">
            <v>0</v>
          </cell>
          <cell r="BW732">
            <v>0</v>
          </cell>
        </row>
        <row r="733">
          <cell r="BT733" t="str">
            <v>VLS:I.ICOR.0200402</v>
          </cell>
          <cell r="BV733">
            <v>0</v>
          </cell>
          <cell r="BW733">
            <v>0</v>
          </cell>
        </row>
        <row r="734">
          <cell r="BT734" t="str">
            <v>VLS:I.ICOR.0200403</v>
          </cell>
          <cell r="BV734">
            <v>0</v>
          </cell>
          <cell r="BW734">
            <v>0</v>
          </cell>
        </row>
        <row r="735">
          <cell r="BT735" t="str">
            <v>VLS:I.ICOR.0200404</v>
          </cell>
          <cell r="BV735">
            <v>0</v>
          </cell>
          <cell r="BW735">
            <v>0</v>
          </cell>
        </row>
        <row r="736">
          <cell r="BT736" t="str">
            <v>VLS:I.ICOR.0200405</v>
          </cell>
          <cell r="BV736">
            <v>0</v>
          </cell>
          <cell r="BW736">
            <v>0</v>
          </cell>
        </row>
        <row r="737">
          <cell r="BT737" t="str">
            <v>VLS:I.ICOR.0200406</v>
          </cell>
          <cell r="BV737">
            <v>0</v>
          </cell>
          <cell r="BW737">
            <v>0</v>
          </cell>
        </row>
        <row r="738">
          <cell r="BT738" t="str">
            <v>VLS:I.ICOR.0200407</v>
          </cell>
          <cell r="BV738">
            <v>0</v>
          </cell>
          <cell r="BW738">
            <v>0</v>
          </cell>
        </row>
        <row r="739">
          <cell r="BT739" t="str">
            <v>VLS:I.ICOR.0200408</v>
          </cell>
          <cell r="BV739">
            <v>0</v>
          </cell>
          <cell r="BW739">
            <v>0</v>
          </cell>
        </row>
        <row r="740">
          <cell r="BT740" t="str">
            <v>VLS:I.ICOR.0200409</v>
          </cell>
          <cell r="BV740">
            <v>0</v>
          </cell>
          <cell r="BW740">
            <v>0</v>
          </cell>
        </row>
        <row r="741">
          <cell r="BT741" t="str">
            <v>VLS:I.ICOR.0200410</v>
          </cell>
          <cell r="BV741">
            <v>0</v>
          </cell>
          <cell r="BW741">
            <v>0</v>
          </cell>
        </row>
        <row r="742">
          <cell r="BT742" t="str">
            <v>VLS:I.ICOR.0200411</v>
          </cell>
          <cell r="BV742">
            <v>0</v>
          </cell>
          <cell r="BW742">
            <v>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c97"/>
    </sheetNames>
    <definedNames>
      <definedName name="telaC"/>
    </definedNames>
    <sheetDataSet>
      <sheetData sheetId="0"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3"/>
      <sheetName val="Postos"/>
      <sheetName val="Resumo"/>
      <sheetName val="Ic97"/>
    </sheetNames>
    <definedNames>
      <definedName name="_xlbgnm.pA6"/>
    </definedNames>
    <sheetDataSet>
      <sheetData sheetId="0"/>
      <sheetData sheetId="1"/>
      <sheetData sheetId="2"/>
      <sheetData sheetId="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egocio-Manutenção"/>
      <sheetName val="Gerrot-Mant FCA"/>
      <sheetName val="Gerrot-Mant Locos - Div"/>
      <sheetName val="Gerrot-Mant Vagões - Div"/>
      <sheetName val="Gerrot-Mant Eq Linha - Div"/>
      <sheetName val="Gerrot-Mant - Malha Paulista"/>
      <sheetName val="Gerrot-Mant - Nordeste"/>
      <sheetName val="Check List- Gerrot"/>
      <sheetName val="Plano de Ação"/>
      <sheetName val="Check List_ Gerrot"/>
      <sheetName val="GEROT Manutenção - Vidigal - G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 val="Check List- Gerrot"/>
      <sheetName val="FCD MFe"/>
    </sheetNames>
    <sheetDataSet>
      <sheetData sheetId="0"/>
      <sheetData sheetId="1" refreshError="1"/>
      <sheetData sheetId="2" refreshError="1"/>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s>
    <sheetDataSet>
      <sheetData sheetId="0"/>
      <sheetData sheetId="1" refreshError="1"/>
      <sheetData sheetId="2" refreshError="1"/>
      <sheetData sheetId="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s>
    <sheetDataSet>
      <sheetData sheetId="0"/>
      <sheetData sheetId="1" refreshError="1"/>
      <sheetData sheetId="2" refreshError="1"/>
      <sheetData sheetId="3"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s>
    <definedNames>
      <definedName name="Macro1"/>
    </definedNames>
    <sheetDataSet>
      <sheetData sheetId="0"/>
      <sheetData sheetId="1" refreshError="1"/>
      <sheetData sheetId="2" refreshError="1"/>
      <sheetData sheetId="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egocio-Manutenção"/>
      <sheetName val="Gerrot-Mant EFVM"/>
      <sheetName val="Check List- Gerrot"/>
      <sheetName val="Plano de Ação"/>
      <sheetName val="Check List_ Gerrot"/>
      <sheetName val="Grafico Geral Orçamento"/>
      <sheetName val="Just Nat 57 B"/>
    </sheetNames>
    <sheetDataSet>
      <sheetData sheetId="0"/>
      <sheetData sheetId="1"/>
      <sheetData sheetId="2"/>
      <sheetData sheetId="3"/>
      <sheetData sheetId="4"/>
      <sheetData sheetId="5" refreshError="1"/>
      <sheetData sheetId="6"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COORD REL CLIENTE"/>
      <sheetName val="GER FATURAMENTO"/>
      <sheetName val="ANAL RECEITA"/>
      <sheetName val="GER CLIENTES CONSUMIDORES"/>
      <sheetName val="COORD VENDAS VAREJO"/>
      <sheetName val="SOHO"/>
      <sheetName val="COORD ADM DE ACESSO"/>
      <sheetName val="GER REDE DE ACESSO"/>
      <sheetName val="COORD REDE DE ACESSO"/>
      <sheetName val="COO REDE DE ACESSO INTERIOR"/>
      <sheetName val="GER TUP´S"/>
      <sheetName val="VENDAS TUP´S"/>
      <sheetName val="OPERAÇÃO"/>
      <sheetName val="EXTRA  VENDAS TUP´S"/>
      <sheetName val="COORD OPERAÇÃO"/>
      <sheetName val="Check List- Gerrot"/>
      <sheetName val="VENDAS&quot;TUP´S"/>
      <sheetName val="OPERAÇÃM"/>
      <sheetName val="EXTRC  VENDAS&quot;TUP´S"/>
      <sheetName val="COORD ORERAÇÃO"/>
      <sheetName val="Cronograma"/>
      <sheetName val="Validações"/>
      <sheetName val="DIR MERCADO CONSUMIDOR"/>
      <sheetName val="GDP"/>
      <sheetName val="MêsBase"/>
      <sheetName val="Variáveis"/>
    </sheetNames>
    <sheetDataSet>
      <sheetData sheetId="0" refreshError="1">
        <row r="2">
          <cell r="C2" t="str">
            <v>ALVARO PEREIRA DA COSTA</v>
          </cell>
        </row>
        <row r="3">
          <cell r="C3" t="str">
            <v>CESAR AUGUSTO XAVIER MOREIRA</v>
          </cell>
        </row>
        <row r="4">
          <cell r="C4" t="str">
            <v>CICERO CRISPIM MARQUES FEITOSA</v>
          </cell>
        </row>
        <row r="5">
          <cell r="C5" t="str">
            <v>ERIVALDO VIDAL JUNIOR</v>
          </cell>
        </row>
        <row r="6">
          <cell r="C6" t="str">
            <v>MARTONIO DE OLIVEIRA RODRIGUES</v>
          </cell>
        </row>
        <row r="7">
          <cell r="C7" t="str">
            <v>JOSE FILIPE ALVES DE BARROS QUEIROZ</v>
          </cell>
        </row>
        <row r="8">
          <cell r="C8" t="str">
            <v>JOSE ALDISIO LEITE FIRMINO</v>
          </cell>
        </row>
        <row r="9">
          <cell r="C9" t="str">
            <v>BERNARDINO TEMPONI CAMPOS</v>
          </cell>
        </row>
        <row r="10">
          <cell r="C10" t="str">
            <v>FRANCISCO AFONSO FERREIRA MAIA</v>
          </cell>
        </row>
        <row r="11">
          <cell r="C11" t="str">
            <v>JOAO TOME MOREIRA</v>
          </cell>
        </row>
        <row r="12">
          <cell r="C12" t="str">
            <v>ELVIO ANTONIO NARCISO</v>
          </cell>
        </row>
        <row r="13">
          <cell r="C13" t="str">
            <v>JOSE MARIA CAVALCANTE FILHO</v>
          </cell>
        </row>
        <row r="14">
          <cell r="C14" t="str">
            <v>GIORDANO BRUNO PEREIRA BRASIL</v>
          </cell>
        </row>
        <row r="15">
          <cell r="C15" t="str">
            <v>HEITOR PIRES BARBOSA JUNIOR</v>
          </cell>
        </row>
        <row r="16">
          <cell r="C16" t="str">
            <v>SANDRO EDUARDO GONÇALVES E SILVA</v>
          </cell>
        </row>
        <row r="17">
          <cell r="C17" t="str">
            <v>GEORGINA VASCONCELOS SAMPAIO</v>
          </cell>
        </row>
        <row r="18">
          <cell r="C18" t="str">
            <v>MARCO AURELIO MALACO PEREIRA</v>
          </cell>
        </row>
        <row r="19">
          <cell r="C19" t="str">
            <v>REGINA CLAUDIA OLIVEIRA DE SANTANA</v>
          </cell>
        </row>
        <row r="20">
          <cell r="C20" t="str">
            <v>GUSTAVO ROCHA AMARAL</v>
          </cell>
        </row>
        <row r="21">
          <cell r="C21" t="str">
            <v>SARVIA SILVANA RIOS PIRES</v>
          </cell>
        </row>
        <row r="22">
          <cell r="C22" t="str">
            <v>DELANIA AZEVEDO CAVALCANTE</v>
          </cell>
        </row>
        <row r="23">
          <cell r="C23" t="str">
            <v>EDUARDO LOPES DOS SANTOS NETO</v>
          </cell>
        </row>
        <row r="24">
          <cell r="C24" t="str">
            <v>WALDENIO DE JESUS SOARES DA ROCHA</v>
          </cell>
        </row>
        <row r="25">
          <cell r="C25" t="str">
            <v>PAULO AFONSO DE ARAUJO SIQUEIRA</v>
          </cell>
        </row>
        <row r="26">
          <cell r="C26" t="str">
            <v>JOSE JULIO BRAGA SILVA</v>
          </cell>
        </row>
        <row r="27">
          <cell r="C27" t="str">
            <v>JOAO CAPPI</v>
          </cell>
        </row>
        <row r="28">
          <cell r="C28" t="str">
            <v>GABRIEL MONTENEGRO DAMASCENO</v>
          </cell>
        </row>
        <row r="29">
          <cell r="C29" t="str">
            <v>PEDRO BEZERRA SILVA</v>
          </cell>
        </row>
        <row r="30">
          <cell r="C30" t="str">
            <v>FERNANDO BARBOSA MELLO MENDES</v>
          </cell>
        </row>
        <row r="31">
          <cell r="C31" t="str">
            <v>LUCIANO CANSANCAO MOREIRA E SILVA</v>
          </cell>
        </row>
        <row r="32">
          <cell r="C32" t="str">
            <v>MAURO FREITAS DE ATAIDE</v>
          </cell>
        </row>
        <row r="33">
          <cell r="C33" t="str">
            <v>FRANCISCO CARMELIO MEDEIROS NETO</v>
          </cell>
        </row>
        <row r="34">
          <cell r="C34" t="str">
            <v>LUIZ HIRAM FARIAS BEZERRA</v>
          </cell>
        </row>
        <row r="35">
          <cell r="C35" t="str">
            <v>ROBERTO BATISTA MONTEFUSCO ARRAES</v>
          </cell>
        </row>
        <row r="36">
          <cell r="C36" t="str">
            <v>PAULO DA CUNHA CORREIA LIMA</v>
          </cell>
        </row>
        <row r="37">
          <cell r="C37" t="str">
            <v>JOAO ANICETO DE CARVALHO NETO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s>
    <sheetDataSet>
      <sheetData sheetId="0" refreshError="1"/>
      <sheetData sheetId="1" refreshError="1"/>
      <sheetData sheetId="2" refreshError="1"/>
      <sheetData sheetId="3"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tese"/>
      <sheetName val="DemoRes"/>
      <sheetName val="DemoRes (2)"/>
      <sheetName val="RecLiqServ"/>
      <sheetName val="RecLiqServ (2)"/>
      <sheetName val="IndQtd"/>
      <sheetName val="RecUni"/>
      <sheetName val="DetDemoRes"/>
      <sheetName val="DetDemoRes (2)"/>
      <sheetName val="Demanda"/>
      <sheetName val="PlanInv"/>
      <sheetName val="PlaFin"/>
      <sheetName val="FluxCxa"/>
      <sheetName val="BalPat"/>
      <sheetName val="RecHum"/>
      <sheetName val="sispecabr99"/>
      <sheetName val="Usiminas "/>
      <sheetName val="Açominas"/>
      <sheetName val="EXEMPLO"/>
      <sheetName val="MENU"/>
      <sheetName val="06X12"/>
      <sheetName val="12X18"/>
      <sheetName val="18X24"/>
      <sheetName val="RESULTS_06X12"/>
      <sheetName val="RESULTS_12X18"/>
      <sheetName val="RESULTS_18X24"/>
      <sheetName val="LISTA_BASE"/>
      <sheetName val="Instruções"/>
      <sheetName val="Identificação"/>
      <sheetName val="Pareto"/>
      <sheetName val="Estratificação"/>
      <sheetName val="Análise das Causas A"/>
      <sheetName val="Análise das Hipóteses A"/>
      <sheetName val="5 Por Ques A"/>
      <sheetName val="PA (A)"/>
      <sheetName val="Análise das Causas B"/>
      <sheetName val="Análise das Hipóteses B"/>
      <sheetName val="5 Por Ques B"/>
      <sheetName val="PA (B)"/>
      <sheetName val="Check1Tabela"/>
      <sheetName val="Conclusão"/>
      <sheetName val="Capa"/>
      <sheetName val="Missão"/>
      <sheetName val="Valores"/>
      <sheetName val="Modelo de Gestão"/>
      <sheetName val="Metas . 2006"/>
      <sheetName val="ICs"/>
      <sheetName val="IVs"/>
      <sheetName val="Maior Melhor"/>
      <sheetName val="Menor  Melhor"/>
      <sheetName val="Menor  Melhor 1"/>
      <sheetName val="Menor  Melhor 2"/>
      <sheetName val="Maior Melhor 3"/>
      <sheetName val="Maior Melhor 4"/>
      <sheetName val="Maior Melhor 5"/>
      <sheetName val="Maior Melhor 6"/>
      <sheetName val="Menor  Melhor 8"/>
      <sheetName val="Menor  Melhor 9"/>
      <sheetName val="RTA´s"/>
      <sheetName val="Planos de Ação"/>
      <sheetName val="EXCEL2"/>
      <sheetName val="Plan1"/>
      <sheetName val="Principal"/>
      <sheetName val="Dados"/>
      <sheetName val="Análise das Causas "/>
      <sheetName val="Análise das Hipóteses "/>
      <sheetName val="5 Porquês"/>
      <sheetName val="Relatório de Anomalia"/>
      <sheetName val="JLLE"/>
      <sheetName val="MAUA"/>
      <sheetName val="controle-ARQUIVO"/>
      <sheetName val="MêsBase"/>
      <sheetName val="DemoRes_(2)"/>
      <sheetName val="RecLiqServ_(2)"/>
      <sheetName val="DetDemoRes_(2)"/>
      <sheetName val="Usiminas_"/>
      <sheetName val="Análise_das_Causas_A"/>
      <sheetName val="Análise_das_Hipóteses_A"/>
      <sheetName val="5_Por_Ques_A"/>
      <sheetName val="PA_(A)"/>
      <sheetName val="Análise_das_Causas_B"/>
      <sheetName val="Análise_das_Hipóteses_B"/>
      <sheetName val="5_Por_Ques_B"/>
      <sheetName val="PA_(B)"/>
      <sheetName val="Modelo_de_Gestão"/>
      <sheetName val="Metas___2006"/>
      <sheetName val="Maior_Melhor"/>
      <sheetName val="Menor__Melhor"/>
      <sheetName val="Menor__Melhor_1"/>
      <sheetName val="Menor__Melhor_2"/>
      <sheetName val="Maior_Melhor_3"/>
      <sheetName val="Maior_Melhor_4"/>
      <sheetName val="Maior_Melhor_5"/>
      <sheetName val="Maior_Melhor_6"/>
      <sheetName val="Menor__Melhor_8"/>
      <sheetName val="Menor__Melhor_9"/>
      <sheetName val="Planos_de_Açã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sheetData sheetId="22"/>
      <sheetData sheetId="23"/>
      <sheetData sheetId="24"/>
      <sheetData sheetId="25"/>
      <sheetData sheetId="26"/>
      <sheetData sheetId="27"/>
      <sheetData sheetId="28"/>
      <sheetData sheetId="29" refreshError="1"/>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refreshError="1">
        <row r="3">
          <cell r="O3">
            <v>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ID. IMP"/>
      <sheetName val="Pessoal CVRD"/>
      <sheetName val="Formulário"/>
      <sheetName val="Instruções"/>
    </sheetNames>
    <sheetDataSet>
      <sheetData sheetId="0" refreshError="1"/>
      <sheetData sheetId="1" refreshError="1">
        <row r="5">
          <cell r="X5" t="str">
            <v>DIFN</v>
          </cell>
          <cell r="Y5" t="str">
            <v>Gab.DIFN</v>
          </cell>
          <cell r="Z5" t="str">
            <v>GEADN</v>
          </cell>
          <cell r="AA5" t="str">
            <v>GEDEN</v>
          </cell>
          <cell r="AB5" t="str">
            <v>GEFEN</v>
          </cell>
          <cell r="AC5" t="str">
            <v>GEMEN</v>
          </cell>
          <cell r="AD5" t="str">
            <v>GEMIN</v>
          </cell>
          <cell r="AE5" t="str">
            <v>GEPON</v>
          </cell>
          <cell r="AF5" t="str">
            <v>GEQAN</v>
          </cell>
          <cell r="AG5" t="str">
            <v>GESEN</v>
          </cell>
          <cell r="AH5" t="str">
            <v>GETAN</v>
          </cell>
        </row>
        <row r="6">
          <cell r="T6" t="str">
            <v>Aferição de equipamentos</v>
          </cell>
          <cell r="U6" t="str">
            <v>ABDOMEN</v>
          </cell>
          <cell r="V6" t="str">
            <v>Contusão</v>
          </cell>
          <cell r="X6" t="str">
            <v>DIMA</v>
          </cell>
          <cell r="Y6" t="str">
            <v>GEMAN</v>
          </cell>
        </row>
        <row r="7">
          <cell r="T7" t="str">
            <v>Condução de veículos</v>
          </cell>
          <cell r="U7" t="str">
            <v>BRAÇO</v>
          </cell>
          <cell r="V7" t="str">
            <v>Corpo Estranho</v>
          </cell>
          <cell r="X7" t="str">
            <v>DILG</v>
          </cell>
          <cell r="Y7" t="str">
            <v>GELOG</v>
          </cell>
        </row>
        <row r="8">
          <cell r="T8" t="str">
            <v>Deslocamento Motorizado</v>
          </cell>
          <cell r="U8" t="str">
            <v>CABEÇA</v>
          </cell>
          <cell r="V8" t="str">
            <v>Corte</v>
          </cell>
          <cell r="X8" t="str">
            <v>Outras</v>
          </cell>
          <cell r="Y8" t="str">
            <v>GANAJ</v>
          </cell>
          <cell r="Z8" t="str">
            <v>GANEL</v>
          </cell>
          <cell r="AA8" t="str">
            <v>GANOR</v>
          </cell>
          <cell r="AB8" t="str">
            <v>GABET</v>
          </cell>
          <cell r="AC8" t="str">
            <v>GANOT</v>
          </cell>
        </row>
        <row r="9">
          <cell r="T9" t="str">
            <v>Insp. Equipamentos</v>
          </cell>
          <cell r="U9" t="str">
            <v>COLUNA</v>
          </cell>
          <cell r="V9" t="str">
            <v>Escoriação</v>
          </cell>
        </row>
        <row r="10">
          <cell r="T10" t="str">
            <v>Inspeção Elétrica</v>
          </cell>
          <cell r="U10" t="str">
            <v>DEDO</v>
          </cell>
          <cell r="V10" t="str">
            <v>Ferimento Contuso</v>
          </cell>
        </row>
        <row r="11">
          <cell r="T11" t="str">
            <v>Limpeza</v>
          </cell>
          <cell r="U11" t="str">
            <v>GENERALIZADO</v>
          </cell>
          <cell r="V11" t="str">
            <v>Ferimento Perfurante</v>
          </cell>
        </row>
        <row r="12">
          <cell r="T12" t="str">
            <v>Locomoção</v>
          </cell>
          <cell r="U12" t="str">
            <v>JOELHO</v>
          </cell>
          <cell r="V12" t="str">
            <v>Irritação</v>
          </cell>
        </row>
        <row r="13">
          <cell r="T13" t="str">
            <v>Manuseio de Materiais</v>
          </cell>
          <cell r="U13" t="str">
            <v>MÃO</v>
          </cell>
          <cell r="V13" t="str">
            <v>Lombalgia</v>
          </cell>
        </row>
        <row r="14">
          <cell r="T14" t="str">
            <v>Manutenção Elétrica</v>
          </cell>
          <cell r="U14" t="str">
            <v>OLHOS</v>
          </cell>
          <cell r="V14" t="str">
            <v>Luxação</v>
          </cell>
        </row>
        <row r="15">
          <cell r="T15" t="str">
            <v>Manutenção Eletromecânica</v>
          </cell>
          <cell r="U15" t="str">
            <v>OUVIDO</v>
          </cell>
          <cell r="V15" t="str">
            <v>Picada de inseto</v>
          </cell>
        </row>
        <row r="16">
          <cell r="T16" t="str">
            <v>Manutenção Mecânica</v>
          </cell>
          <cell r="U16" t="str">
            <v>PÉ</v>
          </cell>
          <cell r="V16" t="str">
            <v>Queimadura</v>
          </cell>
        </row>
        <row r="17">
          <cell r="T17" t="str">
            <v>Movimentação de Materiais</v>
          </cell>
          <cell r="U17" t="str">
            <v>PERNA</v>
          </cell>
          <cell r="V17" t="str">
            <v>Outros</v>
          </cell>
        </row>
        <row r="18">
          <cell r="T18" t="str">
            <v>Op. Equip. Oxicorte / solda</v>
          </cell>
          <cell r="U18" t="str">
            <v>ROSTO</v>
          </cell>
        </row>
        <row r="19">
          <cell r="T19" t="str">
            <v>Operação de Equipamentos</v>
          </cell>
          <cell r="U19" t="str">
            <v>SEM LESÃO</v>
          </cell>
        </row>
        <row r="20">
          <cell r="T20" t="str">
            <v>outros</v>
          </cell>
          <cell r="U20" t="str">
            <v>SUPERCÍLIO</v>
          </cell>
        </row>
        <row r="21">
          <cell r="U21" t="str">
            <v>TÓRAX</v>
          </cell>
        </row>
        <row r="22">
          <cell r="U22" t="str">
            <v>TORNOZELO</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EARA"/>
      <sheetName val="PIAUÍ"/>
      <sheetName val="MARANHÃO"/>
      <sheetName val="PARÁ"/>
      <sheetName val="AMAPA"/>
      <sheetName val="AMAZONAS"/>
      <sheetName val="RORAIMA"/>
      <sheetName val="REUNIÃO GERENCIAL"/>
      <sheetName val="Indicadores"/>
      <sheetName val="Oferta"/>
      <sheetName val="Oferta prevista x real"/>
      <sheetName val="Oferta Real X Aceite"/>
      <sheetName val="Aceite X Realizado"/>
      <sheetName val="Oferta  Real  X  Descarga  Real"/>
      <sheetName val="CONTROLE DE GRÃOS "/>
      <sheetName val="Gráficos"/>
      <sheetName val="Lacunas"/>
      <sheetName val="Controle cargueiros"/>
      <sheetName val="Produtividade"/>
      <sheetName val="Gráficos (2)"/>
      <sheetName val="Produtividade_Fertilizantes"/>
      <sheetName val="Gráfico ano"/>
      <sheetName val="Farol"/>
      <sheetName val="DETALHADO"/>
      <sheetName val="Plan Grãos"/>
      <sheetName val="DADOS"/>
      <sheetName val="OP-Alojamento"/>
      <sheetName val="OP-Banheiro"/>
      <sheetName val="Copa"/>
      <sheetName val="OP-Cozinha"/>
      <sheetName val="Refeitório"/>
      <sheetName val="Vestiário"/>
      <sheetName val="CCO"/>
      <sheetName val="INFORMÁTICA"/>
      <sheetName val="OP-LOCOMOTIVA "/>
      <sheetName val="OP-OFICINAS"/>
      <sheetName val="OP-Sala de Ferramentas"/>
      <sheetName val="OP-SALA MANUTENÇÃO"/>
      <sheetName val="OP-Lavador"/>
      <sheetName val="OP-Almoxarifado"/>
      <sheetName val="OP-Veículo"/>
      <sheetName val="COL-Sala Reunião-Treinamento"/>
      <sheetName val="AD-Escritório"/>
      <sheetName val="COL-Estacionamento"/>
      <sheetName val="COL-Plataforma"/>
      <sheetName val="OP-Posto Abastecimento"/>
      <sheetName val="COL-Pátio-Trecho"/>
      <sheetName val="OP-Auto linha"/>
      <sheetName val="OP-Garagem"/>
      <sheetName val="OP-Obras "/>
      <sheetName val="OP-ESTALEIRO"/>
      <sheetName val="OP-Vagão Dormitório"/>
      <sheetName val="Usiminas "/>
      <sheetName val="Açominas"/>
      <sheetName val="Report to"/>
      <sheetName val="MENU"/>
      <sheetName val="06X12"/>
      <sheetName val="12X18"/>
      <sheetName val="18X24"/>
      <sheetName val="RESULTS_06X12"/>
      <sheetName val="RESULTS_12X18"/>
      <sheetName val="RESULTS_18X24"/>
      <sheetName val="LISTA_BASE"/>
      <sheetName val="Metas"/>
      <sheetName val="dez-ba"/>
      <sheetName val="nov-ba"/>
      <sheetName val="out-ba"/>
      <sheetName val="set-ba"/>
      <sheetName val="ago-ba"/>
      <sheetName val="jul-se"/>
      <sheetName val="jul-al"/>
      <sheetName val="jul-ba"/>
      <sheetName val="jan-ba"/>
      <sheetName val="jan-al"/>
      <sheetName val="jan-se"/>
      <sheetName val="fev-ba"/>
      <sheetName val="fev-al"/>
      <sheetName val="fev-se"/>
      <sheetName val="mar-ba"/>
      <sheetName val="mar-al"/>
      <sheetName val="mar-se"/>
      <sheetName val="abr-ba"/>
      <sheetName val="abr-al"/>
      <sheetName val="abr-se"/>
      <sheetName val="mai-ba"/>
      <sheetName val="mai-se"/>
      <sheetName val="mai-al"/>
      <sheetName val="jun-ba"/>
      <sheetName val="jun-se"/>
      <sheetName val="jun-al"/>
      <sheetName val="Metas Coord Adriana "/>
      <sheetName val="Plan Elaine (Nani) "/>
      <sheetName val="Plan Letieri"/>
      <sheetName val="Plan Mariana "/>
      <sheetName val="Plan Alexandre"/>
      <sheetName val="Plan Dornellas "/>
      <sheetName val="Plan Adauto"/>
      <sheetName val="Plan Rosane "/>
      <sheetName val="Plan Luciana"/>
      <sheetName val="Plan Fabiana "/>
      <sheetName val="Plan Renata"/>
      <sheetName val="Plan Derek"/>
      <sheetName val="Plan Miguel "/>
      <sheetName val="Plan Raphael "/>
      <sheetName val="Plan Veronice"/>
      <sheetName val="Plan Vine"/>
      <sheetName val="Plan Monica "/>
      <sheetName val="Plan Luiz Clapp"/>
      <sheetName val="Plan Naisa"/>
      <sheetName val="Plan Monica Silva"/>
      <sheetName val="Plan Giselle"/>
      <sheetName val="Plan Rubens "/>
      <sheetName val="Plan Cesar "/>
      <sheetName val="Capa"/>
      <sheetName val="Missão"/>
      <sheetName val="Valores"/>
      <sheetName val="Modelo de Gestão"/>
      <sheetName val="Metas . 2006"/>
      <sheetName val="ICs"/>
      <sheetName val="IVs"/>
      <sheetName val="Maior Melhor"/>
      <sheetName val="Menor  Melhor"/>
      <sheetName val="Menor  Melhor 1"/>
      <sheetName val="Menor  Melhor 2"/>
      <sheetName val="Maior Melhor 3"/>
      <sheetName val="Maior Melhor 4"/>
      <sheetName val="Maior Melhor 5"/>
      <sheetName val="Maior Melhor 6"/>
      <sheetName val="Menor  Melhor 8"/>
      <sheetName val="Menor  Melhor 9"/>
      <sheetName val="RTA´s"/>
      <sheetName val="Planos de Ação"/>
      <sheetName val="Tab IC Mar"/>
      <sheetName val="NOME DO COLABORADOR"/>
      <sheetName val="Listas"/>
      <sheetName val="#REF"/>
      <sheetName val="Pessoal CVRD"/>
      <sheetName val="Cronograma"/>
      <sheetName val="Solução"/>
      <sheetName val="sispecabr99"/>
      <sheetName val="Instruções"/>
      <sheetName val="Identificação"/>
      <sheetName val="Estratificação"/>
      <sheetName val="Pareto"/>
      <sheetName val="Análise das Causas "/>
      <sheetName val="Análise das Hipóteses "/>
      <sheetName val="5 Porquês"/>
      <sheetName val="Relatório de Anomalia"/>
      <sheetName val="Ident"/>
      <sheetName val="Estrat"/>
      <sheetName val="Anal Causas"/>
      <sheetName val="Anal Hipot"/>
      <sheetName val="Por Que"/>
      <sheetName val="Rel Anomalia"/>
      <sheetName val="Plan3"/>
      <sheetName val="Custos de Equip."/>
      <sheetName val="Auxiliar"/>
      <sheetName val="Resumo EFVM"/>
      <sheetName val="Metas IEA"/>
      <sheetName val="Principal"/>
      <sheetName val="LEG"/>
      <sheetName val="PAN_3s"/>
      <sheetName val="5W2H"/>
      <sheetName val="4.Painel"/>
      <sheetName val="Anx7_Listas"/>
      <sheetName val="REUNIÃO_GERENCIAL"/>
      <sheetName val="Oferta_prevista_x_real"/>
      <sheetName val="Oferta_Real_X_Aceite"/>
      <sheetName val="Aceite_X_Realizado"/>
      <sheetName val="Oferta__Real__X__Descarga__Real"/>
      <sheetName val="CONTROLE_DE_GRÃOS_"/>
      <sheetName val="Controle_cargueiros"/>
      <sheetName val="Gráficos_(2)"/>
      <sheetName val="Gráfico_ano"/>
      <sheetName val="Plan_Grãos"/>
      <sheetName val="OP-LOCOMOTIVA_"/>
      <sheetName val="OP-Sala_de_Ferramentas"/>
      <sheetName val="OP-SALA_MANUTENÇÃO"/>
      <sheetName val="COL-Sala_Reunião-Treinamento"/>
      <sheetName val="OP-Posto_Abastecimento"/>
      <sheetName val="OP-Auto_linha"/>
      <sheetName val="OP-Obras_"/>
      <sheetName val="OP-Vagão_Dormitório"/>
      <sheetName val="Usiminas_"/>
      <sheetName val="Report_to"/>
      <sheetName val="Metas_Coord_Adriana_"/>
      <sheetName val="Plan_Elaine_(Nani)_"/>
      <sheetName val="Plan_Letieri"/>
      <sheetName val="Plan_Mariana_"/>
      <sheetName val="Plan_Alexandre"/>
      <sheetName val="Plan_Dornellas_"/>
      <sheetName val="Plan_Adauto"/>
      <sheetName val="Plan_Rosane_"/>
      <sheetName val="Plan_Luciana"/>
      <sheetName val="Plan_Fabiana_"/>
      <sheetName val="Plan_Renata"/>
      <sheetName val="Plan_Derek"/>
      <sheetName val="Plan_Miguel_"/>
      <sheetName val="Plan_Raphael_"/>
      <sheetName val="Plan_Veronice"/>
      <sheetName val="Plan_Vine"/>
      <sheetName val="Plan_Monica_"/>
      <sheetName val="Plan_Luiz_Clapp"/>
      <sheetName val="Plan_Naisa"/>
      <sheetName val="Plan_Monica_Silva"/>
      <sheetName val="Plan_Giselle"/>
      <sheetName val="Plan_Rubens_"/>
      <sheetName val="Plan_Cesar_"/>
      <sheetName val="Modelo_de_Gestão"/>
      <sheetName val="Metas___2006"/>
      <sheetName val="Maior_Melhor"/>
      <sheetName val="Menor__Melhor"/>
      <sheetName val="Menor__Melhor_1"/>
      <sheetName val="Menor__Melhor_2"/>
      <sheetName val="Maior_Melhor_3"/>
      <sheetName val="Maior_Melhor_4"/>
      <sheetName val="Maior_Melhor_5"/>
      <sheetName val="Maior_Melhor_6"/>
      <sheetName val="Menor__Melhor_8"/>
      <sheetName val="Menor__Melhor_9"/>
      <sheetName val="Planos_de_Ação"/>
      <sheetName val="Tab_IC_Mar"/>
      <sheetName val="NOME_DO_COLABORADOR"/>
      <sheetName val="Pessoal_CVRD"/>
      <sheetName val="MELHORIAS E OPÇÕES"/>
      <sheetName val="Check Faro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crição Negócio"/>
      <sheetName val="Anexo B"/>
      <sheetName val="Anexo C"/>
      <sheetName val="PA-Fev_Frat 3º2004"/>
      <sheetName val="PA-Fev_Frat 4º2004"/>
      <sheetName val="PA-Fev_HE 4º2004 1"/>
      <sheetName val="PA-Mar_HE_3º2004"/>
      <sheetName val="PA-Mar_Restrição_2ºT2004 "/>
      <sheetName val="PA-Mar_Impacto_4º2004"/>
      <sheetName val="PA-Mar_Acid.SPT_4º2004"/>
      <sheetName val="SISCOM ABAST"/>
      <sheetName val="SISCOM DESC BR"/>
      <sheetName val="Acid.Ferrov-PA ABR (2)"/>
      <sheetName val="CARACTVP"/>
    </sheetNames>
    <definedNames>
      <definedName name="Macro20"/>
      <definedName name="Macro22"/>
      <definedName name="Macro23"/>
      <definedName name="Macro24"/>
      <definedName name="Macro25"/>
      <definedName name="Macro26"/>
      <definedName name="Macro27"/>
      <definedName name="Macro28"/>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U"/>
    </sheetNames>
    <definedNames>
      <definedName name="Macro27" refersTo="#REF!"/>
    </definedNames>
    <sheetDataSet>
      <sheetData sheetId="0"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V"/>
    </sheetNames>
    <definedNames>
      <definedName name="Macro32"/>
      <definedName name="Macro33"/>
      <definedName name="Macro34"/>
      <definedName name="Macro70"/>
      <definedName name="Macro71"/>
      <definedName name="Macro72"/>
      <definedName name="Macro73"/>
      <definedName name="Macro74"/>
      <definedName name="Macro75"/>
      <definedName name="Macro76"/>
      <definedName name="Macro77"/>
      <definedName name="Macro78"/>
      <definedName name="Macro79"/>
      <definedName name="Macro80"/>
      <definedName name="Módulo1.Macro6"/>
    </defined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s>
    <sheetDataSet>
      <sheetData sheetId="0"/>
      <sheetData sheetId="1" refreshError="1"/>
      <sheetData sheetId="2" refreshError="1"/>
      <sheetData sheetId="3"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ções de envio"/>
      <sheetName val="Instruções de preenchimento"/>
      <sheetName val="Considerações"/>
      <sheetName val="Banco de Dados"/>
      <sheetName val="Check Farol"/>
      <sheetName val="Check List"/>
      <sheetName val="Check Pad "/>
      <sheetName val="Cronograma 1"/>
      <sheetName val="Cronograma 2"/>
      <sheetName val="Check Pecados"/>
      <sheetName val="Pessoal Próprio"/>
      <sheetName val="Pessoal Terceiros"/>
      <sheetName val="Treinamento na Visão"/>
      <sheetName val="RG14 - Próprios"/>
      <sheetName val="RG14 - Contratadas"/>
      <sheetName val="PAZ"/>
      <sheetName val="CHECK SSO"/>
      <sheetName val="Pessoal de Terceiros"/>
      <sheetName val="Check List SSO"/>
    </sheetNames>
    <sheetDataSet>
      <sheetData sheetId="0" refreshError="1"/>
      <sheetData sheetId="1" refreshError="1"/>
      <sheetData sheetId="2" refreshError="1"/>
      <sheetData sheetId="3" refreshError="1"/>
      <sheetData sheetId="4" refreshError="1">
        <row r="6">
          <cell r="F6">
            <v>1</v>
          </cell>
          <cell r="G6">
            <v>1</v>
          </cell>
          <cell r="H6">
            <v>1</v>
          </cell>
          <cell r="I6">
            <v>1</v>
          </cell>
          <cell r="J6">
            <v>1</v>
          </cell>
          <cell r="K6">
            <v>1</v>
          </cell>
          <cell r="L6">
            <v>1</v>
          </cell>
          <cell r="M6">
            <v>1</v>
          </cell>
          <cell r="N6">
            <v>1</v>
          </cell>
          <cell r="O6">
            <v>1</v>
          </cell>
          <cell r="P6">
            <v>1</v>
          </cell>
          <cell r="Q6">
            <v>1</v>
          </cell>
        </row>
        <row r="8">
          <cell r="F8">
            <v>5.1900000000000002E-2</v>
          </cell>
          <cell r="G8">
            <v>0.21099999999999999</v>
          </cell>
          <cell r="H8">
            <v>0.79600000000000004</v>
          </cell>
          <cell r="I8">
            <v>0.8155</v>
          </cell>
          <cell r="J8">
            <v>0.76700000000000002</v>
          </cell>
          <cell r="K8">
            <v>0.84419999999999995</v>
          </cell>
          <cell r="L8">
            <v>0.78039999999999998</v>
          </cell>
          <cell r="M8">
            <v>1</v>
          </cell>
          <cell r="N8">
            <v>1</v>
          </cell>
          <cell r="O8">
            <v>1</v>
          </cell>
          <cell r="P8">
            <v>1</v>
          </cell>
          <cell r="Q8">
            <v>1</v>
          </cell>
        </row>
        <row r="10">
          <cell r="F10">
            <v>0</v>
          </cell>
          <cell r="G10">
            <v>0</v>
          </cell>
          <cell r="H10">
            <v>2.0899999999999998E-2</v>
          </cell>
          <cell r="I10">
            <v>5.8400000000000001E-2</v>
          </cell>
          <cell r="J10">
            <v>6.6699999999999995E-2</v>
          </cell>
          <cell r="K10">
            <v>9.1300000000000006E-2</v>
          </cell>
          <cell r="L10">
            <v>0.112</v>
          </cell>
        </row>
        <row r="14">
          <cell r="F14">
            <v>248</v>
          </cell>
          <cell r="G14">
            <v>248</v>
          </cell>
          <cell r="H14">
            <v>252</v>
          </cell>
          <cell r="I14">
            <v>252</v>
          </cell>
          <cell r="J14">
            <v>249</v>
          </cell>
          <cell r="K14">
            <v>249</v>
          </cell>
          <cell r="L14">
            <v>266</v>
          </cell>
          <cell r="M14">
            <v>266</v>
          </cell>
          <cell r="N14">
            <v>266</v>
          </cell>
          <cell r="O14">
            <v>266</v>
          </cell>
          <cell r="P14">
            <v>266</v>
          </cell>
          <cell r="Q14">
            <v>266</v>
          </cell>
        </row>
        <row r="20">
          <cell r="F20">
            <v>0.3</v>
          </cell>
          <cell r="G20">
            <v>0.3</v>
          </cell>
          <cell r="H20">
            <v>0.3</v>
          </cell>
          <cell r="I20">
            <v>0.3</v>
          </cell>
          <cell r="J20">
            <v>0.3</v>
          </cell>
          <cell r="K20">
            <v>0.3</v>
          </cell>
          <cell r="L20">
            <v>0.3</v>
          </cell>
          <cell r="M20">
            <v>0.3</v>
          </cell>
          <cell r="N20">
            <v>0.3</v>
          </cell>
          <cell r="O20">
            <v>0.3</v>
          </cell>
          <cell r="P20">
            <v>0.3</v>
          </cell>
          <cell r="Q20">
            <v>0.3</v>
          </cell>
        </row>
        <row r="38">
          <cell r="F38">
            <v>2.3699999999999999E-2</v>
          </cell>
          <cell r="G38">
            <v>2.7400000000000001E-2</v>
          </cell>
          <cell r="H38">
            <v>1.5699999999999999E-2</v>
          </cell>
          <cell r="I38">
            <v>6.8999999999999999E-3</v>
          </cell>
          <cell r="J38">
            <v>1.43E-2</v>
          </cell>
          <cell r="K38">
            <v>1.35E-2</v>
          </cell>
          <cell r="L38">
            <v>1.1690000000000001E-2</v>
          </cell>
        </row>
        <row r="40">
          <cell r="F40">
            <v>1.4800000000000001E-2</v>
          </cell>
          <cell r="G40">
            <v>1.49E-2</v>
          </cell>
          <cell r="H40">
            <v>1.1900000000000001E-2</v>
          </cell>
          <cell r="I40">
            <v>1.1299999999999999E-2</v>
          </cell>
          <cell r="J40">
            <v>0.01</v>
          </cell>
          <cell r="K40">
            <v>9.7999999999999997E-3</v>
          </cell>
          <cell r="L40">
            <v>2.1800000000000001E-3</v>
          </cell>
        </row>
        <row r="42">
          <cell r="F42">
            <v>26704</v>
          </cell>
          <cell r="G42">
            <v>26809</v>
          </cell>
          <cell r="H42">
            <v>27108</v>
          </cell>
          <cell r="I42">
            <v>26922</v>
          </cell>
          <cell r="J42">
            <v>28654</v>
          </cell>
          <cell r="K42">
            <v>26897</v>
          </cell>
          <cell r="L42">
            <v>26551</v>
          </cell>
          <cell r="M42">
            <v>26731</v>
          </cell>
          <cell r="N42">
            <v>26563</v>
          </cell>
          <cell r="O42">
            <v>26794</v>
          </cell>
          <cell r="P42">
            <v>27044</v>
          </cell>
          <cell r="Q42">
            <v>26922</v>
          </cell>
        </row>
        <row r="46">
          <cell r="F46">
            <v>1058</v>
          </cell>
          <cell r="G46">
            <v>676</v>
          </cell>
          <cell r="H46">
            <v>734</v>
          </cell>
          <cell r="I46">
            <v>1154</v>
          </cell>
          <cell r="J46">
            <v>1239</v>
          </cell>
          <cell r="K46">
            <v>1240</v>
          </cell>
          <cell r="L46">
            <v>1438</v>
          </cell>
        </row>
        <row r="48">
          <cell r="F48">
            <v>94</v>
          </cell>
          <cell r="G48">
            <v>93</v>
          </cell>
          <cell r="H48">
            <v>93</v>
          </cell>
          <cell r="I48">
            <v>93</v>
          </cell>
          <cell r="J48">
            <v>93</v>
          </cell>
          <cell r="K48">
            <v>93</v>
          </cell>
          <cell r="L48">
            <v>84</v>
          </cell>
          <cell r="M48">
            <v>76</v>
          </cell>
          <cell r="N48">
            <v>76</v>
          </cell>
          <cell r="O48">
            <v>67</v>
          </cell>
          <cell r="P48">
            <v>61</v>
          </cell>
          <cell r="Q48">
            <v>61</v>
          </cell>
        </row>
        <row r="50">
          <cell r="F50">
            <v>31</v>
          </cell>
          <cell r="G50">
            <v>51</v>
          </cell>
          <cell r="H50">
            <v>62</v>
          </cell>
          <cell r="I50">
            <v>59</v>
          </cell>
          <cell r="J50">
            <v>57</v>
          </cell>
          <cell r="K50">
            <v>57</v>
          </cell>
          <cell r="L50">
            <v>53</v>
          </cell>
          <cell r="M50">
            <v>53</v>
          </cell>
          <cell r="N50">
            <v>53</v>
          </cell>
          <cell r="O50">
            <v>53</v>
          </cell>
          <cell r="P50">
            <v>52</v>
          </cell>
          <cell r="Q50">
            <v>52</v>
          </cell>
        </row>
        <row r="52">
          <cell r="I52">
            <v>250</v>
          </cell>
          <cell r="J52">
            <v>250</v>
          </cell>
          <cell r="K52">
            <v>250</v>
          </cell>
          <cell r="L52">
            <v>250</v>
          </cell>
          <cell r="M52">
            <v>250</v>
          </cell>
          <cell r="N52">
            <v>250</v>
          </cell>
          <cell r="O52">
            <v>250</v>
          </cell>
          <cell r="P52">
            <v>250</v>
          </cell>
          <cell r="Q52">
            <v>460</v>
          </cell>
        </row>
        <row r="54">
          <cell r="I54">
            <v>70</v>
          </cell>
          <cell r="J54">
            <v>70</v>
          </cell>
          <cell r="K54">
            <v>70</v>
          </cell>
          <cell r="L54">
            <v>70</v>
          </cell>
          <cell r="M54">
            <v>70</v>
          </cell>
          <cell r="N54">
            <v>70</v>
          </cell>
          <cell r="O54">
            <v>70</v>
          </cell>
          <cell r="P54">
            <v>70</v>
          </cell>
          <cell r="Q54">
            <v>70</v>
          </cell>
        </row>
      </sheetData>
      <sheetData sheetId="5"/>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PL"/>
    </sheetNames>
    <definedNames>
      <definedName name="Módulo1.Macro1"/>
      <definedName name="Módulo1.Macro2"/>
      <definedName name="Módulo1.Macro3"/>
      <definedName name="Módulo1.Macro4"/>
      <definedName name="Módulo1.Macro5"/>
    </definedNames>
    <sheetDataSet>
      <sheetData sheetId="0"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 val="_REF"/>
    </sheetNames>
    <definedNames>
      <definedName name="Macro1"/>
      <definedName name="Macro3"/>
    </definedNames>
    <sheetDataSet>
      <sheetData sheetId="0"/>
      <sheetData sheetId="1" refreshError="1"/>
      <sheetData sheetId="2" refreshError="1"/>
      <sheetData sheetId="3" refreshError="1"/>
      <sheetData sheetId="4"/>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 val="_REF"/>
      <sheetName val="Dados"/>
      <sheetName val="Indexes"/>
      <sheetName val="Empresas"/>
    </sheetNames>
    <definedNames>
      <definedName name="Macro3"/>
    </definedNames>
    <sheetDataSet>
      <sheetData sheetId="0" refreshError="1"/>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 val="Dados"/>
      <sheetName val="_REF"/>
    </sheetNames>
    <sheetDataSet>
      <sheetData sheetId="0"/>
      <sheetData sheetId="1" refreshError="1"/>
      <sheetData sheetId="2" refreshError="1"/>
      <sheetData sheetId="3" refreshError="1"/>
      <sheetData sheetId="4" refreshError="1"/>
      <sheetData sheetId="5"/>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D_CAUSA"/>
      <sheetName val="TD_SINTOMA"/>
      <sheetName val="Plan2"/>
      <sheetName val="Plan2 (2)"/>
      <sheetName val="DADOS_IW69"/>
      <sheetName val="GVA"/>
      <sheetName val="GRAF_1"/>
      <sheetName val="GRAF_1A"/>
      <sheetName val="GRAF_2A"/>
      <sheetName val="GRAF_3A"/>
      <sheetName val="GRAF_4A"/>
      <sheetName val="GRAF_9A"/>
      <sheetName val="GRAF_5A"/>
      <sheetName val="GRAF_6A"/>
      <sheetName val="GRAF_7A"/>
      <sheetName val="GRAF_8A"/>
      <sheetName val="GRAF_2"/>
      <sheetName val="GRAF_1B"/>
      <sheetName val="GRAF_2B"/>
      <sheetName val="GRAF_3B"/>
      <sheetName val="GRAF_4B"/>
      <sheetName val="GRAF_5B"/>
      <sheetName val="GRAF_6B"/>
      <sheetName val="GRAF_7B"/>
      <sheetName val="GRAF_3"/>
      <sheetName val="GRAF_1C"/>
      <sheetName val="GRAF_2C"/>
      <sheetName val="GRAF_3C"/>
      <sheetName val="GRAF_4C"/>
      <sheetName val="GRAF_5C"/>
      <sheetName val="GRAF_4"/>
      <sheetName val="GRAF_1D"/>
      <sheetName val="GRAF_2D"/>
      <sheetName val="GRAF_3D"/>
      <sheetName val="GRAF_5"/>
      <sheetName val="GRAF_1E"/>
      <sheetName val="GRAF_2E"/>
      <sheetName val="GRAF_3E"/>
      <sheetName val="GRAF_4E"/>
      <sheetName val="GRAF_5E"/>
      <sheetName val="GRAF_6E"/>
      <sheetName val="GRAF_7E"/>
      <sheetName val="GRAF_6"/>
      <sheetName val="GRAF_1F"/>
      <sheetName val="GRAF_2F"/>
      <sheetName val="GRAF_3F"/>
      <sheetName val="GRAF_4F"/>
      <sheetName val="GRAF_5F"/>
      <sheetName val="GRAF_6F"/>
      <sheetName val="GRAF_7"/>
      <sheetName val="GRAF_1G"/>
      <sheetName val="GRAF_2G"/>
      <sheetName val="GRAF_3G"/>
      <sheetName val="GRAF_4G"/>
      <sheetName val="GRAF_8"/>
      <sheetName val="GRAF_1H"/>
      <sheetName val="GRAF_9"/>
      <sheetName val="GRAF_1I"/>
      <sheetName val="GRAF_2I"/>
      <sheetName val="GRAF_3I"/>
      <sheetName val="GRAF_4I"/>
      <sheetName val="GRAF_5I"/>
      <sheetName val="GRAF_10"/>
      <sheetName val="GRAF_1J"/>
      <sheetName val="GRAF_2J"/>
      <sheetName val="GRAF_3J"/>
      <sheetName val="GRAF_4J"/>
      <sheetName val="GRAF_12A"/>
      <sheetName val="GRAF_13A"/>
      <sheetName val="GRAF_6C"/>
      <sheetName val="GRAF_7C"/>
      <sheetName val="GRAF_8C"/>
      <sheetName val="GRAF_9C"/>
      <sheetName val="GRAF_4D"/>
      <sheetName val="Plan2 _2_"/>
      <sheetName val="Painel 0 AV E REB 1"/>
    </sheetNames>
    <sheetDataSet>
      <sheetData sheetId="0"/>
      <sheetData sheetId="1"/>
      <sheetData sheetId="2"/>
      <sheetData sheetId="3" refreshError="1">
        <row r="6">
          <cell r="C6" t="str">
            <v>EXCESSO DE CORRENTE (AMPERAGEM)AVARIA NÃO CONSTATADA</v>
          </cell>
        </row>
        <row r="7">
          <cell r="C7" t="str">
            <v>TERRA EM TRAÇÃORESISTÊNCIA BKG AVARIADA</v>
          </cell>
        </row>
        <row r="8">
          <cell r="C8" t="str">
            <v>BATERIA FRACAGERADOR AUXILIAR AVARIADO</v>
          </cell>
        </row>
        <row r="9">
          <cell r="C9" t="str">
            <v>VAZAMENTO DE ÓLEO COMBUSTÍVELCONDUITES COM VAZAMENTOS</v>
          </cell>
        </row>
        <row r="10">
          <cell r="C10" t="str">
            <v>TERRA EM TRAÇÃOGERADOR PRINCIPAL IMPREGNADO</v>
          </cell>
        </row>
        <row r="11">
          <cell r="C11" t="str">
            <v>RODEIRO COM FRISO FINORODEIRO COM FRISO CONDENADO</v>
          </cell>
        </row>
        <row r="12">
          <cell r="C12" t="str">
            <v>TERRA EM TRAÇÃOMOTOR DE TRAÇÃO AVARIADO</v>
          </cell>
        </row>
        <row r="13">
          <cell r="C13" t="str">
            <v>NÃO DIGITADORODEIRO AVARIADO</v>
          </cell>
        </row>
        <row r="14">
          <cell r="C14" t="str">
            <v>TERRA EM TRAÇÃOMOTOR DE TRAÇÃO AVARIADO</v>
          </cell>
        </row>
        <row r="15">
          <cell r="C15" t="str">
            <v>VAZAMENTO DE ÓLEO LUBRIFICANTELINK AVARIADO</v>
          </cell>
        </row>
        <row r="16">
          <cell r="C16" t="str">
            <v>TERRA EM TRAÇÃOMOTOR DE TRAÇÃO AVARIADO</v>
          </cell>
        </row>
        <row r="17">
          <cell r="C17" t="str">
            <v>VENTILADOR DO RADIADOR NÃO FUNCIONABORRACHA DOS COXINS QUEBRADA</v>
          </cell>
        </row>
        <row r="18">
          <cell r="C18" t="str">
            <v>COMPRESSOR NÃO COMPRIMEAVARIA NÃO CONSTATADA</v>
          </cell>
        </row>
        <row r="19">
          <cell r="C19" t="str">
            <v>INCÊNDIO NO ARMÁRIO ELÉTRICOLIGAÇÃO ROMPIDA</v>
          </cell>
        </row>
        <row r="20">
          <cell r="C20" t="str">
            <v>RODEIRO ARRASTANDO NO TRILHORODEIRO AVARIADO</v>
          </cell>
        </row>
        <row r="21">
          <cell r="C21" t="str">
            <v>BAIXA PRESSÃO DE ÁGUACONJUNTO DE FORÇA AVARIADO</v>
          </cell>
        </row>
        <row r="22">
          <cell r="C22" t="str">
            <v>BAIXA POTÊNCIAMOTOR DE TRAÇÃO AVARIADO</v>
          </cell>
        </row>
        <row r="23">
          <cell r="C23" t="str">
            <v>VAZAMENTO DE ÁGUARADIADOR AVARIADO</v>
          </cell>
        </row>
        <row r="24">
          <cell r="C24" t="str">
            <v>NÃO MANTÉM LIGADATOMADA DE ACOPLAMENTO DO JUMPER AVARIADA</v>
          </cell>
        </row>
        <row r="25">
          <cell r="C25" t="str">
            <v>PERDA DE TRAÇÃOGOVERNADOR AVARIADO</v>
          </cell>
        </row>
        <row r="26">
          <cell r="C26" t="str">
            <v>BAIXA POTÊNCIAMOTOR DE TRAÇÃO AVARIADO</v>
          </cell>
        </row>
        <row r="27">
          <cell r="C27" t="str">
            <v>TERRA EM TRAÇÃOMOTOR DE TRAÇÃO AVARIADO</v>
          </cell>
        </row>
        <row r="28">
          <cell r="C28" t="str">
            <v>BAIXA CORRENTE (AMPERAGEM)LIGAÇÃO ROMPIDA</v>
          </cell>
        </row>
        <row r="29">
          <cell r="C29" t="str">
            <v>VAZAMENTO DE ÁGUARADIADOR AVARIADO</v>
          </cell>
        </row>
        <row r="30">
          <cell r="C30" t="str">
            <v>INCÊNDIO NO MOTOR DE TRAÇÃOLIGAÇÃO ROMPIDA</v>
          </cell>
        </row>
        <row r="31">
          <cell r="C31" t="str">
            <v>PATINAÇÃOMOTOR DE TRAÇÃO AVARIADO</v>
          </cell>
        </row>
        <row r="32">
          <cell r="C32" t="str">
            <v>VAZAMENTO DE ÁGUARADIADOR AVARIADO</v>
          </cell>
        </row>
        <row r="33">
          <cell r="C33" t="str">
            <v>TERRA EM TRAÇÃOLIGAÇÃO ROMPIDA</v>
          </cell>
        </row>
        <row r="34">
          <cell r="C34" t="str">
            <v>MOTOR DIESEL QUENTEAVARIA NÃO CONSTATADA</v>
          </cell>
        </row>
        <row r="35">
          <cell r="C35" t="str">
            <v>VENTILADOR DO RADIADOR NÃO FUNCIONACAIXA MULTIPLICADORA AVARIADA</v>
          </cell>
        </row>
        <row r="36">
          <cell r="C36" t="str">
            <v>PATINAÇÃOSENSOR DO VELOCÍMETRO AVARIADO</v>
          </cell>
        </row>
        <row r="37">
          <cell r="C37" t="str">
            <v>PATINAÇÃOCONTATOR AVARIADO</v>
          </cell>
        </row>
        <row r="38">
          <cell r="C38" t="str">
            <v>ÓLEO LUBRIF. C/ PERÍODO DE TROCA VENCIDOÓLEO LUB. COM TEOR ÁGUA ACIMA TOLERÂNCIA</v>
          </cell>
        </row>
        <row r="39">
          <cell r="C39" t="str">
            <v>TERRA EM TRAÇÃOREOSTATO DO FREIO DINÂMICO AVARIADO</v>
          </cell>
        </row>
        <row r="40">
          <cell r="C40" t="str">
            <v>VAZAMENTO DE ÁGUACONJUNTO DE FORÇA AVARIADO</v>
          </cell>
        </row>
        <row r="41">
          <cell r="C41" t="str">
            <v>TERRA EM TRAÇÃOMOTOR DE TRAÇÃO AVARIADO</v>
          </cell>
        </row>
        <row r="42">
          <cell r="C42" t="str">
            <v>BARULHO ESTRANHO NO MOTOR DIESELCONJUNTO DE FORÇA AVARIADO</v>
          </cell>
        </row>
        <row r="43">
          <cell r="C43" t="str">
            <v>VAZAMENTO DE ÁGUANÃO DIGITADO</v>
          </cell>
        </row>
        <row r="44">
          <cell r="C44" t="str">
            <v>BARULHO ESTRANHO NO MOTOR DIESELACOPLAMENTO FLEXÍVEL COM RETEN. AVARIADO</v>
          </cell>
        </row>
        <row r="45">
          <cell r="C45" t="str">
            <v>EXCESSO DE FUMAÇA BRANCA NO ESCAPETURBOALIMENTADOR AVARIADO</v>
          </cell>
        </row>
        <row r="46">
          <cell r="C46" t="str">
            <v>TERRA EM TRAÇÃOLIGAÇÃO ROMPIDA</v>
          </cell>
        </row>
        <row r="47">
          <cell r="C47" t="str">
            <v>BAIXA POTÊNCIAGOVERNADOR AVARIADO</v>
          </cell>
        </row>
        <row r="48">
          <cell r="C48" t="str">
            <v>CALDEIRARIA DANIFICADABOLSA DO ENGATE ESTOURADA</v>
          </cell>
        </row>
        <row r="49">
          <cell r="C49" t="str">
            <v>MOTOR DIESEL QUENTECONTATOR AVARIADO</v>
          </cell>
        </row>
        <row r="50">
          <cell r="C50" t="str">
            <v>PERDA DE TRAÇÃOLIGAÇÃO ROMPIDA</v>
          </cell>
        </row>
        <row r="51">
          <cell r="C51" t="str">
            <v>AREEIROS DISPARANDOMICRO-CHAVE AVARIADA</v>
          </cell>
        </row>
        <row r="52">
          <cell r="C52" t="str">
            <v>FAROL QUEIMADOLIGAÇÃO ROMPIDA</v>
          </cell>
        </row>
        <row r="53">
          <cell r="C53" t="str">
            <v>SOBREPRESSÃO NO CÁRTERNÃO DIGITADO</v>
          </cell>
        </row>
        <row r="54">
          <cell r="C54" t="str">
            <v>BAIXA PRESSÃO DE ÁGUANÃO DIGITADO</v>
          </cell>
        </row>
        <row r="55">
          <cell r="C55" t="str">
            <v>PATINAÇÃOMOTOR DE TRAÇÃO AVARIADO</v>
          </cell>
        </row>
        <row r="56">
          <cell r="C56" t="str">
            <v>BATERIA FRACAREGULADOR DE TENSÃO AVARIADO</v>
          </cell>
        </row>
        <row r="57">
          <cell r="C57" t="str">
            <v>BOMBA DE COMBUSTÍVEL NÃO FUNCIONAMOTOR DA BOMBA DE COMBUSTÍVEL AVARIADO</v>
          </cell>
        </row>
        <row r="58">
          <cell r="C58" t="str">
            <v>VAZAMENTO DE ÁGUACONJUNTO DE FORÇA AVARIADO</v>
          </cell>
        </row>
        <row r="59">
          <cell r="C59" t="str">
            <v>VAZAMENTO DE ÓLEO COMBUSTÍVELMANGUEIRA ALIMENT.DE COMBUST. AVARIADA</v>
          </cell>
        </row>
        <row r="60">
          <cell r="C60" t="str">
            <v>TERRA EM TRAÇÃOMOTOR DE TRAÇÃO AVARIADO</v>
          </cell>
        </row>
        <row r="61">
          <cell r="C61" t="str">
            <v>PATINAÇÃOCHAVE BKT AVARIADA</v>
          </cell>
        </row>
        <row r="62">
          <cell r="C62" t="str">
            <v>NÃO MANTÉM APLICAÇÃOAVARIA NÃO CONSTATADA</v>
          </cell>
        </row>
        <row r="63">
          <cell r="C63" t="str">
            <v>BAIXA POTÊNCIAFILTRO DE ÓLEO COMBUSTÍVEL SUJO</v>
          </cell>
        </row>
        <row r="64">
          <cell r="C64" t="str">
            <v>TERRA EM TRAÇÃOMOTOR DE TRAÇÃO AVARIADO</v>
          </cell>
        </row>
        <row r="65">
          <cell r="C65" t="str">
            <v>BAIXA CORRENTE (AMPERAGEM)AVARIA NÃO CONSTATADA</v>
          </cell>
        </row>
        <row r="66">
          <cell r="C66" t="str">
            <v>BOMBA DE COMBUSTÍVEL NÃO FUNCIONAMOTOR DA BOMBA DE COMBUSTÍVEL AVARIADO</v>
          </cell>
        </row>
        <row r="67">
          <cell r="C67" t="str">
            <v>SOBREPRESSÃO NO CÁRTERCHAVE DE SOBREPRESSÃO NO CÁRTER AVARIADA</v>
          </cell>
        </row>
        <row r="68">
          <cell r="C68" t="str">
            <v>TERRA EM TRAÇÃOAVARIA NÃO CONSTATADA</v>
          </cell>
        </row>
        <row r="69">
          <cell r="C69" t="str">
            <v>NÃO ACELERACHAVE EC AVARIADA</v>
          </cell>
        </row>
        <row r="70">
          <cell r="C70" t="str">
            <v>TERRA EM TRAÇÃOAVARIA NÃO CONSTATADA</v>
          </cell>
        </row>
        <row r="71">
          <cell r="C71" t="str">
            <v>COMPRESSOR NÃO COMPRIMECHAVE ACPS DESREGULADA</v>
          </cell>
        </row>
        <row r="72">
          <cell r="C72" t="str">
            <v>NÃO ACEITA ACOPLAMENTOLIGAÇÃO ROMPIDA</v>
          </cell>
        </row>
        <row r="73">
          <cell r="C73" t="str">
            <v>PATINAÇÃOLIGAÇÃO ROMPIDA</v>
          </cell>
        </row>
        <row r="74">
          <cell r="C74" t="str">
            <v>COMPRESSOR NÃO COMPRIMECHAVE ACPS AVARIADA</v>
          </cell>
        </row>
        <row r="75">
          <cell r="C75" t="str">
            <v>RODEIRO ARRASTANDO NO TRILHOMOTOR DE TRAÇÃO AVARIADO</v>
          </cell>
        </row>
        <row r="76">
          <cell r="C76" t="str">
            <v>OSCILANDO ACELERAÇÃOBICO INJETOR AVARIADO</v>
          </cell>
        </row>
        <row r="77">
          <cell r="C77" t="str">
            <v>OSCILANDO ACELERAÇÃOFILTRO DE ÓLEO COMBUSTÍVEL SUJO</v>
          </cell>
        </row>
        <row r="78">
          <cell r="C78" t="str">
            <v>PATINAÇÃOLIGAÇÃO ROMPIDA</v>
          </cell>
        </row>
        <row r="79">
          <cell r="C79" t="str">
            <v>TERRA EM TRAÇÃOGERADOR PRINCIPAL IMPREGNADO</v>
          </cell>
        </row>
        <row r="80">
          <cell r="C80" t="str">
            <v>DESARMANDO DISJUNTOR DE COMANDOAVARIA NÃO CONSTATADA</v>
          </cell>
        </row>
        <row r="81">
          <cell r="C81" t="str">
            <v>DESARMANDO DISJUNTOR DE COMANDONÃO DIGITADO</v>
          </cell>
        </row>
        <row r="82">
          <cell r="C82" t="str">
            <v>VAZAMENTO DE ÁGUANÃO DIGITADO</v>
          </cell>
        </row>
        <row r="83">
          <cell r="C83" t="str">
            <v>TERRA EM TRAÇÃORESISTÊNCIA BKG AVARIADA</v>
          </cell>
        </row>
        <row r="84">
          <cell r="C84" t="str">
            <v>BARULHO ESTRANHO NO MOTOR DIESELBICO INJETOR AVARIADO</v>
          </cell>
        </row>
        <row r="85">
          <cell r="C85" t="str">
            <v>BAIXA POTÊNCIAFILTRO DE ÓLEO COMBUSTÍVEL SUJO</v>
          </cell>
        </row>
        <row r="86">
          <cell r="C86" t="str">
            <v>BAIXA PRESSÃO DE ÓLEO LUBRIFICANTENÍVEL BAIXO DE ÓLEO LUBRIFICANTE</v>
          </cell>
        </row>
        <row r="87">
          <cell r="C87" t="str">
            <v>BATERIA FRACABATERIA AVARIADA</v>
          </cell>
        </row>
        <row r="88">
          <cell r="C88" t="str">
            <v>BATERIA FRACAFUSÍVEL QUEIMADO</v>
          </cell>
        </row>
        <row r="89">
          <cell r="C89" t="str">
            <v>TERRA EM TRAÇÃOGERADOR PRINCIPAL IMPREGNADO</v>
          </cell>
        </row>
        <row r="90">
          <cell r="C90" t="str">
            <v>VAZAMENTO DE AR COMPRIMIDOENCANAMENTO DE AR AVARIADO</v>
          </cell>
        </row>
        <row r="91">
          <cell r="C91" t="str">
            <v>TERRA EM TRAÇÃOESCOVAS AVARIADAS</v>
          </cell>
        </row>
        <row r="92">
          <cell r="C92" t="str">
            <v>BAIXA POTÊNCIAFILTRO DE ÓLEO COMBUSTÍVEL SUJO</v>
          </cell>
        </row>
        <row r="93">
          <cell r="C93" t="str">
            <v>BARULHO ESTRANHO NO MOTOR DIESELBIELA AVARIADA</v>
          </cell>
        </row>
        <row r="94">
          <cell r="C94" t="str">
            <v>TERRA EM TRAÇÃORESISTÊNCIA BKG AVARIADA</v>
          </cell>
        </row>
        <row r="95">
          <cell r="C95" t="str">
            <v>RODEIRO COM FRISO FINORODEIRO COM FRISO CONDENADO</v>
          </cell>
        </row>
        <row r="96">
          <cell r="C96" t="str">
            <v>NÃO ACELERACHAVE EC AVARIADA</v>
          </cell>
        </row>
        <row r="97">
          <cell r="C97" t="str">
            <v>TERRA EM TRAÇÃOMOTOR DE TRAÇÃO AVARIADO</v>
          </cell>
        </row>
        <row r="98">
          <cell r="C98" t="str">
            <v>VAZAMENTO DE ÓLEO COMBUSTÍVELVÁLVULA DE COMBUSTÍVEL AVARIADA</v>
          </cell>
        </row>
        <row r="99">
          <cell r="C99" t="str">
            <v>PERDA DE TRAÇÃOLIGAÇÃO ROMPIDA</v>
          </cell>
        </row>
        <row r="100">
          <cell r="C100" t="str">
            <v>VAZAMENTO DE ÁGUACONJUNTO DE FORÇA AVARIADO</v>
          </cell>
        </row>
        <row r="101">
          <cell r="C101" t="str">
            <v>BATERIA FRACANÃO DIGITADO</v>
          </cell>
        </row>
        <row r="102">
          <cell r="C102" t="str">
            <v>PERDA DE TRAÇÃOTOMADA DO GOVERNADOR AVARIADA</v>
          </cell>
        </row>
        <row r="103">
          <cell r="C103" t="str">
            <v>VAZAMENTO DE ÓLEO COMBUSTÍVELGERADOR PRINCIPAL IMPREGNADO</v>
          </cell>
        </row>
        <row r="104">
          <cell r="C104" t="str">
            <v>PATINAÇÃOAREEIRO AVARIADO</v>
          </cell>
        </row>
        <row r="105">
          <cell r="C105" t="str">
            <v>PERDA DE TRAÇÃOLIGAÇÃO ROMPIDA</v>
          </cell>
        </row>
        <row r="106">
          <cell r="C106" t="str">
            <v>TERRA EM TRAÇÃOMOTOR DE TRAÇÃO AVARIADO</v>
          </cell>
        </row>
        <row r="107">
          <cell r="C107" t="str">
            <v>TERRA EM TRAÇÃOLIGAÇÃO ROMPIDA</v>
          </cell>
        </row>
        <row r="108">
          <cell r="C108" t="str">
            <v>PERDA DE TRAÇÃORELÉ AVARIADO</v>
          </cell>
        </row>
        <row r="109">
          <cell r="C109" t="str">
            <v>BATERIA FRACABOMBA DE ÓLEO LUBRIFICANTE AVARIADA</v>
          </cell>
        </row>
        <row r="110">
          <cell r="C110" t="str">
            <v>BAIXA PRESSÃO DE ÓLEO LUBRIFICANTEBOMBA DE ÓLEO LUBRIFICANTE AVARIADA</v>
          </cell>
        </row>
        <row r="111">
          <cell r="C111" t="str">
            <v>PERDA DE TRAÇÃOLIGAÇÃO ROMPIDA</v>
          </cell>
        </row>
        <row r="112">
          <cell r="C112" t="str">
            <v>DESARMANDO DISJUNTOR DE COMANDONÃO DIGITADO</v>
          </cell>
        </row>
        <row r="113">
          <cell r="C113" t="str">
            <v>NÍVEL BAIXO DE ÓLEO LUBRIFICANTENÍVEL BAIXO DE ÓLEO LUBRIFICANTE</v>
          </cell>
        </row>
        <row r="114">
          <cell r="C114" t="str">
            <v>TERRA NA PARTIDAESCOVAS AVARIADAS</v>
          </cell>
        </row>
        <row r="115">
          <cell r="C115" t="str">
            <v>VAZAMENTO DE ÁGUANÃO DIGITADO</v>
          </cell>
        </row>
        <row r="116">
          <cell r="C116" t="str">
            <v>VAZAMENTO DE ÓLEO COMBUSTÍVELCONDUITES COM VAZAMENTOS</v>
          </cell>
        </row>
        <row r="117">
          <cell r="C117" t="str">
            <v>VAZAMENTO DE ÁGUADIAFRAGMA AVARIADO</v>
          </cell>
        </row>
        <row r="118">
          <cell r="C118" t="str">
            <v>PATINAÇÃOLIGAÇÃO ROMPIDA</v>
          </cell>
        </row>
        <row r="119">
          <cell r="C119" t="str">
            <v>VAZAMENTO DE ÓLEO COMBUSTÍVELCONDUITES COM VAZAMENTOS</v>
          </cell>
        </row>
        <row r="120">
          <cell r="C120" t="str">
            <v>BAIXA CORRENTE (AMPERAGEM)MANGUEIRA ALIMENT.DE COMBUST. AVARIADA</v>
          </cell>
        </row>
        <row r="121">
          <cell r="C121" t="str">
            <v>SOBRECARGA NO GERADOR PRINCIPALLIGAÇÃO ROMPIDA</v>
          </cell>
        </row>
        <row r="122">
          <cell r="C122" t="str">
            <v>TERRA EM TRAÇÃORELÉ AVARIADO</v>
          </cell>
        </row>
        <row r="123">
          <cell r="C123" t="str">
            <v>PATINAÇÃOLIGAÇÃO ROMPIDA</v>
          </cell>
        </row>
        <row r="124">
          <cell r="C124" t="str">
            <v>VAZAMENTO DE ÓLEO COMBUSTÍVELCONDUITES COM VAZAMENTOS</v>
          </cell>
        </row>
        <row r="125">
          <cell r="C125" t="str">
            <v>VAZAMENTO DE ÓLEO COMBUSTÍVELCONDUITES COM VAZAMENTOS</v>
          </cell>
        </row>
        <row r="126">
          <cell r="C126" t="str">
            <v>PERDA DE TRAÇÃORELÉ AVARIADO</v>
          </cell>
        </row>
        <row r="127">
          <cell r="C127" t="str">
            <v>BAIXA PRESSÃO DE ÁGUACONJUNTO DE FORÇA AVARIADO</v>
          </cell>
        </row>
        <row r="128">
          <cell r="C128" t="str">
            <v>TERRA EM TRAÇÃOESCOVAS AVARIADAS</v>
          </cell>
        </row>
        <row r="129">
          <cell r="C129" t="str">
            <v>SOBREPRESSÃO NO CÁRTERCÁRTER AVARIADO</v>
          </cell>
        </row>
        <row r="130">
          <cell r="C130" t="str">
            <v>PATINAÇÃOAREEIRO AVARIADO</v>
          </cell>
        </row>
        <row r="131">
          <cell r="C131" t="str">
            <v>PERDA DE TRAÇÃOMOTOR DE TRAÇÃO AVARIADO</v>
          </cell>
        </row>
        <row r="132">
          <cell r="C132" t="str">
            <v>VAZAMENTO DE ÓLEO COMBUSTÍVELTUBO DE ALTA PRESSÃO QUEBRADO</v>
          </cell>
        </row>
        <row r="133">
          <cell r="C133" t="str">
            <v>TERRA EM TRAÇÃOMOTOR DE TRAÇÃO AVARIADO</v>
          </cell>
        </row>
        <row r="134">
          <cell r="C134" t="str">
            <v>DESARMANDO DISJUNTOR DE COMANDOMOTOR DA BOMBA DE COMBUSTÍVEL AVARIADO</v>
          </cell>
        </row>
        <row r="135">
          <cell r="C135" t="str">
            <v>EXCESSO DE CORRENTE (AMPERAGEM)RELÉ AVARIADO</v>
          </cell>
        </row>
        <row r="136">
          <cell r="C136" t="str">
            <v>PATINAÇÃOVÁLVULA REDUTORA DE PRESSÃO AVARIADA</v>
          </cell>
        </row>
        <row r="137">
          <cell r="C137" t="str">
            <v>BAIXA PRESSÃO DE ÁGUACONJUNTO DE FORÇA AVARIADO</v>
          </cell>
        </row>
        <row r="138">
          <cell r="C138" t="str">
            <v>VAZAMENTO DE AR COMPRIMIDOENCANAMENTO DE AR AVARIADO</v>
          </cell>
        </row>
        <row r="139">
          <cell r="C139" t="str">
            <v>EXCESSO DE CORRENTE (AMPERAGEM)LIGAÇÃO ROMPIDA</v>
          </cell>
        </row>
        <row r="140">
          <cell r="C140" t="str">
            <v>TERRA EM TRAÇÃOESCOVAS AVARIADAS</v>
          </cell>
        </row>
        <row r="141">
          <cell r="C141" t="str">
            <v>RODEIRO COM FRISO FINORODEIRO COM FRISO CONDENADO</v>
          </cell>
        </row>
        <row r="142">
          <cell r="C142" t="str">
            <v>VENTILADOR DO RADIADOR NÃO FUNCIONACAIXA MULTIPLICADORA AVARIADA</v>
          </cell>
        </row>
        <row r="143">
          <cell r="C143" t="str">
            <v>PATINAÇÃOLIGAÇÃO ROMPIDA</v>
          </cell>
        </row>
        <row r="144">
          <cell r="C144" t="str">
            <v>BAIXA CORRENTE (AMPERAGEM)FILTRO DE ÓLEO COMBUSTÍVEL SUJO</v>
          </cell>
        </row>
        <row r="145">
          <cell r="C145" t="str">
            <v>TERRA EM TRAÇÃOESCOVAS AVARIADAS</v>
          </cell>
        </row>
        <row r="146">
          <cell r="C146" t="str">
            <v>BOMBA DE COMBUSTÍVEL NÃO FUNCIONABOMBA DE ÓLEO COMBUSTÍVEL AVARIADA</v>
          </cell>
        </row>
        <row r="147">
          <cell r="C147" t="str">
            <v>PERDA DE TRAÇÃOTERMINAIS DE LIGAÇÃO CHAVE EC AVARIADOS</v>
          </cell>
        </row>
        <row r="148">
          <cell r="C148" t="str">
            <v>VAZAMENTO DE ÓLEO COMBUSTÍVELTUBO DE ALTA PRESSÃO QUEBRADO</v>
          </cell>
        </row>
        <row r="149">
          <cell r="C149" t="str">
            <v>PERDA DE TRAÇÃOLIGAÇÃO ROMPIDA</v>
          </cell>
        </row>
        <row r="150">
          <cell r="C150" t="str">
            <v>PERDA DE TRAÇÃOAVARIA NÃO CONSTATADA</v>
          </cell>
        </row>
        <row r="151">
          <cell r="C151" t="str">
            <v>MOTOR DIESEL QUENTEUTILIZAÇÃO</v>
          </cell>
        </row>
        <row r="152">
          <cell r="C152" t="str">
            <v>RODEIRO COM FRISO FINORODEIRO COM FRISO CONDENADO</v>
          </cell>
        </row>
        <row r="153">
          <cell r="C153" t="str">
            <v>SOBREPRESSÃO NO CÁRTERCONJUNTO DE FORÇA AVARIADO</v>
          </cell>
        </row>
        <row r="154">
          <cell r="C154" t="str">
            <v>BAIXA PRESSÃO DE ÓLEO LUBRIFICANTEAVARIA NÃO CONSTATADA</v>
          </cell>
        </row>
        <row r="155">
          <cell r="C155" t="str">
            <v>PERDA DE TRAÇÃOCREMALHEIRAS DESREGULADAS</v>
          </cell>
        </row>
        <row r="156">
          <cell r="C156" t="str">
            <v>NÃO ACELERAESCOVAS AVARIADAS</v>
          </cell>
        </row>
        <row r="157">
          <cell r="C157" t="str">
            <v>TERRA EM TRAÇÃOPAINEL DE RESISTORES AVARIADO</v>
          </cell>
        </row>
        <row r="158">
          <cell r="C158" t="str">
            <v>TERRA EM TRAÇÃOJUMPER MÓVEL AVARIADO</v>
          </cell>
        </row>
        <row r="159">
          <cell r="C159" t="str">
            <v>TERRA EM TRAÇÃOMOTOR DE TRAÇÃO AVARIADO</v>
          </cell>
        </row>
        <row r="160">
          <cell r="C160" t="str">
            <v>PERDA DE TRAÇÃOCONTATOR AVARIADO</v>
          </cell>
        </row>
        <row r="161">
          <cell r="C161" t="str">
            <v>VAZAMENTO DE ÁGUANÃO DIGITADO</v>
          </cell>
        </row>
        <row r="162">
          <cell r="C162" t="str">
            <v>INCÊNDIO NO ARMÁRIO ELÉTRICOCONTATOR AVARIADO</v>
          </cell>
        </row>
        <row r="163">
          <cell r="C163" t="str">
            <v>PERDA DE TRAÇÃOLIGAÇÃO ROMPIDA</v>
          </cell>
        </row>
        <row r="164">
          <cell r="C164" t="str">
            <v>RODEIRO ARRASTANDO NO TRILHORODEIRO COM FRISO CONDENADO</v>
          </cell>
        </row>
        <row r="165">
          <cell r="C165" t="str">
            <v>TERRA EM TRAÇÃOMOTOR DE TRAÇÃO AVARIADO</v>
          </cell>
        </row>
        <row r="166">
          <cell r="C166" t="str">
            <v>VAZAMENTO DE ÓLEO LUBRIFICANTETUBO DE ALTA PRESSÃO AVARIADO</v>
          </cell>
        </row>
        <row r="167">
          <cell r="C167" t="str">
            <v>BARULHO ESTRANHO NO MOTOR DIESELAVARIA NÃO CONSTATADA</v>
          </cell>
        </row>
        <row r="168">
          <cell r="C168" t="str">
            <v>BAIXA PRESSÃO DE ÓLEO LUBRIFICANTENÃO DIGITADO</v>
          </cell>
        </row>
        <row r="169">
          <cell r="C169" t="str">
            <v>PERDA DE TRAÇÃOCONTATOR AVARIADO</v>
          </cell>
        </row>
        <row r="170">
          <cell r="C170" t="str">
            <v>TERRA EM TRAÇÃOESCOVAS AVARIADAS</v>
          </cell>
        </row>
        <row r="171">
          <cell r="C171" t="str">
            <v>VAZAMENTO DE AR COMPRIMIDOENCANAMENTO DE AR AVARIADO</v>
          </cell>
        </row>
        <row r="172">
          <cell r="C172" t="str">
            <v>BOMBA DE COMBUSTÍVEL NÃO FUNCIONAAVARIA NÃO CONSTATADA</v>
          </cell>
        </row>
        <row r="173">
          <cell r="C173" t="str">
            <v>BAIXA PRESSÃO DE ÁGUACILINDRO DE AR DAS VENEZIANAS AVARIADO</v>
          </cell>
        </row>
        <row r="174">
          <cell r="C174" t="str">
            <v>VAZAMENTO DE ÁGUANÃO DIGITADO</v>
          </cell>
        </row>
        <row r="175">
          <cell r="C175" t="str">
            <v>BATERIA FRACANÃO DIGITADO</v>
          </cell>
        </row>
        <row r="176">
          <cell r="C176" t="str">
            <v>BATERIA FRACABATERIA AVARIADA</v>
          </cell>
        </row>
        <row r="177">
          <cell r="C177" t="str">
            <v>BAIXA PRESSÃO DE ÓLEO LUBRIFICANTENÍVEL BAIXO DE ÓLEO LUBRIFICANTE</v>
          </cell>
        </row>
        <row r="178">
          <cell r="C178" t="str">
            <v>VENTILADOR DO RADIADOR NÃO FUNCIONAHÉLICE VENTILADOR DO RADIADOR AVARIADA</v>
          </cell>
        </row>
        <row r="179">
          <cell r="C179" t="str">
            <v>BATERIA FRACADESGASTE DE MATERIAL</v>
          </cell>
        </row>
        <row r="180">
          <cell r="C180" t="str">
            <v>BATERIA FRACADESGASTE DE MATERIAL</v>
          </cell>
        </row>
        <row r="181">
          <cell r="C181" t="str">
            <v>TERRA EM TRAÇÃOAVARIA NÃO CONSTATADA</v>
          </cell>
        </row>
        <row r="182">
          <cell r="C182" t="str">
            <v>TERRA EM TRAÇÃOESCOVAS AVARIADAS</v>
          </cell>
        </row>
        <row r="183">
          <cell r="C183" t="str">
            <v>VAZAMENTO DE ÓLEO COMBUSTÍVELVÁLVULA DE COMBUSTÍVEL AVARIADA</v>
          </cell>
        </row>
        <row r="184">
          <cell r="C184" t="str">
            <v>TERRA EM TRAÇÃOLIGAÇÃO ROMPIDA</v>
          </cell>
        </row>
        <row r="185">
          <cell r="C185" t="str">
            <v>VAZAMENTO DE ÓLEO COMBUSTÍVELVÁLVULA DE COMBUSTÍVEL AVARIADA</v>
          </cell>
        </row>
        <row r="186">
          <cell r="C186" t="str">
            <v>BATERIA FRACABATERIA AVARIADA</v>
          </cell>
        </row>
        <row r="187">
          <cell r="C187" t="str">
            <v>TERRA EM TRAÇÃOESCOVAS AVARIADAS</v>
          </cell>
        </row>
        <row r="188">
          <cell r="C188" t="str">
            <v>BATERIA FRACALIGAÇÃO ROMPIDA</v>
          </cell>
        </row>
        <row r="189">
          <cell r="C189" t="str">
            <v>TERRA NA PARTIDALIGAÇÃO ROMPIDA</v>
          </cell>
        </row>
        <row r="190">
          <cell r="C190" t="str">
            <v>PERDA DE TRAÇÃOBATERIA AVARIADA</v>
          </cell>
        </row>
        <row r="191">
          <cell r="C191" t="str">
            <v>TERRA EM TRAÇÃOAVARIA NÃO CONSTATADA</v>
          </cell>
        </row>
        <row r="192">
          <cell r="C192" t="str">
            <v>BATERIA FRACABATERIA AVARIADA</v>
          </cell>
        </row>
        <row r="193">
          <cell r="C193" t="str">
            <v>PERDA DE TRAÇÃONÃO DIGITADO</v>
          </cell>
        </row>
        <row r="194">
          <cell r="C194" t="str">
            <v>BAIXA PRESSÃO DE ÁGUANÍVEL BAIXO DE ÁGUA NO RESERVATÓRIO</v>
          </cell>
        </row>
        <row r="195">
          <cell r="C195" t="str">
            <v>PATINAÇÃOAVARIA NÃO CONSTATADA</v>
          </cell>
        </row>
        <row r="196">
          <cell r="C196" t="str">
            <v>TERRA EM TRAÇÃOAVARIA NÃO CONSTATADA</v>
          </cell>
        </row>
        <row r="197">
          <cell r="C197" t="str">
            <v>FAROL QUEIMADOLIGAÇÃO ROMPIDA</v>
          </cell>
        </row>
        <row r="198">
          <cell r="C198" t="str">
            <v>TERRA EM TRAÇÃOMOTOR DE TRAÇÃO AVARIADO</v>
          </cell>
        </row>
        <row r="199">
          <cell r="C199" t="str">
            <v>TERRA EM TRAÇÃOESCOVAS AVARIADAS</v>
          </cell>
        </row>
        <row r="200">
          <cell r="C200" t="str">
            <v>BATERIA FRACABATERIA AVARIADA</v>
          </cell>
        </row>
        <row r="201">
          <cell r="C201" t="str">
            <v>BATERIA FRACALIGAÇÃO ROMPIDA</v>
          </cell>
        </row>
        <row r="202">
          <cell r="C202" t="str">
            <v>TERRA EM TRAÇÃOGERADOR PRINCIPAL AVARIADO</v>
          </cell>
        </row>
        <row r="203">
          <cell r="C203" t="str">
            <v>NÃO FAZ REVERSÃOAVARIA NÃO CONSTATADA</v>
          </cell>
        </row>
        <row r="204">
          <cell r="C204" t="str">
            <v>BOMBA DE COMBUSTÍVEL NÃO FUNCIONALIGAÇÃO ROMPIDA</v>
          </cell>
        </row>
        <row r="205">
          <cell r="C205" t="str">
            <v>COMPRESSOR NÃO COMPRIMEVÁLVULA DE SEGURANÇA AVARIADA</v>
          </cell>
        </row>
        <row r="206">
          <cell r="C206" t="str">
            <v>VAZAMENTO DE ÓLEO COMBUSTÍVELBOMBA INJETORA AVARIADA</v>
          </cell>
        </row>
        <row r="207">
          <cell r="C207" t="str">
            <v>BAIXA POTÊNCIAPAINEL DE RESISTORES AVARIADO</v>
          </cell>
        </row>
        <row r="208">
          <cell r="C208" t="str">
            <v>OSCILANDO ACELERAÇÃOFILTRO DE ÓLEO COMBUSTÍVEL SUJO</v>
          </cell>
        </row>
        <row r="209">
          <cell r="C209" t="str">
            <v>OSCILANDO ACELERAÇÃOLIGAÇÃO ROMPIDA</v>
          </cell>
        </row>
        <row r="210">
          <cell r="C210" t="str">
            <v>SOBREVELOCIDADE DO MOTOR DIESELAVARIA NÃO CONSTATADA</v>
          </cell>
        </row>
        <row r="211">
          <cell r="C211" t="str">
            <v>DESARMANDO DISJUNTOR DE COMANDOAVARIA NÃO CONSTATADA</v>
          </cell>
        </row>
        <row r="212">
          <cell r="C212" t="str">
            <v>PERDA DE TRAÇÃOCONTATOR AVARIADO</v>
          </cell>
        </row>
        <row r="213">
          <cell r="C213" t="str">
            <v>MOTOR DIESEL QUENTETERMOSTATO AVARIADO</v>
          </cell>
        </row>
        <row r="214">
          <cell r="C214" t="str">
            <v>VAZAMENTO DE ÓLEO LUBRIFICANTENÃO DIGITADO</v>
          </cell>
        </row>
        <row r="215">
          <cell r="C215" t="str">
            <v>PERDA DE TRAÇÃORELÉ AVARIADO</v>
          </cell>
        </row>
        <row r="216">
          <cell r="C216" t="str">
            <v>BATERIA FRACALIGAÇÃO ROMPIDA</v>
          </cell>
        </row>
        <row r="217">
          <cell r="C217" t="str">
            <v>MOTOR DIESEL QUENTEBORRACHA DOS COXINS QUEBRADA</v>
          </cell>
        </row>
        <row r="218">
          <cell r="C218" t="str">
            <v>PERDA DE TRAÇÃOLIGAÇÃO ROMPIDA</v>
          </cell>
        </row>
        <row r="219">
          <cell r="C219" t="str">
            <v>BAIXA PRESSÃO DE ÓLEO LUBRIFICANTEGOVERNADOR AVARIADO</v>
          </cell>
        </row>
        <row r="220">
          <cell r="C220" t="str">
            <v>VAZAMENTO DE ÓLEO COMBUSTÍVELTUBO DE ALTA PRESSÃO QUEBRADO</v>
          </cell>
        </row>
        <row r="221">
          <cell r="C221" t="str">
            <v>BAIXA CORRENTE (AMPERAGEM)LIGAÇÃO ROMPIDA</v>
          </cell>
        </row>
        <row r="222">
          <cell r="C222" t="str">
            <v>VENTILADOR DO RADIADOR NÃO FUNCIONAAVARIA NÃO CONSTATADA</v>
          </cell>
        </row>
        <row r="223">
          <cell r="C223" t="str">
            <v>TERRA EM TRAÇÃOMOTOR DE TRAÇÃO AVARIADO</v>
          </cell>
        </row>
        <row r="224">
          <cell r="C224" t="str">
            <v>PATINAÇÃOCONTATOR AVARIADO</v>
          </cell>
        </row>
        <row r="225">
          <cell r="C225" t="str">
            <v>VAZAMENTO DE ÓLEO LUBRIFICANTECONDUITES COM VAZAMENTOS</v>
          </cell>
        </row>
        <row r="226">
          <cell r="C226" t="str">
            <v>NÃO ACELERALIGAÇÃO ROMPIDA</v>
          </cell>
        </row>
        <row r="227">
          <cell r="C227" t="str">
            <v>BATERIA FRACAREGULADOR DE TENSÃO AVARIADO</v>
          </cell>
        </row>
        <row r="228">
          <cell r="C228" t="str">
            <v>VAZAMENTO DE ÁGUARADIADOR AVARIADO</v>
          </cell>
        </row>
        <row r="229">
          <cell r="C229" t="str">
            <v>TERRA EM TRAÇÃOAVARIA NÃO CONSTATADA</v>
          </cell>
        </row>
        <row r="230">
          <cell r="C230" t="str">
            <v>VAZAMENTO DE ÓLEO LUBRIFICANTETUBO DE ALTA PRESSÃO AVARIADO</v>
          </cell>
        </row>
        <row r="231">
          <cell r="C231" t="str">
            <v>NÍVEL BAIXO DE ÓLEO LUBRIFICANTENÍVEL BAIXO DE ÓLEO LUBRIFICANTE</v>
          </cell>
        </row>
        <row r="232">
          <cell r="C232" t="str">
            <v>NÍVEL BAIXO DE ÓLEO LUBRIFICANTENÍVEL BAIXO DE ÓLEO LUBRIFICANTE</v>
          </cell>
        </row>
        <row r="233">
          <cell r="C233" t="str">
            <v>VAZAMENTO DE AR COMPRIMIDOENCANAMENTO DE AR AVARIADO</v>
          </cell>
        </row>
        <row r="234">
          <cell r="C234" t="str">
            <v>BAIXA PRESSÃO DE ÁGUABORRACHA DOS COXINS QUEBRADA</v>
          </cell>
        </row>
        <row r="235">
          <cell r="C235" t="str">
            <v>PERDA DE TRAÇÃONÃO DIGITADO</v>
          </cell>
        </row>
        <row r="236">
          <cell r="C236" t="str">
            <v>TERRA EM TRAÇÃOMOTOR DE TRAÇÃO AVARIADO</v>
          </cell>
        </row>
        <row r="237">
          <cell r="C237" t="str">
            <v>PERDA DE TRAÇÃOGERADOR PRINCIPAL IMPREGNADO</v>
          </cell>
        </row>
        <row r="238">
          <cell r="C238" t="str">
            <v>BATERIA FRACABATERIA AVARIADA</v>
          </cell>
        </row>
        <row r="239">
          <cell r="C239" t="str">
            <v>PATINAÇÃOCONTATOR AVARIADO</v>
          </cell>
        </row>
        <row r="240">
          <cell r="C240" t="str">
            <v>RODEIRO COM FRISO FINORODEIRO COM FRISO CONDENADO</v>
          </cell>
        </row>
        <row r="241">
          <cell r="C241" t="str">
            <v>VAZAMENTO DE AR COMPRIMIDOINTERCOOLER AVARIADO</v>
          </cell>
        </row>
        <row r="242">
          <cell r="C242" t="str">
            <v>BAIXA POTÊNCIACREMALHEIRAS DESREGULADAS</v>
          </cell>
        </row>
        <row r="243">
          <cell r="C243" t="str">
            <v>RODEIRO COM FRISO FINORODEIRO COM FRISO CONDENADO</v>
          </cell>
        </row>
        <row r="244">
          <cell r="C244" t="str">
            <v>VAZAMENTO DE ÓLEO COMBUSTÍVELNÃO DIGITADO</v>
          </cell>
        </row>
        <row r="245">
          <cell r="C245" t="str">
            <v>PATINAÇÃOMOTOR DE TRAÇÃO AVARIADO</v>
          </cell>
        </row>
        <row r="246">
          <cell r="C246" t="str">
            <v>BAIXA PRESSÃO DE ÁGUACONJUNTO DE FORÇA AVARIADO</v>
          </cell>
        </row>
        <row r="247">
          <cell r="C247" t="str">
            <v>VAZAMENTO DE AR COMPRIMIDOCONDUITES COM VAZAMENTOS</v>
          </cell>
        </row>
        <row r="248">
          <cell r="C248" t="str">
            <v>BAIXA PRESSÃO DE ÓLEO LUBRIFICANTEALOJAMENTO DE FILTRO AVARIADO</v>
          </cell>
        </row>
        <row r="249">
          <cell r="C249" t="str">
            <v>NÃO FAZ APLICAÇÃO DE FREIOLIGAÇÃO ROMPIDA</v>
          </cell>
        </row>
        <row r="250">
          <cell r="C250" t="str">
            <v>VAZAMENTO DE AR COMPRIMIDORETENTORES/JUNTAS AVARIADOS</v>
          </cell>
        </row>
        <row r="251">
          <cell r="C251" t="str">
            <v>EXCESSO DE FUMAÇA ESCURA NO ESCAPETURBOALIMENTADOR AVARIADO</v>
          </cell>
        </row>
        <row r="252">
          <cell r="C252" t="str">
            <v>PATINAÇÃOMOTOR DE TRAÇÃO AVARIADO</v>
          </cell>
        </row>
        <row r="253">
          <cell r="C253" t="str">
            <v>NÃO DIGITADONÃO DIGITADO</v>
          </cell>
        </row>
        <row r="254">
          <cell r="C254" t="str">
            <v>COMPRESSOR NÃO COMPRIMEAVARIA NÃO CONSTATADA</v>
          </cell>
        </row>
        <row r="255">
          <cell r="C255" t="str">
            <v>DESARMANDO DISJUNTOR DE COMANDOMOTOR DA BOMBA DE COMBUSTÍVEL AVARIADO</v>
          </cell>
        </row>
        <row r="256">
          <cell r="C256" t="str">
            <v>BATERIA FRACABATERIA AVARIADA</v>
          </cell>
        </row>
        <row r="257">
          <cell r="C257" t="str">
            <v>NÃO DIGITADOMOTOR DA BOMBA DE COMBUSTÍVEL AVARIADO</v>
          </cell>
        </row>
        <row r="258">
          <cell r="C258" t="str">
            <v>BAIXA PRESSÃO DE ÓLEO LUBRIFICANTEFILTRO DE ÓLEO LUBRIFICANTE SUJO</v>
          </cell>
        </row>
        <row r="259">
          <cell r="C259" t="str">
            <v>TERRA EM TRAÇÃOMOTOR DE TRAÇÃO AVARIADO</v>
          </cell>
        </row>
        <row r="260">
          <cell r="C260" t="str">
            <v>TERRA EM TRAÇÃOLIGAÇÃO ROMPIDA</v>
          </cell>
        </row>
        <row r="261">
          <cell r="C261" t="str">
            <v>BATERIA FRACACHAVE OPS AVARIADA</v>
          </cell>
        </row>
        <row r="262">
          <cell r="C262" t="str">
            <v>NÃO FAZ REVERSÃOCONTATOS DA REVERSORA DERRETIDOS</v>
          </cell>
        </row>
        <row r="263">
          <cell r="C263" t="str">
            <v>PATINAÇÃONÃO DIGITADO</v>
          </cell>
        </row>
        <row r="264">
          <cell r="C264" t="str">
            <v>PATINAÇÃOAVARIA NÃO CONSTATADA</v>
          </cell>
        </row>
        <row r="265">
          <cell r="C265" t="str">
            <v>SOBRECARGA NO GERADOR PRINCIPALGERADOR PRINCIPAL IMPREGNADO</v>
          </cell>
        </row>
        <row r="266">
          <cell r="C266" t="str">
            <v>SOPRADOR DO MOTOR DE TRAÇÃO COM BARULHOEIXO SEM LUBRIFICAÇÃO</v>
          </cell>
        </row>
        <row r="267">
          <cell r="C267" t="str">
            <v>BATERIA FRACABATERIA AVARIADA</v>
          </cell>
        </row>
        <row r="268">
          <cell r="C268" t="str">
            <v>PERDA DE TRAÇÃOAVARIA NÃO CONSTATADA</v>
          </cell>
        </row>
        <row r="269">
          <cell r="C269" t="str">
            <v>BAIXA PRESSÃO DE ÁGUATERMOSTATO AVARIADO</v>
          </cell>
        </row>
        <row r="270">
          <cell r="C270" t="str">
            <v>SOBRECARGA NO GERADOR PRINCIPALGERADOR PRINCIPAL AVARIADO</v>
          </cell>
        </row>
        <row r="271">
          <cell r="C271" t="str">
            <v>BAIXA PRESSÃO DE ÁGUACONJUNTO DE FORÇA AVARIADO</v>
          </cell>
        </row>
        <row r="272">
          <cell r="C272" t="str">
            <v>VELOCÍMETRO NÃO FUNCIONAVELOCÍMETRO AVARIADO</v>
          </cell>
        </row>
        <row r="273">
          <cell r="C273" t="str">
            <v>VELOCÍMETRO NÃO FUNCIONAVELOCÍMETRO AVARIADO</v>
          </cell>
        </row>
        <row r="274">
          <cell r="C274" t="str">
            <v>BAIXA POTÊNCIAAVARIA NÃO CONSTATADA</v>
          </cell>
        </row>
        <row r="275">
          <cell r="C275" t="str">
            <v>BATERIA FRACAAVARIA NÃO CONSTATADA</v>
          </cell>
        </row>
        <row r="276">
          <cell r="C276" t="str">
            <v>VAZAMENTO DE AR COMPRIMIDOVÁLVULA REDUTORA DE PRESSÃO AVARIADA</v>
          </cell>
        </row>
        <row r="277">
          <cell r="C277" t="str">
            <v>VAZAMENTO DE AR COMPRIMIDOCONDUITES COM VAZAMENTOS</v>
          </cell>
        </row>
        <row r="278">
          <cell r="C278" t="str">
            <v>BOMBA DE COMBUSTÍVEL NÃO FUNCIONALIGAÇÃO ROMPIDA</v>
          </cell>
        </row>
        <row r="279">
          <cell r="C279" t="str">
            <v>FALTANDO VIDROJANELAS AVARIADAS</v>
          </cell>
        </row>
        <row r="280">
          <cell r="C280" t="str">
            <v>BAIXA PRESSÃO DE ÓLEO LUBRIFICANTENÍVEL BAIXO DE ÓLEO LUBRIFICANTE</v>
          </cell>
        </row>
        <row r="281">
          <cell r="C281" t="str">
            <v>EXCESSO DE FUMAÇA BRANCA NO ESCAPEJUNTAS DE ACOPLAMENTO RESSECADAS</v>
          </cell>
        </row>
        <row r="282">
          <cell r="C282" t="str">
            <v>TERRA EM TRAÇÃONÃO DIGITADO</v>
          </cell>
        </row>
        <row r="283">
          <cell r="C283" t="str">
            <v>EXCESSO DE FUMAÇA BRANCA NO ESCAPEBOMBA INJETORA AVARIADA</v>
          </cell>
        </row>
        <row r="284">
          <cell r="C284" t="str">
            <v>NÍVEL BAIXO DE ÓLEO LUBRIFICANTENÍVEL BAIXO DE ÓLEO LUBRIFICANTE</v>
          </cell>
        </row>
        <row r="285">
          <cell r="C285" t="str">
            <v>TERRA EM TRAÇÃOLIGAÇÃO ROMPIDA</v>
          </cell>
        </row>
        <row r="286">
          <cell r="C286" t="str">
            <v>PATINAÇÃOCONTATOR AVARIADO</v>
          </cell>
        </row>
        <row r="287">
          <cell r="C287" t="str">
            <v>PATINAÇÃOAVARIA NÃO CONSTATADA</v>
          </cell>
        </row>
        <row r="288">
          <cell r="C288" t="str">
            <v>VAZAMENTO DE ÓLEO LUBRIFICANTEAVARIA NÃO CONSTATADA</v>
          </cell>
        </row>
        <row r="289">
          <cell r="C289" t="str">
            <v>TERRA EM TRAÇÃOMOTOR DE TRAÇÃO AVARIADO</v>
          </cell>
        </row>
        <row r="290">
          <cell r="C290" t="str">
            <v>INCÊNDIO NO ARMÁRIO ELÉTRICOLIGAÇÃO ROMPIDA</v>
          </cell>
        </row>
        <row r="291">
          <cell r="C291" t="str">
            <v>TERRA EM TRAÇÃOMOTOR DE TRAÇÃO AVARIADO</v>
          </cell>
        </row>
        <row r="292">
          <cell r="C292" t="str">
            <v>TERRA EM TRAÇÃOESCOVAS AVARIADAS</v>
          </cell>
        </row>
        <row r="293">
          <cell r="C293" t="str">
            <v>PERDA DE TRAÇÃOCONTATOR AVARIADO</v>
          </cell>
        </row>
        <row r="294">
          <cell r="C294" t="str">
            <v>VAZAMENTO DE ÓLEO LUBRIFICANTEDIAFRAGMA AVARIADO</v>
          </cell>
        </row>
        <row r="295">
          <cell r="C295" t="str">
            <v>PERDA DE TRAÇÃOCONTATOR AVARIADO</v>
          </cell>
        </row>
        <row r="296">
          <cell r="C296" t="str">
            <v>PERDA DE TRAÇÃOCHAVE EC AVARIADA</v>
          </cell>
        </row>
        <row r="297">
          <cell r="C297" t="str">
            <v>PATINAÇÃOLIGAÇÃO ROMPIDA</v>
          </cell>
        </row>
        <row r="298">
          <cell r="C298" t="str">
            <v>INCÊNDIO NO MOTOR DE TRAÇÃOMOTOR DE TRAÇÃO AVARIADO</v>
          </cell>
        </row>
        <row r="299">
          <cell r="C299" t="str">
            <v>PATINAÇÃOCONTATOS DA BKT DERRETIDOS</v>
          </cell>
        </row>
        <row r="300">
          <cell r="C300" t="str">
            <v>VAZAMENTO DE ÓLEO COMBUSTÍVELCONDUITES COM VAZAMENTOS</v>
          </cell>
        </row>
        <row r="301">
          <cell r="C301" t="str">
            <v>BAIXA CORRENTE (AMPERAGEM)CONTATOR AVARIADO</v>
          </cell>
        </row>
        <row r="302">
          <cell r="C302" t="str">
            <v>BATERIA FRACACONTATOR AVARIADO</v>
          </cell>
        </row>
        <row r="303">
          <cell r="C303" t="str">
            <v>NÃO FAZ APLICAÇÃO DE FREIONÃO DIGITADO</v>
          </cell>
        </row>
        <row r="304">
          <cell r="C304" t="str">
            <v>PATINAÇÃOPINHÃO DO MOTOR DE TRAÇÃO AVARIADO</v>
          </cell>
        </row>
        <row r="305">
          <cell r="C305" t="str">
            <v>COMPRESSOR NÃO COMPRIMECOMPRESSOR AVARIADO</v>
          </cell>
        </row>
        <row r="306">
          <cell r="C306" t="str">
            <v>PATINAÇÃOLIGAÇÃO ROMPIDA</v>
          </cell>
        </row>
        <row r="307">
          <cell r="C307" t="str">
            <v>SOBREPRESSÃO NO CÁRTERCONJUNTO DE FORÇA AVARIADO</v>
          </cell>
        </row>
        <row r="308">
          <cell r="C308" t="str">
            <v>PERDA DE TRAÇÃOFUSÍVEL QUEIMADO</v>
          </cell>
        </row>
        <row r="309">
          <cell r="C309" t="str">
            <v>FAROL QUEIMADOFAROL AVARIADO</v>
          </cell>
        </row>
        <row r="310">
          <cell r="C310" t="str">
            <v>MOTOR DIESEL QUENTECAIXA MULTIPLICADORA AVARIADA</v>
          </cell>
        </row>
        <row r="311">
          <cell r="C311" t="str">
            <v>PERDA DE TRAÇÃOLIGAÇÃO ROMPIDA</v>
          </cell>
        </row>
        <row r="312">
          <cell r="C312" t="str">
            <v>VAZAMENTO DE AR COMPRIMIDOENCANAMENTO DE AR AVARIADO</v>
          </cell>
        </row>
        <row r="313">
          <cell r="C313" t="str">
            <v>RODEIRO COM FRISO FINORODEIRO COM COVAS</v>
          </cell>
        </row>
        <row r="314">
          <cell r="C314" t="str">
            <v>NÃO MANTÉM LIGADAESCOVAS AVARIADAS</v>
          </cell>
        </row>
        <row r="315">
          <cell r="C315" t="str">
            <v>VAZAMENTO DE AR COMPRIMIDOMANIPULADOR FREIO AUTOMÁTICO AVARIADO</v>
          </cell>
        </row>
        <row r="316">
          <cell r="C316" t="str">
            <v>COMPRESSOR NÃO COMPRIMECOMPRESSOR AVARIADO</v>
          </cell>
        </row>
        <row r="317">
          <cell r="C317" t="str">
            <v>NÃO MANTÉM LIGADAPRESSOSTATO AVARIADO</v>
          </cell>
        </row>
        <row r="318">
          <cell r="C318" t="str">
            <v>DESARMANDO DISJUNTOR DE COMANDOBOBINA ELETROPNEUMÁTICA AVARIADA</v>
          </cell>
        </row>
        <row r="319">
          <cell r="C319" t="str">
            <v>TERRA EM TRAÇÃOESCOVAS AVARIADAS</v>
          </cell>
        </row>
        <row r="320">
          <cell r="C320" t="str">
            <v>NÃO CONSTATADOAVARIA NÃO CONSTATADA</v>
          </cell>
        </row>
        <row r="321">
          <cell r="C321" t="str">
            <v>BOMBA DE COMBUSTÍVEL NÃO FUNCIONAMOTOR DA BOMBA DE COMBUSTÍVEL AVARIADO</v>
          </cell>
        </row>
        <row r="322">
          <cell r="C322" t="str">
            <v>VAZAMENTO DE ÓLEO LUBRIFICANTECONDUITES COM VAZAMENTOS</v>
          </cell>
        </row>
        <row r="323">
          <cell r="C323" t="str">
            <v>TERRA EM TRAÇÃOAVARIA NÃO CONSTATADA</v>
          </cell>
        </row>
        <row r="324">
          <cell r="C324" t="str">
            <v>NÃO ACELERATOMADA DE ACOPLAMENTO DO JUMPER AVARIADA</v>
          </cell>
        </row>
        <row r="325">
          <cell r="C325" t="str">
            <v>FALTANDO VIDROAÇÃO EXTERNA (VANDALISMO)</v>
          </cell>
        </row>
        <row r="326">
          <cell r="C326" t="str">
            <v>COMPRESSOR NÃO COMPRIMELIGAÇÃO ROMPIDA</v>
          </cell>
        </row>
        <row r="327">
          <cell r="C327" t="str">
            <v>BAIXA CORRENTE (AMPERAGEM)FILTRO DE ÓLEO COMBUSTÍVEL SUJO</v>
          </cell>
        </row>
        <row r="328">
          <cell r="C328" t="str">
            <v>PERDA DE TRAÇÃOFUSÍVEL QUEIMADO</v>
          </cell>
        </row>
        <row r="329">
          <cell r="C329" t="str">
            <v>COMPRESSOR TRABALHANDO DIRETOPRESSOSTATO DESREGULADO</v>
          </cell>
        </row>
        <row r="330">
          <cell r="C330" t="str">
            <v>VAZAMENTO DE AR COMPRIMIDOVÁLVULA DE SEGURANÇA AVARIADA</v>
          </cell>
        </row>
        <row r="331">
          <cell r="C331" t="str">
            <v>TERRA EM TRAÇÃOGERADOR PRINCIPAL AVARIADO</v>
          </cell>
        </row>
        <row r="332">
          <cell r="C332" t="str">
            <v>BOMBA DE COMBUSTÍVEL NÃO FUNCIONAESCOVAS AVARIADAS</v>
          </cell>
        </row>
        <row r="333">
          <cell r="C333" t="str">
            <v>TERRA EM TRAÇÃOVÁLVULA DE COMBUSTÍVEL AVARIADA</v>
          </cell>
        </row>
        <row r="334">
          <cell r="C334" t="str">
            <v>VAZAMENTO DE ÓLEO COMBUSTÍVELBICO INJETOR AVARIADO</v>
          </cell>
        </row>
        <row r="335">
          <cell r="C335" t="str">
            <v>VAZAMENTO DE ÓLEO COMBUSTÍVELFILTRO DE ÓLEO COMBUSTÍVEL SUJO</v>
          </cell>
        </row>
        <row r="336">
          <cell r="C336" t="str">
            <v>BATERIA FRACALIGAÇÃO ROMPIDA</v>
          </cell>
        </row>
        <row r="337">
          <cell r="C337" t="str">
            <v>EXCESSO DE FUMAÇA ESCURA NO ESCAPETELA DE EXPANSÃO IMPREGNADA</v>
          </cell>
        </row>
        <row r="338">
          <cell r="C338" t="str">
            <v>FAROL QUEIMADOLIGAÇÃO ROMPIDA</v>
          </cell>
        </row>
        <row r="339">
          <cell r="C339" t="str">
            <v>COMPRESSOR TRABALHANDO DIRETOVÁLVULA DE SEGURANÇA AVARIADA</v>
          </cell>
        </row>
        <row r="340">
          <cell r="C340" t="str">
            <v>VAZAMENTO DE ÓLEO COMBUSTÍVELVÁLVULA DE COMBUSTÍVEL AVARIADA</v>
          </cell>
        </row>
        <row r="341">
          <cell r="C341" t="str">
            <v>NÃO DIGITADOLIGAÇÃO ROMPIDA</v>
          </cell>
        </row>
        <row r="342">
          <cell r="C342" t="str">
            <v>PATINAÇÃOCONDUITES COM VAZAMENTOS</v>
          </cell>
        </row>
        <row r="343">
          <cell r="C343" t="str">
            <v>TERRA EM TRAÇÃOISOLADORES GERADOR PRINCIPAL AVARIADOS</v>
          </cell>
        </row>
        <row r="344">
          <cell r="C344" t="str">
            <v>BATERIA FRACABATERIA AVARIADA</v>
          </cell>
        </row>
        <row r="345">
          <cell r="C345" t="str">
            <v>SOBREPRESSÃO NO CÁRTERCHAVE DE SOBREPRESSÃO NO CÁRTER AVARIADA</v>
          </cell>
        </row>
        <row r="346">
          <cell r="C346" t="str">
            <v>VAZAMENTO DE ÁGUADIAFRAGMA AVARIADO</v>
          </cell>
        </row>
        <row r="347">
          <cell r="C347" t="str">
            <v>CABO JUMPER QUEBRADOAVARIA NÃO CONSTATADA</v>
          </cell>
        </row>
        <row r="348">
          <cell r="C348" t="str">
            <v>TERRA EM TRAÇÃOMOTOR DE TRAÇÃO AVARIADO</v>
          </cell>
        </row>
        <row r="349">
          <cell r="C349" t="str">
            <v>PERDA DE TRAÇÃOLIGAÇÃO ROMPIDA</v>
          </cell>
        </row>
        <row r="350">
          <cell r="C350" t="str">
            <v>VAZAMENTO DE ÓLEO COMBUSTÍVELTUBO DE ALTA PRESSÃO AVARIADO</v>
          </cell>
        </row>
        <row r="351">
          <cell r="C351" t="str">
            <v>BOMBA DE COMBUSTÍVEL NÃO FUNCIONAESCOVAS AVARIADAS</v>
          </cell>
        </row>
        <row r="352">
          <cell r="C352" t="str">
            <v>INCÊNDIO NO ARMÁRIO ELÉTRICONÃO DIGITADO</v>
          </cell>
        </row>
        <row r="353">
          <cell r="C353" t="str">
            <v>NÃO MANTÉM LIGADADISPOSITIVO DE SOBREVELOCIDADE DESREGUL.</v>
          </cell>
        </row>
        <row r="354">
          <cell r="C354" t="str">
            <v>VAZAMENTO DE AR COMPRIMIDOMANIPULADOR FREIO AUTOMÁTICO AVARIADO</v>
          </cell>
        </row>
        <row r="355">
          <cell r="C355" t="str">
            <v>BAIXA PRESSÃO DE ÓLEO LUBRIFICANTENÍVEL BAIXO DE ÓLEO LUBRIFICANTE</v>
          </cell>
        </row>
        <row r="356">
          <cell r="C356" t="str">
            <v>GOVERNADOR COM VAZAMENTOCONDUITES COM VAZAMENTOS</v>
          </cell>
        </row>
        <row r="357">
          <cell r="C357" t="str">
            <v>BAIXA CORRENTE (AMPERAGEM)FILTRO DE ÓLEO COMBUSTÍVEL SUJO</v>
          </cell>
        </row>
        <row r="358">
          <cell r="C358" t="str">
            <v>INCÊNDIO NO ARMÁRIO ELÉTRICOCONTATOR AVARIADO</v>
          </cell>
        </row>
        <row r="359">
          <cell r="C359" t="str">
            <v>MOTOR DIESEL QUENTELIGAÇÃO ROMPIDA</v>
          </cell>
        </row>
        <row r="360">
          <cell r="C360" t="str">
            <v>VAZAMENTO DE ÁGUABOMBA DE ÁGUA AVARIADA</v>
          </cell>
        </row>
        <row r="361">
          <cell r="C361" t="str">
            <v>BAIXA PRESSÃO DE ÓLEO LUBRIFICANTENÍVEL BAIXO DE ÓLEO LUBRIFICANTE</v>
          </cell>
        </row>
        <row r="362">
          <cell r="C362" t="str">
            <v>VAZAMENTO DE ÓLEO COMBUSTÍVELTUBO DE ALTA PRESSÃO AVARIADO</v>
          </cell>
        </row>
        <row r="363">
          <cell r="C363" t="str">
            <v>TERRA EM TRAÇÃOMOTOR DE TRAÇÃO AVARIADO</v>
          </cell>
        </row>
        <row r="364">
          <cell r="C364" t="str">
            <v>VAZAMENTO DE ÓLEO COMBUSTÍVELTUBO DE ALTA PRESSÃO AVARIADO</v>
          </cell>
        </row>
        <row r="365">
          <cell r="C365" t="str">
            <v>GOVERNADOR COM VAZAMENTOGOVERNADOR AVARIADO</v>
          </cell>
        </row>
        <row r="366">
          <cell r="C366" t="str">
            <v>VAZAMENTO DE ÓLEO COMBUSTÍVELBOMBA INJETORA AVARIADA</v>
          </cell>
        </row>
        <row r="367">
          <cell r="C367" t="str">
            <v>TERRA EM TRAÇÃOGERADOR PRINCIPAL AVARIADO</v>
          </cell>
        </row>
        <row r="368">
          <cell r="C368" t="str">
            <v>MOTOR DIESEL QUENTEHÉLICE VENTILADOR DO RADIADOR AVARIADA</v>
          </cell>
        </row>
        <row r="369">
          <cell r="C369" t="str">
            <v>MOTOR DIESEL QUENTEBORRACHA DOS COXINS QUEBRADA</v>
          </cell>
        </row>
        <row r="370">
          <cell r="C370" t="str">
            <v>TERRA EM TRAÇÃOGERADOR AUXILIAR AVARIADO</v>
          </cell>
        </row>
        <row r="371">
          <cell r="C371" t="str">
            <v>TERRA EM TRAÇÃOCONTATOR AVARIADO</v>
          </cell>
        </row>
        <row r="372">
          <cell r="C372" t="str">
            <v>BATERIA FRACABATERIA AVARIADA</v>
          </cell>
        </row>
        <row r="373">
          <cell r="C373" t="str">
            <v>TERRA EM TRAÇÃOMOTOR DE TRAÇÃO AVARIADO</v>
          </cell>
        </row>
        <row r="374">
          <cell r="C374" t="str">
            <v>TERRA EM TRAÇÃOGERADOR PRINCIPAL IMPREGNADO</v>
          </cell>
        </row>
        <row r="375">
          <cell r="C375" t="str">
            <v>PATINAÇÃOLIGAÇÃO ROMPIDA</v>
          </cell>
        </row>
        <row r="376">
          <cell r="C376" t="str">
            <v>BOMBA DE COMBUSTÍVEL NÃO FUNCIONARELÉ AVARIADO</v>
          </cell>
        </row>
        <row r="377">
          <cell r="C377" t="str">
            <v>VENTILADOR DO RADIADOR NÃO FUNCIONAMOTOR DO VENT. RESIST. FREIO DINÂMICO</v>
          </cell>
        </row>
        <row r="378">
          <cell r="C378" t="str">
            <v>VAZAMENTO DE ÁGUANÃO DIGITADO</v>
          </cell>
        </row>
        <row r="379">
          <cell r="C379" t="str">
            <v>BATERIA FRACABATERIA AVARIADA</v>
          </cell>
        </row>
        <row r="380">
          <cell r="C380" t="str">
            <v>COMPRESSOR NÃO COMPRIMEAVARIA NÃO CONSTATADA</v>
          </cell>
        </row>
        <row r="381">
          <cell r="C381" t="str">
            <v>VAZAMENTO DE ÓLEO COMBUSTÍVELCONEXÃO T DA BOMBA INJETORA QUEBRADA</v>
          </cell>
        </row>
        <row r="382">
          <cell r="C382" t="str">
            <v>BAIXA PRESSÃO DE ÓLEO LUBRIFICANTENÍVEL BAIXO DE ÓLEO LUBRIFICANTE</v>
          </cell>
        </row>
        <row r="383">
          <cell r="C383" t="str">
            <v>TERRA EM TRAÇÃOMOTOR DE TRAÇÃO AVARIADO</v>
          </cell>
        </row>
        <row r="384">
          <cell r="C384" t="str">
            <v>NÃO MANTÉM LIGADABATERIA AVARIADA</v>
          </cell>
        </row>
        <row r="385">
          <cell r="C385" t="str">
            <v>PERDA DE TRAÇÃOLIGAÇÃO ROMPIDA</v>
          </cell>
        </row>
        <row r="386">
          <cell r="C386" t="str">
            <v>VAZAMENTO DE ÓLEO LUBRIFICANTELINK AVARIADO</v>
          </cell>
        </row>
        <row r="387">
          <cell r="C387" t="str">
            <v>VENTILADOR DO RADIADOR NÃO FUNCIONALIGAÇÃO ROMPIDA</v>
          </cell>
        </row>
        <row r="388">
          <cell r="C388" t="str">
            <v>BATERIA FRACAGERADOR AUXILIAR AVARIADO</v>
          </cell>
        </row>
        <row r="389">
          <cell r="C389" t="str">
            <v>VAZAMENTO DE ÓLEO LUBRIFICANTETAMPAS DE INSPEÇÃO DO M.D. EMPENADAS</v>
          </cell>
        </row>
        <row r="390">
          <cell r="C390" t="str">
            <v>MOTOR DIESEL QUENTECONTATOR AVARIADO</v>
          </cell>
        </row>
        <row r="391">
          <cell r="C391" t="str">
            <v>NÍVEL BAIXO DE ÓLEO LUBRIFICANTENÍVEL BAIXO DE ÓLEO LUBRIFICANTE</v>
          </cell>
        </row>
        <row r="392">
          <cell r="C392" t="str">
            <v>MOTOR DIESEL QUENTETERMOSTATO AVARIADO</v>
          </cell>
        </row>
        <row r="393">
          <cell r="C393" t="str">
            <v>EXCESSO DE CORRENTE (AMPERAGEM)AVARIA NÃO CONSTATADA</v>
          </cell>
        </row>
        <row r="394">
          <cell r="C394" t="str">
            <v>VAZAMENTO DE ÓLEO COMBUSTÍVELTUBO DE ALTA PRESSÃO AVARIADO</v>
          </cell>
        </row>
        <row r="395">
          <cell r="C395" t="str">
            <v>MOTOR DIESEL QUENTETERMOSTATO AVARIADO</v>
          </cell>
        </row>
        <row r="396">
          <cell r="C396" t="str">
            <v>TERRA EM TRAÇÃOAVARIA NÃO CONSTATADA</v>
          </cell>
        </row>
        <row r="397">
          <cell r="C397" t="str">
            <v>EXCESSO DE FUMAÇA ESCURA NO ESCAPEJUNTAS DE ACOPLAMENTO RESSECADAS</v>
          </cell>
        </row>
        <row r="398">
          <cell r="C398" t="str">
            <v>BARULHO ESTRANHO NO MOTOR DIESELEXAUSTOR DE INÉRCIA AVARIADO</v>
          </cell>
        </row>
        <row r="399">
          <cell r="C399" t="str">
            <v>NÍVEL BAIXO DE ÓLEO LUBRIFICANTECOMPRESSOR AVARIADO</v>
          </cell>
        </row>
        <row r="400">
          <cell r="C400" t="str">
            <v>MOTOR DIESEL QUENTEACOPLAMENTO DO COMPRESSOR AVARIADO</v>
          </cell>
        </row>
        <row r="401">
          <cell r="C401" t="str">
            <v>PATINAÇÃOAVARIA NÃO CONSTATADA</v>
          </cell>
        </row>
        <row r="402">
          <cell r="C402" t="str">
            <v>TERRA EM TRAÇÃOMOTOR DE TRAÇÃO AVARIADO</v>
          </cell>
        </row>
        <row r="403">
          <cell r="C403" t="str">
            <v>BAIXA CORRENTE (AMPERAGEM)ESCOVAS AVARIADAS</v>
          </cell>
        </row>
        <row r="404">
          <cell r="C404" t="str">
            <v>BATERIA FRACABATERIA AVARIADA</v>
          </cell>
        </row>
        <row r="405">
          <cell r="C405" t="str">
            <v>NÍVEL BAIXO DE ÓLEO LUBRIFICANTENÍVEL BAIXO DE ÓLEO LUBRIFICANTE</v>
          </cell>
        </row>
        <row r="406">
          <cell r="C406" t="str">
            <v>VAZAMENTO DE ÓLEO COMBUSTÍVELCONDUITES COM VAZAMENTOS</v>
          </cell>
        </row>
        <row r="407">
          <cell r="C407" t="str">
            <v>PATINAÇÃOMOTOR DE TRAÇÃO AVARIADO</v>
          </cell>
        </row>
        <row r="408">
          <cell r="C408" t="str">
            <v>TERRA EM TRAÇÃOMOTOR DE TRAÇÃO AVARIADO</v>
          </cell>
        </row>
        <row r="409">
          <cell r="C409" t="str">
            <v>TERRA EM TRAÇÃOAVARIA NÃO CONSTATADA</v>
          </cell>
        </row>
        <row r="410">
          <cell r="C410" t="str">
            <v>TERRA EM TRAÇÃOLIGAÇÃO ROMPIDA</v>
          </cell>
        </row>
        <row r="411">
          <cell r="C411" t="str">
            <v>TERRA EM TRAÇÃOLIGAÇÃO ROMPIDA</v>
          </cell>
        </row>
        <row r="412">
          <cell r="C412" t="str">
            <v>BATERIA FRACABATERIA AVARIADA</v>
          </cell>
        </row>
        <row r="413">
          <cell r="C413" t="str">
            <v>TERRA EM TRAÇÃOMOTOR DE TRAÇÃO AVARIADO</v>
          </cell>
        </row>
        <row r="414">
          <cell r="C414" t="str">
            <v>VAZAMENTO DE ÁGUANÃO DIGITADO</v>
          </cell>
        </row>
        <row r="415">
          <cell r="C415" t="str">
            <v>VAZAMENTO DE ÓLEO COMBUSTÍVELTUBO DE ALTA PRESSÃO AVARIADO</v>
          </cell>
        </row>
        <row r="416">
          <cell r="C416" t="str">
            <v>TERRA EM TRAÇÃONÃO DIGITADO</v>
          </cell>
        </row>
        <row r="417">
          <cell r="C417" t="str">
            <v>VAZAMENTO DE AR COMPRIMIDOVÁLVULA DE SEGURANÇA AVARIADA</v>
          </cell>
        </row>
        <row r="418">
          <cell r="C418" t="str">
            <v>PERDA DE TRAÇÃOLIGAÇÃO ROMPIDA</v>
          </cell>
        </row>
        <row r="419">
          <cell r="C419" t="str">
            <v>TERRA EM TRAÇÃOSENSOR DO MOTOR DE TRAÇÃO AVARIADO</v>
          </cell>
        </row>
        <row r="420">
          <cell r="C420" t="str">
            <v>BAIXA POTÊNCIAVÁLVULA DE COMBUSTÍVEL AVARIADA</v>
          </cell>
        </row>
        <row r="421">
          <cell r="C421" t="str">
            <v>NÃO ACELERAAVARIA NÃO CONSTATADA</v>
          </cell>
        </row>
        <row r="422">
          <cell r="C422" t="str">
            <v>VAZAMENTO DE AR COMPRIMIDONÃO DIGITADO</v>
          </cell>
        </row>
        <row r="423">
          <cell r="C423" t="str">
            <v>VAZAMENTO DE ÓLEO LUBRIFICANTELINK AVARIADO</v>
          </cell>
        </row>
        <row r="424">
          <cell r="C424" t="str">
            <v>BAIXA PRESSÃO DE ÓLEO LUBRIFICANTEFILTRO DE ÓLEO LUBRIFICANTE SUJO</v>
          </cell>
        </row>
        <row r="425">
          <cell r="C425" t="str">
            <v>PATINAÇÃOCONTATOR AVARIADO</v>
          </cell>
        </row>
        <row r="426">
          <cell r="C426" t="str">
            <v>MOTOR DIESEL QUENTEACOPLAMENTO FLEXÍVEL AVARIADO</v>
          </cell>
        </row>
        <row r="427">
          <cell r="C427" t="str">
            <v>TERRA EM TRAÇÃOMOTOR DE TRAÇÃO AVARIADO</v>
          </cell>
        </row>
        <row r="428">
          <cell r="C428" t="str">
            <v>BAIXA POTÊNCIATURBOALIMENTADOR AVARIADO</v>
          </cell>
        </row>
        <row r="429">
          <cell r="C429" t="str">
            <v>VAZAMENTO DE ÓLEO LUBRIFICANTETURBOALIMENTADOR AVARIADO</v>
          </cell>
        </row>
        <row r="430">
          <cell r="C430" t="str">
            <v>VAZAMENTO DE ÓLEO COMBUSTÍVELJUNTA DO ALOJAMENTO DE FILTRO AVARIADA</v>
          </cell>
        </row>
        <row r="431">
          <cell r="C431" t="str">
            <v>PERDA DE TRAÇÃOCONTATOR AVARIADO</v>
          </cell>
        </row>
        <row r="432">
          <cell r="C432" t="str">
            <v>BATERIA FRACAFUSÍVEL QUEIMADO</v>
          </cell>
        </row>
        <row r="433">
          <cell r="C433" t="str">
            <v>CHAVE DE HOMEM-MORTO NÃO FUNCIONAAVARIA NÃO CONSTATADA</v>
          </cell>
        </row>
        <row r="434">
          <cell r="C434" t="str">
            <v>BATERIA FRACAAVARIA NÃO CONSTATADA</v>
          </cell>
        </row>
        <row r="435">
          <cell r="C435" t="str">
            <v>NÍVEL BAIXO DE ÓLEO LUBRIFICANTENÍVEL BAIXO DE ÓLEO LUBRIFICANTE</v>
          </cell>
        </row>
        <row r="436">
          <cell r="C436" t="str">
            <v>SOBREPRESSÃO NO CÁRTERCHAVE DE SOBREPRESSÃO NO CÁRTER AVARIADA</v>
          </cell>
        </row>
        <row r="437">
          <cell r="C437" t="str">
            <v>TERRA EM TRAÇÃOLIGAÇÃO ROMPIDA</v>
          </cell>
        </row>
        <row r="438">
          <cell r="C438" t="str">
            <v>VAZAMENTO DE ÓLEO COMBUSTÍVELCONEXÃO T DA BOMBA INJETORA QUEBRADA</v>
          </cell>
        </row>
        <row r="439">
          <cell r="C439" t="str">
            <v>BATERIA FRACABATERIA AVARIADA</v>
          </cell>
        </row>
        <row r="440">
          <cell r="C440" t="str">
            <v>BATERIA FRACABATERIA AVARIADA</v>
          </cell>
        </row>
        <row r="441">
          <cell r="C441" t="str">
            <v>MOTOR DIESEL QUENTETERMOSTATO AVARIADO</v>
          </cell>
        </row>
        <row r="442">
          <cell r="C442" t="str">
            <v>TERRA EM TRAÇÃOLIGAÇÃO ROMPIDA</v>
          </cell>
        </row>
        <row r="443">
          <cell r="C443" t="str">
            <v>BATERIA FRACAGOVERNADOR AVARIADO</v>
          </cell>
        </row>
        <row r="444">
          <cell r="C444" t="str">
            <v>BATERIA FRACAAVARIA NÃO CONSTATADA</v>
          </cell>
        </row>
        <row r="445">
          <cell r="C445" t="str">
            <v>TERRA EM TRAÇÃOPORTA-ESCOVAS AVARIADO</v>
          </cell>
        </row>
        <row r="446">
          <cell r="C446" t="str">
            <v>RODEIRO COM FRISO FINORODEIRO COM FRISO CONDENADO</v>
          </cell>
        </row>
        <row r="447">
          <cell r="C447" t="str">
            <v>NÃO DIGITADOTURBOALIMENTADOR AVARIADO</v>
          </cell>
        </row>
        <row r="448">
          <cell r="C448" t="str">
            <v>NÃO ACEITA ACOPLAMENTOENGATE AVARIADO</v>
          </cell>
        </row>
        <row r="449">
          <cell r="C449" t="str">
            <v>BATERIA FRACALIGAÇÃO ROMPIDA</v>
          </cell>
        </row>
        <row r="450">
          <cell r="C450" t="str">
            <v>TERRA EM TRAÇÃOMOTOR DE TRAÇÃO AVARIADO</v>
          </cell>
        </row>
        <row r="451">
          <cell r="C451" t="str">
            <v>VAZAMENTO DE AR COMPRIMIDOCONDUITES COM VAZAMENTOS</v>
          </cell>
        </row>
        <row r="452">
          <cell r="C452" t="str">
            <v>BAIXA PRESSÃO DE ÓLEO LUBRIFICANTEFILTRO DE ÓLEO COMBUSTÍVEL SUJO</v>
          </cell>
        </row>
        <row r="453">
          <cell r="C453" t="str">
            <v>COMPRESSOR NÃO COMPRIMECOMPRESSOR AVARIADO</v>
          </cell>
        </row>
        <row r="454">
          <cell r="C454" t="str">
            <v>TERRA EM TRAÇÃOMOTOR DE TRAÇÃO AVARIADO</v>
          </cell>
        </row>
        <row r="455">
          <cell r="C455" t="str">
            <v>RODEIRO COM FRISO FINORODEIRO COM FRISO CONDENADO</v>
          </cell>
        </row>
        <row r="456">
          <cell r="C456" t="str">
            <v>BATERIA FRACABATERIA AVARIADA</v>
          </cell>
        </row>
        <row r="457">
          <cell r="C457" t="str">
            <v>PERDA DE TRAÇÃOCOMPRESSOR AVARIADO</v>
          </cell>
        </row>
        <row r="458">
          <cell r="C458" t="str">
            <v>BATERIA FRACABATERIA AVARIADA</v>
          </cell>
        </row>
        <row r="459">
          <cell r="C459" t="str">
            <v>PATINAÇÃOLIGAÇÃO ROMPIDA</v>
          </cell>
        </row>
        <row r="460">
          <cell r="C460" t="str">
            <v>PATINAÇÃOLIGAÇÃO ROMPIDA</v>
          </cell>
        </row>
        <row r="461">
          <cell r="C461" t="str">
            <v>AREEIROS ENTUPIDOSAREEIRO AVARIADO</v>
          </cell>
        </row>
        <row r="462">
          <cell r="C462" t="str">
            <v>AREEIROS ENTUPIDOSAREEIRO AVARIADO</v>
          </cell>
        </row>
        <row r="463">
          <cell r="C463" t="str">
            <v>VAZAMENTO DE ÁGUARETENTORES/JUNTAS AVARIADOS</v>
          </cell>
        </row>
        <row r="464">
          <cell r="C464" t="str">
            <v>BAIXA POTÊNCIACREMALHEIRAS DESREGULADAS</v>
          </cell>
        </row>
        <row r="465">
          <cell r="C465" t="str">
            <v>BAIXA CORRENTE (AMPERAGEM)FILTRO DE ÓLEO COMBUSTÍVEL SUJO</v>
          </cell>
        </row>
        <row r="466">
          <cell r="C466" t="str">
            <v>MOTOR DIESEL QUENTEACOPLAMENTO FLEXÍVEL AVARIADO</v>
          </cell>
        </row>
        <row r="467">
          <cell r="C467" t="str">
            <v>VAZAMENTO DE ÁGUANÃO DIGITADO</v>
          </cell>
        </row>
        <row r="468">
          <cell r="C468" t="str">
            <v>BAIXA PRESSÃO DE ÁGUACONJUNTO DE FORÇA AVARIADO</v>
          </cell>
        </row>
        <row r="469">
          <cell r="C469" t="str">
            <v>TERRA EM TRAÇÃOMOTOR DE TRAÇÃO AVARIADO</v>
          </cell>
        </row>
        <row r="470">
          <cell r="C470" t="str">
            <v>DESARMANDO DISJUNTOR DE COMANDONÃO DIGITADO</v>
          </cell>
        </row>
        <row r="471">
          <cell r="C471" t="str">
            <v>EXCESSO DE FUMAÇA ESCURA NO ESCAPECREMALHEIRAS DESREGULADAS</v>
          </cell>
        </row>
        <row r="472">
          <cell r="C472" t="str">
            <v>SOBREVELOCIDADE DO MOTOR DIESELDISPOSITIVO DE SOBREVELOCIDADE DESREGUL.</v>
          </cell>
        </row>
        <row r="473">
          <cell r="C473" t="str">
            <v>PERDA DE TRAÇÃOCONTATOR AVARIADO</v>
          </cell>
        </row>
        <row r="474">
          <cell r="C474" t="str">
            <v>COMPRESSOR TRABALHANDO DIRETOCHAVE ACPS DESREGULADA</v>
          </cell>
        </row>
        <row r="475">
          <cell r="C475" t="str">
            <v>PATINAÇÃOLIGAÇÃO ROMPIDA</v>
          </cell>
        </row>
        <row r="476">
          <cell r="C476" t="str">
            <v>TERRA EM TRAÇÃOESCOVAS AVARIADAS</v>
          </cell>
        </row>
        <row r="477">
          <cell r="C477" t="str">
            <v>VAZAMENTO DE ÓLEO LUBRIFICANTELINK AVARIADO</v>
          </cell>
        </row>
        <row r="478">
          <cell r="C478" t="str">
            <v>BAIXA POTÊNCIAFILTRO DE ÓLEO COMBUSTÍVEL SUJO</v>
          </cell>
        </row>
        <row r="479">
          <cell r="C479" t="str">
            <v>VAZAMENTO DE ÓLEO COMBUSTÍVELTUBO DE ALTA PRESSÃO QUEBRADO</v>
          </cell>
        </row>
        <row r="480">
          <cell r="C480" t="str">
            <v>TERRA EM TRAÇÃOESCOVAS AVARIADAS</v>
          </cell>
        </row>
        <row r="481">
          <cell r="C481" t="str">
            <v>PERDA DE TRAÇÃOMOTOR DE TRAÇÃO AVARIADO</v>
          </cell>
        </row>
        <row r="482">
          <cell r="C482" t="str">
            <v>PATINAÇÃOMOTOR DE TRAÇÃO AVARIADO</v>
          </cell>
        </row>
        <row r="483">
          <cell r="C483" t="str">
            <v>INCÊNDIO NO MOTOR DIESELBLOWER AVARIADO</v>
          </cell>
        </row>
        <row r="484">
          <cell r="C484" t="str">
            <v>INCÊNDIO NO ARMÁRIO ELÉTRICOLIGAÇÃO ROMPIDA</v>
          </cell>
        </row>
        <row r="485">
          <cell r="C485" t="str">
            <v>BATERIA FRACALIGAÇÃO ROMPIDA</v>
          </cell>
        </row>
        <row r="486">
          <cell r="C486" t="str">
            <v>PERDA DE TRAÇÃOCHAVE EC AVARIADA</v>
          </cell>
        </row>
        <row r="487">
          <cell r="C487" t="str">
            <v>NÍVEL BAIXO DE ÓLEO LUBRIFICANTENÍVEL BAIXO DE ÓLEO LUBRIFICANTE</v>
          </cell>
        </row>
        <row r="488">
          <cell r="C488" t="str">
            <v>NÍVEL BAIXO DE ÓLEO LUBRIFICANTENÍVEL BAIXO DE ÓLEO LUBRIFICANTE</v>
          </cell>
        </row>
        <row r="489">
          <cell r="C489" t="str">
            <v>BATERIA FRACABATERIA AVARIADA</v>
          </cell>
        </row>
        <row r="490">
          <cell r="C490" t="str">
            <v>TERRA EM TRAÇÃOMOTOR DE TRAÇÃO AVARIADO</v>
          </cell>
        </row>
        <row r="491">
          <cell r="C491" t="str">
            <v>BAIXA POTÊNCIACREMALHEIRAS DESREGULADAS</v>
          </cell>
        </row>
        <row r="492">
          <cell r="C492" t="str">
            <v>VAZAMENTO DE AR COMPRIMIDOJUNTAS DE ACOPLAMENTO RESSECADAS</v>
          </cell>
        </row>
        <row r="493">
          <cell r="C493" t="str">
            <v>BATERIA FRACALINK AVARIADO</v>
          </cell>
        </row>
        <row r="494">
          <cell r="C494" t="str">
            <v>PERDA DE TRAÇÃOGAXETAS DA BKT AVARIADAS</v>
          </cell>
        </row>
        <row r="495">
          <cell r="C495" t="str">
            <v>VAZAMENTO DE ÁGUAAVARIA NÃO CONSTATADA</v>
          </cell>
        </row>
        <row r="496">
          <cell r="C496" t="str">
            <v>NÍVEL BAIXO DE ÓLEO LUBRIFICANTENÍVEL BAIXO DE ÓLEO LUBRIFICANTE</v>
          </cell>
        </row>
        <row r="497">
          <cell r="C497" t="str">
            <v>TERRA EM TRAÇÃOMOTOR DE TRAÇÃO AVARIADO</v>
          </cell>
        </row>
        <row r="498">
          <cell r="C498" t="str">
            <v>BATERIA FRACABATERIA AVARIADA</v>
          </cell>
        </row>
        <row r="499">
          <cell r="C499" t="str">
            <v>TERRA EM TRAÇÃOCONTATOR AVARIADO</v>
          </cell>
        </row>
        <row r="500">
          <cell r="C500" t="str">
            <v>PERDA DE TRAÇÃOLIGAÇÃO ROMPIDA</v>
          </cell>
        </row>
        <row r="501">
          <cell r="C501" t="str">
            <v>RODEIRO COM FRISO FINORODEIRO COM FRISO CONDENADO</v>
          </cell>
        </row>
        <row r="502">
          <cell r="C502" t="str">
            <v>VAZAMENTO DE AR COMPRIMIDOENCANAMENTO DE AR AVARIADO</v>
          </cell>
        </row>
        <row r="503">
          <cell r="C503" t="str">
            <v>VAZAMENTO DE ÓLEO COMBUSTÍVELMANGUEIRA ALIMENT.DE COMBUST. AVARIADA</v>
          </cell>
        </row>
        <row r="504">
          <cell r="C504" t="str">
            <v>TERRA EM TRAÇÃOAVARIA NÃO CONSTATADA</v>
          </cell>
        </row>
        <row r="505">
          <cell r="C505" t="str">
            <v>BAIXA POTÊNCIAVÁLVULA DE COMBUSTÍVEL AVARIADA</v>
          </cell>
        </row>
        <row r="506">
          <cell r="C506" t="str">
            <v>PERDA DE TRAÇÃOAVARIA NÃO CONSTATADA</v>
          </cell>
        </row>
        <row r="507">
          <cell r="C507" t="str">
            <v>BAIXA PRESSÃO DE ÓLEO LUBRIFICANTENÍVEL BAIXO DE ÓLEO LUBRIFICANTE</v>
          </cell>
        </row>
        <row r="508">
          <cell r="C508" t="str">
            <v>BAIXA POTÊNCIAVÁLVULA DE COMBUSTÍVEL AVARIADA</v>
          </cell>
        </row>
        <row r="509">
          <cell r="C509" t="str">
            <v>COMPRESSOR NÃO COMPRIMEVÁLVULA DE SEGURANÇA AVARIADA</v>
          </cell>
        </row>
        <row r="510">
          <cell r="C510" t="str">
            <v>VAZAMENTO DE AR COMPRIMIDOENCANAMENTO DE AR AVARIADO</v>
          </cell>
        </row>
        <row r="511">
          <cell r="C511" t="str">
            <v>SOBREPRESSÃO NO CÁRTERAVARIA NÃO CONSTATADA</v>
          </cell>
        </row>
        <row r="512">
          <cell r="C512" t="str">
            <v>BAIXA POTÊNCIAAVARIA NÃO CONSTATADA</v>
          </cell>
        </row>
        <row r="513">
          <cell r="C513" t="str">
            <v/>
          </cell>
        </row>
        <row r="514">
          <cell r="C514" t="str">
            <v/>
          </cell>
        </row>
        <row r="515">
          <cell r="C515" t="str">
            <v/>
          </cell>
        </row>
        <row r="516">
          <cell r="C516" t="str">
            <v/>
          </cell>
        </row>
        <row r="517">
          <cell r="C517" t="str">
            <v/>
          </cell>
        </row>
        <row r="518">
          <cell r="C518" t="str">
            <v/>
          </cell>
        </row>
        <row r="519">
          <cell r="C519" t="str">
            <v/>
          </cell>
        </row>
        <row r="520">
          <cell r="C520" t="str">
            <v/>
          </cell>
        </row>
        <row r="521">
          <cell r="C521" t="str">
            <v/>
          </cell>
        </row>
        <row r="522">
          <cell r="C522" t="str">
            <v/>
          </cell>
        </row>
        <row r="523">
          <cell r="C523" t="str">
            <v/>
          </cell>
        </row>
        <row r="524">
          <cell r="C524" t="str">
            <v/>
          </cell>
        </row>
        <row r="525">
          <cell r="C525" t="str">
            <v/>
          </cell>
        </row>
        <row r="526">
          <cell r="C526" t="str">
            <v/>
          </cell>
        </row>
        <row r="527">
          <cell r="C527" t="str">
            <v/>
          </cell>
        </row>
        <row r="528">
          <cell r="C528" t="str">
            <v/>
          </cell>
        </row>
        <row r="529">
          <cell r="C529" t="str">
            <v/>
          </cell>
        </row>
        <row r="530">
          <cell r="C530" t="str">
            <v/>
          </cell>
        </row>
        <row r="531">
          <cell r="C531" t="str">
            <v/>
          </cell>
        </row>
        <row r="532">
          <cell r="C532" t="str">
            <v/>
          </cell>
        </row>
        <row r="533">
          <cell r="C533" t="str">
            <v/>
          </cell>
        </row>
        <row r="534">
          <cell r="C534" t="str">
            <v/>
          </cell>
        </row>
        <row r="535">
          <cell r="C535" t="str">
            <v/>
          </cell>
        </row>
        <row r="536">
          <cell r="C536" t="str">
            <v/>
          </cell>
        </row>
        <row r="537">
          <cell r="C537" t="str">
            <v/>
          </cell>
        </row>
        <row r="538">
          <cell r="C538" t="str">
            <v/>
          </cell>
        </row>
        <row r="539">
          <cell r="C539" t="str">
            <v/>
          </cell>
        </row>
        <row r="540">
          <cell r="C540" t="str">
            <v/>
          </cell>
        </row>
        <row r="541">
          <cell r="C541" t="str">
            <v/>
          </cell>
        </row>
        <row r="542">
          <cell r="C542" t="str">
            <v/>
          </cell>
        </row>
        <row r="543">
          <cell r="C543" t="str">
            <v/>
          </cell>
        </row>
        <row r="544">
          <cell r="C544" t="str">
            <v/>
          </cell>
        </row>
        <row r="545">
          <cell r="C545" t="str">
            <v/>
          </cell>
        </row>
        <row r="546">
          <cell r="C546" t="str">
            <v/>
          </cell>
        </row>
        <row r="547">
          <cell r="C547" t="str">
            <v/>
          </cell>
        </row>
        <row r="548">
          <cell r="C548" t="str">
            <v/>
          </cell>
        </row>
        <row r="549">
          <cell r="C549" t="str">
            <v/>
          </cell>
        </row>
        <row r="550">
          <cell r="C550" t="str">
            <v/>
          </cell>
        </row>
        <row r="551">
          <cell r="C551" t="str">
            <v/>
          </cell>
        </row>
        <row r="552">
          <cell r="C552" t="str">
            <v/>
          </cell>
        </row>
        <row r="553">
          <cell r="C553" t="str">
            <v/>
          </cell>
        </row>
        <row r="554">
          <cell r="C554" t="str">
            <v/>
          </cell>
        </row>
        <row r="555">
          <cell r="C555" t="str">
            <v/>
          </cell>
        </row>
        <row r="556">
          <cell r="C556" t="str">
            <v/>
          </cell>
        </row>
        <row r="557">
          <cell r="C557" t="str">
            <v/>
          </cell>
        </row>
        <row r="558">
          <cell r="C558" t="str">
            <v/>
          </cell>
        </row>
        <row r="559">
          <cell r="C559" t="str">
            <v/>
          </cell>
        </row>
        <row r="560">
          <cell r="C560" t="str">
            <v/>
          </cell>
        </row>
        <row r="561">
          <cell r="C561" t="str">
            <v/>
          </cell>
        </row>
        <row r="562">
          <cell r="C562" t="str">
            <v/>
          </cell>
        </row>
        <row r="563">
          <cell r="C563" t="str">
            <v/>
          </cell>
        </row>
        <row r="564">
          <cell r="C564" t="str">
            <v/>
          </cell>
        </row>
        <row r="565">
          <cell r="C565" t="str">
            <v/>
          </cell>
        </row>
        <row r="566">
          <cell r="C566" t="str">
            <v/>
          </cell>
        </row>
        <row r="567">
          <cell r="C567" t="str">
            <v/>
          </cell>
        </row>
        <row r="568">
          <cell r="C568" t="str">
            <v/>
          </cell>
        </row>
        <row r="569">
          <cell r="C569" t="str">
            <v/>
          </cell>
        </row>
        <row r="570">
          <cell r="C570" t="str">
            <v/>
          </cell>
        </row>
        <row r="571">
          <cell r="C571" t="str">
            <v/>
          </cell>
        </row>
        <row r="572">
          <cell r="C572" t="str">
            <v/>
          </cell>
        </row>
        <row r="573">
          <cell r="C573" t="str">
            <v/>
          </cell>
        </row>
        <row r="574">
          <cell r="C574" t="str">
            <v/>
          </cell>
        </row>
        <row r="575">
          <cell r="C575" t="str">
            <v/>
          </cell>
        </row>
        <row r="576">
          <cell r="C576" t="str">
            <v/>
          </cell>
        </row>
        <row r="577">
          <cell r="C577" t="str">
            <v/>
          </cell>
        </row>
        <row r="578">
          <cell r="C578" t="str">
            <v/>
          </cell>
        </row>
        <row r="579">
          <cell r="C579" t="str">
            <v/>
          </cell>
        </row>
        <row r="580">
          <cell r="C580" t="str">
            <v/>
          </cell>
        </row>
        <row r="581">
          <cell r="C581" t="str">
            <v/>
          </cell>
        </row>
        <row r="582">
          <cell r="C582" t="str">
            <v/>
          </cell>
        </row>
        <row r="583">
          <cell r="C583" t="str">
            <v/>
          </cell>
        </row>
        <row r="584">
          <cell r="C584" t="str">
            <v/>
          </cell>
        </row>
        <row r="585">
          <cell r="C585" t="str">
            <v/>
          </cell>
        </row>
        <row r="586">
          <cell r="C586" t="str">
            <v/>
          </cell>
        </row>
        <row r="587">
          <cell r="C587" t="str">
            <v/>
          </cell>
        </row>
        <row r="588">
          <cell r="C588" t="str">
            <v/>
          </cell>
        </row>
        <row r="589">
          <cell r="C589" t="str">
            <v/>
          </cell>
        </row>
        <row r="590">
          <cell r="C590" t="str">
            <v/>
          </cell>
        </row>
        <row r="591">
          <cell r="C591" t="str">
            <v/>
          </cell>
        </row>
        <row r="592">
          <cell r="C592" t="str">
            <v/>
          </cell>
        </row>
        <row r="593">
          <cell r="C593" t="str">
            <v/>
          </cell>
        </row>
        <row r="594">
          <cell r="C594" t="str">
            <v/>
          </cell>
        </row>
        <row r="595">
          <cell r="C595" t="str">
            <v/>
          </cell>
        </row>
        <row r="596">
          <cell r="C596" t="str">
            <v/>
          </cell>
        </row>
        <row r="597">
          <cell r="C597" t="str">
            <v/>
          </cell>
        </row>
        <row r="598">
          <cell r="C598" t="str">
            <v/>
          </cell>
        </row>
        <row r="599">
          <cell r="C599" t="str">
            <v/>
          </cell>
        </row>
        <row r="600">
          <cell r="C600" t="str">
            <v/>
          </cell>
        </row>
        <row r="601">
          <cell r="C601" t="str">
            <v/>
          </cell>
        </row>
        <row r="602">
          <cell r="C602" t="str">
            <v/>
          </cell>
        </row>
        <row r="603">
          <cell r="C603" t="str">
            <v/>
          </cell>
        </row>
        <row r="604">
          <cell r="C604" t="str">
            <v/>
          </cell>
        </row>
        <row r="605">
          <cell r="C605" t="str">
            <v/>
          </cell>
        </row>
        <row r="606">
          <cell r="C606" t="str">
            <v/>
          </cell>
        </row>
        <row r="607">
          <cell r="C607" t="str">
            <v/>
          </cell>
        </row>
        <row r="608">
          <cell r="C608" t="str">
            <v/>
          </cell>
        </row>
        <row r="609">
          <cell r="C609" t="str">
            <v/>
          </cell>
        </row>
        <row r="610">
          <cell r="C610" t="str">
            <v/>
          </cell>
        </row>
        <row r="611">
          <cell r="C611" t="str">
            <v/>
          </cell>
        </row>
        <row r="612">
          <cell r="C612" t="str">
            <v/>
          </cell>
        </row>
        <row r="613">
          <cell r="C613" t="str">
            <v/>
          </cell>
        </row>
        <row r="614">
          <cell r="C614" t="str">
            <v/>
          </cell>
        </row>
        <row r="615">
          <cell r="C615" t="str">
            <v/>
          </cell>
        </row>
        <row r="616">
          <cell r="C616" t="str">
            <v/>
          </cell>
        </row>
        <row r="617">
          <cell r="C617" t="str">
            <v/>
          </cell>
        </row>
        <row r="618">
          <cell r="C618" t="str">
            <v/>
          </cell>
        </row>
        <row r="619">
          <cell r="C619" t="str">
            <v/>
          </cell>
        </row>
        <row r="620">
          <cell r="C620" t="str">
            <v/>
          </cell>
        </row>
        <row r="621">
          <cell r="C621" t="str">
            <v/>
          </cell>
        </row>
        <row r="622">
          <cell r="C622" t="str">
            <v/>
          </cell>
        </row>
        <row r="623">
          <cell r="C623" t="str">
            <v/>
          </cell>
        </row>
        <row r="624">
          <cell r="C624" t="str">
            <v/>
          </cell>
        </row>
        <row r="625">
          <cell r="C625" t="str">
            <v/>
          </cell>
        </row>
        <row r="626">
          <cell r="C626" t="str">
            <v/>
          </cell>
        </row>
        <row r="627">
          <cell r="C627" t="str">
            <v/>
          </cell>
        </row>
        <row r="628">
          <cell r="C628" t="str">
            <v/>
          </cell>
        </row>
        <row r="629">
          <cell r="C629" t="str">
            <v/>
          </cell>
        </row>
        <row r="630">
          <cell r="C630" t="str">
            <v/>
          </cell>
        </row>
        <row r="631">
          <cell r="C631" t="str">
            <v/>
          </cell>
        </row>
        <row r="632">
          <cell r="C632" t="str">
            <v/>
          </cell>
        </row>
        <row r="633">
          <cell r="C633" t="str">
            <v/>
          </cell>
        </row>
        <row r="634">
          <cell r="C634" t="str">
            <v/>
          </cell>
        </row>
        <row r="635">
          <cell r="C635" t="str">
            <v/>
          </cell>
        </row>
        <row r="636">
          <cell r="C636" t="str">
            <v/>
          </cell>
        </row>
        <row r="637">
          <cell r="C637" t="str">
            <v/>
          </cell>
        </row>
        <row r="638">
          <cell r="C638" t="str">
            <v/>
          </cell>
        </row>
        <row r="639">
          <cell r="C639" t="str">
            <v/>
          </cell>
        </row>
        <row r="640">
          <cell r="C640" t="str">
            <v/>
          </cell>
        </row>
        <row r="641">
          <cell r="C641" t="str">
            <v/>
          </cell>
        </row>
        <row r="642">
          <cell r="C642" t="str">
            <v/>
          </cell>
        </row>
        <row r="643">
          <cell r="C643" t="str">
            <v/>
          </cell>
        </row>
        <row r="644">
          <cell r="C644" t="str">
            <v/>
          </cell>
        </row>
        <row r="645">
          <cell r="C645" t="str">
            <v/>
          </cell>
        </row>
        <row r="646">
          <cell r="C646" t="str">
            <v/>
          </cell>
        </row>
        <row r="647">
          <cell r="C647" t="str">
            <v/>
          </cell>
        </row>
        <row r="648">
          <cell r="C648" t="str">
            <v/>
          </cell>
        </row>
        <row r="649">
          <cell r="C649" t="str">
            <v/>
          </cell>
        </row>
        <row r="650">
          <cell r="C650" t="str">
            <v/>
          </cell>
        </row>
        <row r="651">
          <cell r="C651" t="str">
            <v/>
          </cell>
        </row>
        <row r="652">
          <cell r="C652" t="str">
            <v/>
          </cell>
        </row>
        <row r="653">
          <cell r="C653" t="str">
            <v/>
          </cell>
        </row>
        <row r="654">
          <cell r="C654" t="str">
            <v/>
          </cell>
        </row>
        <row r="655">
          <cell r="C655" t="str">
            <v/>
          </cell>
        </row>
        <row r="656">
          <cell r="C656" t="str">
            <v/>
          </cell>
        </row>
        <row r="657">
          <cell r="C657" t="str">
            <v/>
          </cell>
        </row>
        <row r="658">
          <cell r="C658" t="str">
            <v/>
          </cell>
        </row>
        <row r="659">
          <cell r="C659" t="str">
            <v/>
          </cell>
        </row>
        <row r="660">
          <cell r="C660" t="str">
            <v/>
          </cell>
        </row>
        <row r="661">
          <cell r="C661" t="str">
            <v/>
          </cell>
        </row>
        <row r="662">
          <cell r="C662" t="str">
            <v/>
          </cell>
        </row>
        <row r="663">
          <cell r="C663" t="str">
            <v/>
          </cell>
        </row>
        <row r="664">
          <cell r="C664" t="str">
            <v/>
          </cell>
        </row>
        <row r="665">
          <cell r="C665" t="str">
            <v/>
          </cell>
        </row>
        <row r="666">
          <cell r="C666" t="str">
            <v/>
          </cell>
        </row>
        <row r="667">
          <cell r="C667" t="str">
            <v/>
          </cell>
        </row>
        <row r="668">
          <cell r="C668" t="str">
            <v/>
          </cell>
        </row>
        <row r="669">
          <cell r="C669" t="str">
            <v/>
          </cell>
        </row>
        <row r="670">
          <cell r="C670" t="str">
            <v/>
          </cell>
        </row>
        <row r="671">
          <cell r="C671" t="str">
            <v/>
          </cell>
        </row>
        <row r="672">
          <cell r="C672" t="str">
            <v/>
          </cell>
        </row>
        <row r="673">
          <cell r="C673" t="str">
            <v/>
          </cell>
        </row>
        <row r="674">
          <cell r="C674" t="str">
            <v/>
          </cell>
        </row>
        <row r="675">
          <cell r="C675" t="str">
            <v/>
          </cell>
        </row>
        <row r="676">
          <cell r="C676" t="str">
            <v/>
          </cell>
        </row>
        <row r="677">
          <cell r="C677" t="str">
            <v/>
          </cell>
        </row>
        <row r="678">
          <cell r="C678" t="str">
            <v/>
          </cell>
        </row>
        <row r="679">
          <cell r="C679" t="str">
            <v/>
          </cell>
        </row>
        <row r="680">
          <cell r="C680" t="str">
            <v/>
          </cell>
        </row>
        <row r="681">
          <cell r="C681" t="str">
            <v/>
          </cell>
        </row>
        <row r="682">
          <cell r="C682" t="str">
            <v/>
          </cell>
        </row>
        <row r="683">
          <cell r="C683" t="str">
            <v/>
          </cell>
        </row>
        <row r="684">
          <cell r="C684" t="str">
            <v/>
          </cell>
        </row>
        <row r="685">
          <cell r="C685" t="str">
            <v/>
          </cell>
        </row>
        <row r="686">
          <cell r="C686" t="str">
            <v/>
          </cell>
        </row>
        <row r="687">
          <cell r="C687" t="str">
            <v/>
          </cell>
        </row>
        <row r="688">
          <cell r="C688" t="str">
            <v/>
          </cell>
        </row>
        <row r="689">
          <cell r="C689" t="str">
            <v/>
          </cell>
        </row>
        <row r="690">
          <cell r="C690" t="str">
            <v/>
          </cell>
        </row>
        <row r="691">
          <cell r="C691" t="str">
            <v/>
          </cell>
        </row>
        <row r="692">
          <cell r="C692" t="str">
            <v/>
          </cell>
        </row>
        <row r="693">
          <cell r="C693" t="str">
            <v/>
          </cell>
        </row>
        <row r="694">
          <cell r="C694" t="str">
            <v/>
          </cell>
        </row>
        <row r="695">
          <cell r="C695" t="str">
            <v/>
          </cell>
        </row>
        <row r="696">
          <cell r="C696" t="str">
            <v/>
          </cell>
        </row>
        <row r="697">
          <cell r="C697" t="str">
            <v/>
          </cell>
        </row>
        <row r="698">
          <cell r="C698" t="str">
            <v/>
          </cell>
        </row>
        <row r="699">
          <cell r="C699" t="str">
            <v/>
          </cell>
        </row>
        <row r="700">
          <cell r="C700" t="str">
            <v/>
          </cell>
        </row>
        <row r="701">
          <cell r="C701" t="str">
            <v/>
          </cell>
        </row>
        <row r="702">
          <cell r="C702" t="str">
            <v/>
          </cell>
        </row>
        <row r="703">
          <cell r="C703" t="str">
            <v/>
          </cell>
        </row>
        <row r="704">
          <cell r="C704" t="str">
            <v/>
          </cell>
        </row>
        <row r="705">
          <cell r="C705" t="str">
            <v/>
          </cell>
        </row>
        <row r="706">
          <cell r="C706" t="str">
            <v/>
          </cell>
        </row>
        <row r="707">
          <cell r="C707" t="str">
            <v/>
          </cell>
        </row>
        <row r="708">
          <cell r="C708" t="str">
            <v/>
          </cell>
        </row>
        <row r="709">
          <cell r="C709" t="str">
            <v/>
          </cell>
        </row>
        <row r="710">
          <cell r="C710" t="str">
            <v/>
          </cell>
        </row>
        <row r="711">
          <cell r="C711" t="str">
            <v/>
          </cell>
        </row>
        <row r="712">
          <cell r="C712" t="str">
            <v/>
          </cell>
        </row>
        <row r="713">
          <cell r="C713" t="str">
            <v/>
          </cell>
        </row>
        <row r="714">
          <cell r="C714" t="str">
            <v/>
          </cell>
        </row>
        <row r="715">
          <cell r="C715" t="str">
            <v/>
          </cell>
        </row>
        <row r="716">
          <cell r="C716" t="str">
            <v/>
          </cell>
        </row>
        <row r="717">
          <cell r="C717" t="str">
            <v/>
          </cell>
        </row>
        <row r="718">
          <cell r="C718" t="str">
            <v/>
          </cell>
        </row>
        <row r="719">
          <cell r="C719" t="str">
            <v/>
          </cell>
        </row>
        <row r="720">
          <cell r="C720" t="str">
            <v/>
          </cell>
        </row>
        <row r="721">
          <cell r="C721" t="str">
            <v/>
          </cell>
        </row>
        <row r="722">
          <cell r="C722" t="str">
            <v/>
          </cell>
        </row>
        <row r="723">
          <cell r="C723" t="str">
            <v/>
          </cell>
        </row>
        <row r="724">
          <cell r="C724" t="str">
            <v/>
          </cell>
        </row>
        <row r="725">
          <cell r="C725" t="str">
            <v/>
          </cell>
        </row>
        <row r="726">
          <cell r="C726" t="str">
            <v/>
          </cell>
        </row>
        <row r="727">
          <cell r="C727" t="str">
            <v/>
          </cell>
        </row>
        <row r="728">
          <cell r="C728" t="str">
            <v/>
          </cell>
        </row>
        <row r="729">
          <cell r="C729" t="str">
            <v/>
          </cell>
        </row>
        <row r="730">
          <cell r="C730" t="str">
            <v/>
          </cell>
        </row>
        <row r="731">
          <cell r="C731" t="str">
            <v/>
          </cell>
        </row>
        <row r="732">
          <cell r="C732" t="str">
            <v/>
          </cell>
        </row>
        <row r="733">
          <cell r="C733" t="str">
            <v/>
          </cell>
        </row>
        <row r="734">
          <cell r="C734" t="str">
            <v/>
          </cell>
        </row>
        <row r="735">
          <cell r="C735" t="str">
            <v/>
          </cell>
        </row>
        <row r="736">
          <cell r="C736" t="str">
            <v/>
          </cell>
        </row>
        <row r="737">
          <cell r="C737" t="str">
            <v/>
          </cell>
        </row>
        <row r="738">
          <cell r="C738" t="str">
            <v/>
          </cell>
        </row>
        <row r="739">
          <cell r="C739" t="str">
            <v/>
          </cell>
        </row>
        <row r="740">
          <cell r="C740" t="str">
            <v/>
          </cell>
        </row>
        <row r="741">
          <cell r="C741" t="str">
            <v/>
          </cell>
        </row>
        <row r="742">
          <cell r="C742" t="str">
            <v/>
          </cell>
        </row>
        <row r="743">
          <cell r="C743" t="str">
            <v/>
          </cell>
        </row>
        <row r="744">
          <cell r="C744" t="str">
            <v/>
          </cell>
        </row>
        <row r="745">
          <cell r="C745" t="str">
            <v/>
          </cell>
        </row>
        <row r="746">
          <cell r="C746" t="str">
            <v/>
          </cell>
        </row>
        <row r="747">
          <cell r="C747" t="str">
            <v/>
          </cell>
        </row>
        <row r="748">
          <cell r="C748" t="str">
            <v/>
          </cell>
        </row>
        <row r="749">
          <cell r="C749" t="str">
            <v/>
          </cell>
        </row>
        <row r="750">
          <cell r="C750" t="str">
            <v/>
          </cell>
        </row>
        <row r="751">
          <cell r="C751" t="str">
            <v/>
          </cell>
        </row>
        <row r="752">
          <cell r="C752" t="str">
            <v/>
          </cell>
        </row>
        <row r="753">
          <cell r="C753" t="str">
            <v/>
          </cell>
        </row>
        <row r="754">
          <cell r="C754" t="str">
            <v/>
          </cell>
        </row>
        <row r="755">
          <cell r="C755" t="str">
            <v/>
          </cell>
        </row>
        <row r="756">
          <cell r="C756" t="str">
            <v/>
          </cell>
        </row>
        <row r="757">
          <cell r="C757" t="str">
            <v/>
          </cell>
        </row>
        <row r="758">
          <cell r="C758" t="str">
            <v/>
          </cell>
        </row>
        <row r="759">
          <cell r="C759" t="str">
            <v/>
          </cell>
        </row>
        <row r="760">
          <cell r="C760" t="str">
            <v/>
          </cell>
        </row>
        <row r="761">
          <cell r="C761" t="str">
            <v/>
          </cell>
        </row>
        <row r="762">
          <cell r="C762" t="str">
            <v/>
          </cell>
        </row>
        <row r="763">
          <cell r="C763" t="str">
            <v/>
          </cell>
        </row>
        <row r="764">
          <cell r="C764" t="str">
            <v/>
          </cell>
        </row>
        <row r="765">
          <cell r="C765" t="str">
            <v/>
          </cell>
        </row>
        <row r="766">
          <cell r="C766" t="str">
            <v/>
          </cell>
        </row>
        <row r="767">
          <cell r="C767" t="str">
            <v/>
          </cell>
        </row>
        <row r="768">
          <cell r="C768" t="str">
            <v/>
          </cell>
        </row>
        <row r="769">
          <cell r="C769" t="str">
            <v/>
          </cell>
        </row>
        <row r="770">
          <cell r="C770" t="str">
            <v/>
          </cell>
        </row>
        <row r="771">
          <cell r="C771" t="str">
            <v/>
          </cell>
        </row>
        <row r="772">
          <cell r="C772" t="str">
            <v/>
          </cell>
        </row>
        <row r="773">
          <cell r="C773" t="str">
            <v/>
          </cell>
        </row>
        <row r="774">
          <cell r="C774" t="str">
            <v/>
          </cell>
        </row>
        <row r="775">
          <cell r="C775" t="str">
            <v/>
          </cell>
        </row>
        <row r="776">
          <cell r="C776" t="str">
            <v/>
          </cell>
        </row>
        <row r="777">
          <cell r="C777" t="str">
            <v/>
          </cell>
        </row>
        <row r="778">
          <cell r="C778" t="str">
            <v/>
          </cell>
        </row>
        <row r="779">
          <cell r="C779" t="str">
            <v/>
          </cell>
        </row>
        <row r="780">
          <cell r="C780" t="str">
            <v/>
          </cell>
        </row>
        <row r="781">
          <cell r="C781" t="str">
            <v/>
          </cell>
        </row>
        <row r="782">
          <cell r="C782" t="str">
            <v/>
          </cell>
        </row>
        <row r="783">
          <cell r="C783" t="str">
            <v/>
          </cell>
        </row>
        <row r="784">
          <cell r="C784" t="str">
            <v/>
          </cell>
        </row>
        <row r="785">
          <cell r="C785" t="str">
            <v/>
          </cell>
        </row>
        <row r="786">
          <cell r="C786" t="str">
            <v/>
          </cell>
        </row>
        <row r="787">
          <cell r="C787" t="str">
            <v/>
          </cell>
        </row>
        <row r="788">
          <cell r="C788" t="str">
            <v/>
          </cell>
        </row>
        <row r="789">
          <cell r="C789" t="str">
            <v/>
          </cell>
        </row>
        <row r="790">
          <cell r="C790" t="str">
            <v/>
          </cell>
        </row>
        <row r="791">
          <cell r="C791" t="str">
            <v/>
          </cell>
        </row>
        <row r="792">
          <cell r="C792" t="str">
            <v/>
          </cell>
        </row>
        <row r="793">
          <cell r="C793" t="str">
            <v/>
          </cell>
        </row>
        <row r="794">
          <cell r="C794" t="str">
            <v/>
          </cell>
        </row>
        <row r="795">
          <cell r="C795" t="str">
            <v/>
          </cell>
        </row>
        <row r="796">
          <cell r="C796" t="str">
            <v/>
          </cell>
        </row>
        <row r="797">
          <cell r="C797" t="str">
            <v/>
          </cell>
        </row>
        <row r="798">
          <cell r="C798" t="str">
            <v/>
          </cell>
        </row>
        <row r="799">
          <cell r="C799" t="str">
            <v/>
          </cell>
        </row>
        <row r="800">
          <cell r="C800" t="str">
            <v/>
          </cell>
        </row>
        <row r="801">
          <cell r="C801" t="str">
            <v/>
          </cell>
        </row>
        <row r="802">
          <cell r="C802" t="str">
            <v/>
          </cell>
        </row>
        <row r="803">
          <cell r="C803" t="str">
            <v/>
          </cell>
        </row>
        <row r="804">
          <cell r="C804" t="str">
            <v/>
          </cell>
        </row>
        <row r="805">
          <cell r="C805" t="str">
            <v/>
          </cell>
        </row>
        <row r="806">
          <cell r="C806" t="str">
            <v/>
          </cell>
        </row>
        <row r="807">
          <cell r="C807" t="str">
            <v/>
          </cell>
        </row>
        <row r="808">
          <cell r="C808" t="str">
            <v/>
          </cell>
        </row>
        <row r="809">
          <cell r="C809" t="str">
            <v/>
          </cell>
        </row>
        <row r="810">
          <cell r="C810" t="str">
            <v/>
          </cell>
        </row>
        <row r="811">
          <cell r="C811" t="str">
            <v/>
          </cell>
        </row>
        <row r="812">
          <cell r="C812" t="str">
            <v/>
          </cell>
        </row>
        <row r="813">
          <cell r="C813" t="str">
            <v/>
          </cell>
        </row>
        <row r="814">
          <cell r="C814" t="str">
            <v/>
          </cell>
        </row>
        <row r="815">
          <cell r="C815" t="str">
            <v/>
          </cell>
        </row>
        <row r="816">
          <cell r="C816" t="str">
            <v/>
          </cell>
        </row>
        <row r="817">
          <cell r="C817" t="str">
            <v/>
          </cell>
        </row>
        <row r="818">
          <cell r="C818" t="str">
            <v/>
          </cell>
        </row>
        <row r="819">
          <cell r="C819" t="str">
            <v/>
          </cell>
        </row>
        <row r="820">
          <cell r="C820" t="str">
            <v/>
          </cell>
        </row>
        <row r="821">
          <cell r="C821" t="str">
            <v/>
          </cell>
        </row>
        <row r="822">
          <cell r="C822" t="str">
            <v/>
          </cell>
        </row>
        <row r="823">
          <cell r="C823" t="str">
            <v/>
          </cell>
        </row>
        <row r="824">
          <cell r="C824" t="str">
            <v/>
          </cell>
        </row>
        <row r="825">
          <cell r="C825" t="str">
            <v/>
          </cell>
        </row>
        <row r="826">
          <cell r="C826" t="str">
            <v/>
          </cell>
        </row>
        <row r="827">
          <cell r="C827" t="str">
            <v/>
          </cell>
        </row>
        <row r="828">
          <cell r="C828" t="str">
            <v/>
          </cell>
        </row>
        <row r="829">
          <cell r="C829" t="str">
            <v/>
          </cell>
        </row>
        <row r="830">
          <cell r="C830" t="str">
            <v/>
          </cell>
        </row>
        <row r="831">
          <cell r="C831" t="str">
            <v/>
          </cell>
        </row>
        <row r="832">
          <cell r="C832" t="str">
            <v/>
          </cell>
        </row>
        <row r="833">
          <cell r="C833" t="str">
            <v/>
          </cell>
        </row>
        <row r="834">
          <cell r="C834" t="str">
            <v/>
          </cell>
        </row>
        <row r="835">
          <cell r="C835" t="str">
            <v/>
          </cell>
        </row>
        <row r="836">
          <cell r="C836" t="str">
            <v/>
          </cell>
        </row>
        <row r="837">
          <cell r="C837" t="str">
            <v/>
          </cell>
        </row>
        <row r="838">
          <cell r="C838" t="str">
            <v/>
          </cell>
        </row>
        <row r="839">
          <cell r="C839" t="str">
            <v/>
          </cell>
        </row>
        <row r="840">
          <cell r="C840" t="str">
            <v/>
          </cell>
        </row>
        <row r="841">
          <cell r="C841" t="str">
            <v/>
          </cell>
        </row>
        <row r="842">
          <cell r="C842" t="str">
            <v/>
          </cell>
        </row>
        <row r="843">
          <cell r="C843" t="str">
            <v/>
          </cell>
        </row>
        <row r="844">
          <cell r="C844" t="str">
            <v/>
          </cell>
        </row>
        <row r="845">
          <cell r="C845" t="str">
            <v/>
          </cell>
        </row>
        <row r="846">
          <cell r="C846" t="str">
            <v/>
          </cell>
        </row>
        <row r="847">
          <cell r="C847" t="str">
            <v/>
          </cell>
        </row>
        <row r="848">
          <cell r="C848" t="str">
            <v/>
          </cell>
        </row>
        <row r="849">
          <cell r="C849" t="str">
            <v/>
          </cell>
        </row>
        <row r="850">
          <cell r="C850" t="str">
            <v/>
          </cell>
        </row>
        <row r="851">
          <cell r="C851" t="str">
            <v/>
          </cell>
        </row>
        <row r="852">
          <cell r="C852" t="str">
            <v/>
          </cell>
        </row>
        <row r="853">
          <cell r="C853" t="str">
            <v/>
          </cell>
        </row>
        <row r="854">
          <cell r="C854" t="str">
            <v/>
          </cell>
        </row>
        <row r="855">
          <cell r="C855" t="str">
            <v/>
          </cell>
        </row>
        <row r="856">
          <cell r="C856" t="str">
            <v/>
          </cell>
        </row>
        <row r="857">
          <cell r="C857" t="str">
            <v/>
          </cell>
        </row>
        <row r="858">
          <cell r="C858" t="str">
            <v/>
          </cell>
        </row>
        <row r="859">
          <cell r="C859" t="str">
            <v/>
          </cell>
        </row>
        <row r="860">
          <cell r="C860" t="str">
            <v/>
          </cell>
        </row>
        <row r="861">
          <cell r="C861" t="str">
            <v/>
          </cell>
        </row>
        <row r="862">
          <cell r="C862" t="str">
            <v/>
          </cell>
        </row>
        <row r="863">
          <cell r="C863" t="str">
            <v/>
          </cell>
        </row>
        <row r="864">
          <cell r="C864" t="str">
            <v/>
          </cell>
        </row>
        <row r="865">
          <cell r="C865" t="str">
            <v/>
          </cell>
        </row>
        <row r="866">
          <cell r="C866" t="str">
            <v/>
          </cell>
        </row>
        <row r="867">
          <cell r="C867" t="str">
            <v/>
          </cell>
        </row>
        <row r="868">
          <cell r="C868" t="str">
            <v/>
          </cell>
        </row>
        <row r="869">
          <cell r="C869" t="str">
            <v/>
          </cell>
        </row>
        <row r="870">
          <cell r="C870" t="str">
            <v/>
          </cell>
        </row>
        <row r="871">
          <cell r="C871" t="str">
            <v/>
          </cell>
        </row>
        <row r="872">
          <cell r="C872" t="str">
            <v/>
          </cell>
        </row>
        <row r="873">
          <cell r="C873" t="str">
            <v/>
          </cell>
        </row>
        <row r="874">
          <cell r="C874" t="str">
            <v/>
          </cell>
        </row>
        <row r="875">
          <cell r="C875" t="str">
            <v/>
          </cell>
        </row>
        <row r="876">
          <cell r="C876" t="str">
            <v/>
          </cell>
        </row>
        <row r="877">
          <cell r="C877" t="str">
            <v/>
          </cell>
        </row>
        <row r="878">
          <cell r="C878" t="str">
            <v/>
          </cell>
        </row>
        <row r="879">
          <cell r="C879" t="str">
            <v/>
          </cell>
        </row>
        <row r="880">
          <cell r="C880" t="str">
            <v/>
          </cell>
        </row>
        <row r="881">
          <cell r="C881" t="str">
            <v/>
          </cell>
        </row>
        <row r="882">
          <cell r="C882" t="str">
            <v/>
          </cell>
        </row>
        <row r="883">
          <cell r="C883" t="str">
            <v/>
          </cell>
        </row>
        <row r="884">
          <cell r="C884" t="str">
            <v/>
          </cell>
        </row>
        <row r="885">
          <cell r="C885" t="str">
            <v/>
          </cell>
        </row>
        <row r="886">
          <cell r="C886" t="str">
            <v/>
          </cell>
        </row>
        <row r="887">
          <cell r="C887" t="str">
            <v/>
          </cell>
        </row>
        <row r="888">
          <cell r="C888" t="str">
            <v/>
          </cell>
        </row>
        <row r="889">
          <cell r="C889" t="str">
            <v/>
          </cell>
        </row>
        <row r="890">
          <cell r="C890" t="str">
            <v/>
          </cell>
        </row>
        <row r="891">
          <cell r="C891" t="str">
            <v/>
          </cell>
        </row>
        <row r="892">
          <cell r="C892" t="str">
            <v/>
          </cell>
        </row>
        <row r="893">
          <cell r="C893" t="str">
            <v/>
          </cell>
        </row>
        <row r="894">
          <cell r="C894" t="str">
            <v/>
          </cell>
        </row>
        <row r="895">
          <cell r="C895" t="str">
            <v/>
          </cell>
        </row>
        <row r="896">
          <cell r="C896" t="str">
            <v/>
          </cell>
        </row>
        <row r="897">
          <cell r="C897" t="str">
            <v/>
          </cell>
        </row>
        <row r="898">
          <cell r="C898" t="str">
            <v/>
          </cell>
        </row>
        <row r="899">
          <cell r="C899" t="str">
            <v/>
          </cell>
        </row>
        <row r="900">
          <cell r="C900" t="str">
            <v/>
          </cell>
        </row>
        <row r="901">
          <cell r="C901" t="str">
            <v/>
          </cell>
        </row>
        <row r="902">
          <cell r="C902" t="str">
            <v/>
          </cell>
        </row>
        <row r="903">
          <cell r="C903" t="str">
            <v/>
          </cell>
        </row>
        <row r="904">
          <cell r="C904" t="str">
            <v/>
          </cell>
        </row>
        <row r="905">
          <cell r="C905" t="str">
            <v/>
          </cell>
        </row>
        <row r="906">
          <cell r="C906" t="str">
            <v/>
          </cell>
        </row>
        <row r="907">
          <cell r="C907" t="str">
            <v/>
          </cell>
        </row>
        <row r="908">
          <cell r="C908" t="str">
            <v/>
          </cell>
        </row>
        <row r="909">
          <cell r="C909" t="str">
            <v/>
          </cell>
        </row>
        <row r="910">
          <cell r="C910" t="str">
            <v/>
          </cell>
        </row>
        <row r="911">
          <cell r="C911" t="str">
            <v/>
          </cell>
        </row>
        <row r="912">
          <cell r="C912" t="str">
            <v/>
          </cell>
        </row>
        <row r="913">
          <cell r="C913" t="str">
            <v/>
          </cell>
        </row>
        <row r="914">
          <cell r="C914" t="str">
            <v/>
          </cell>
        </row>
        <row r="915">
          <cell r="C915" t="str">
            <v/>
          </cell>
        </row>
        <row r="916">
          <cell r="C916" t="str">
            <v/>
          </cell>
        </row>
        <row r="917">
          <cell r="C917" t="str">
            <v/>
          </cell>
        </row>
        <row r="918">
          <cell r="C918" t="str">
            <v/>
          </cell>
        </row>
        <row r="919">
          <cell r="C919" t="str">
            <v/>
          </cell>
        </row>
        <row r="920">
          <cell r="C920" t="str">
            <v/>
          </cell>
        </row>
        <row r="921">
          <cell r="C921" t="str">
            <v/>
          </cell>
        </row>
        <row r="922">
          <cell r="C922" t="str">
            <v/>
          </cell>
        </row>
        <row r="923">
          <cell r="C923" t="str">
            <v/>
          </cell>
        </row>
        <row r="924">
          <cell r="C924" t="str">
            <v/>
          </cell>
        </row>
        <row r="925">
          <cell r="C925" t="str">
            <v/>
          </cell>
        </row>
        <row r="926">
          <cell r="C926" t="str">
            <v/>
          </cell>
        </row>
        <row r="927">
          <cell r="C927" t="str">
            <v/>
          </cell>
        </row>
        <row r="928">
          <cell r="C928" t="str">
            <v/>
          </cell>
        </row>
        <row r="929">
          <cell r="C929" t="str">
            <v/>
          </cell>
        </row>
        <row r="930">
          <cell r="C930" t="str">
            <v/>
          </cell>
        </row>
        <row r="931">
          <cell r="C931" t="str">
            <v/>
          </cell>
        </row>
        <row r="932">
          <cell r="C932" t="str">
            <v/>
          </cell>
        </row>
        <row r="933">
          <cell r="C933" t="str">
            <v/>
          </cell>
        </row>
        <row r="934">
          <cell r="C934" t="str">
            <v/>
          </cell>
        </row>
        <row r="935">
          <cell r="C935" t="str">
            <v/>
          </cell>
        </row>
        <row r="936">
          <cell r="C936" t="str">
            <v/>
          </cell>
        </row>
        <row r="937">
          <cell r="C937" t="str">
            <v/>
          </cell>
        </row>
        <row r="938">
          <cell r="C938" t="str">
            <v/>
          </cell>
        </row>
        <row r="939">
          <cell r="C939" t="str">
            <v/>
          </cell>
        </row>
        <row r="940">
          <cell r="C940" t="str">
            <v/>
          </cell>
        </row>
        <row r="941">
          <cell r="C941" t="str">
            <v/>
          </cell>
        </row>
        <row r="942">
          <cell r="C942" t="str">
            <v/>
          </cell>
        </row>
        <row r="943">
          <cell r="C943" t="str">
            <v/>
          </cell>
        </row>
        <row r="944">
          <cell r="C944" t="str">
            <v/>
          </cell>
        </row>
        <row r="945">
          <cell r="C945" t="str">
            <v/>
          </cell>
        </row>
        <row r="946">
          <cell r="C946" t="str">
            <v/>
          </cell>
        </row>
        <row r="947">
          <cell r="C947" t="str">
            <v/>
          </cell>
        </row>
        <row r="948">
          <cell r="C948" t="str">
            <v/>
          </cell>
        </row>
        <row r="949">
          <cell r="C949" t="str">
            <v/>
          </cell>
        </row>
        <row r="950">
          <cell r="C950" t="str">
            <v/>
          </cell>
        </row>
        <row r="951">
          <cell r="C951" t="str">
            <v/>
          </cell>
        </row>
        <row r="952">
          <cell r="C952" t="str">
            <v/>
          </cell>
        </row>
        <row r="953">
          <cell r="C953" t="str">
            <v/>
          </cell>
        </row>
        <row r="954">
          <cell r="C954" t="str">
            <v/>
          </cell>
        </row>
        <row r="955">
          <cell r="C955" t="str">
            <v/>
          </cell>
        </row>
        <row r="956">
          <cell r="C956" t="str">
            <v/>
          </cell>
        </row>
        <row r="957">
          <cell r="C957" t="str">
            <v/>
          </cell>
        </row>
        <row r="958">
          <cell r="C958" t="str">
            <v/>
          </cell>
        </row>
        <row r="959">
          <cell r="C959" t="str">
            <v/>
          </cell>
        </row>
        <row r="960">
          <cell r="C960" t="str">
            <v/>
          </cell>
        </row>
        <row r="961">
          <cell r="C961" t="str">
            <v/>
          </cell>
        </row>
        <row r="962">
          <cell r="C962" t="str">
            <v/>
          </cell>
        </row>
        <row r="963">
          <cell r="C963" t="str">
            <v/>
          </cell>
        </row>
        <row r="964">
          <cell r="C964" t="str">
            <v/>
          </cell>
        </row>
        <row r="965">
          <cell r="C965" t="str">
            <v/>
          </cell>
        </row>
        <row r="966">
          <cell r="C966" t="str">
            <v/>
          </cell>
        </row>
        <row r="967">
          <cell r="C967" t="str">
            <v/>
          </cell>
        </row>
        <row r="968">
          <cell r="C968" t="str">
            <v/>
          </cell>
        </row>
        <row r="969">
          <cell r="C969" t="str">
            <v/>
          </cell>
        </row>
        <row r="970">
          <cell r="C970" t="str">
            <v/>
          </cell>
        </row>
        <row r="971">
          <cell r="C971" t="str">
            <v/>
          </cell>
        </row>
        <row r="972">
          <cell r="C972" t="str">
            <v/>
          </cell>
        </row>
        <row r="973">
          <cell r="C973" t="str">
            <v/>
          </cell>
        </row>
        <row r="974">
          <cell r="C974" t="str">
            <v/>
          </cell>
        </row>
        <row r="975">
          <cell r="C975" t="str">
            <v/>
          </cell>
        </row>
        <row r="976">
          <cell r="C976" t="str">
            <v/>
          </cell>
        </row>
        <row r="977">
          <cell r="C977" t="str">
            <v/>
          </cell>
        </row>
        <row r="978">
          <cell r="C978" t="str">
            <v/>
          </cell>
        </row>
        <row r="979">
          <cell r="C979" t="str">
            <v/>
          </cell>
        </row>
        <row r="980">
          <cell r="C980" t="str">
            <v/>
          </cell>
        </row>
        <row r="981">
          <cell r="C981" t="str">
            <v/>
          </cell>
        </row>
        <row r="982">
          <cell r="C982" t="str">
            <v/>
          </cell>
        </row>
        <row r="983">
          <cell r="C983" t="str">
            <v/>
          </cell>
        </row>
        <row r="984">
          <cell r="C984" t="str">
            <v/>
          </cell>
        </row>
        <row r="985">
          <cell r="C985" t="str">
            <v/>
          </cell>
        </row>
        <row r="986">
          <cell r="C986" t="str">
            <v/>
          </cell>
        </row>
        <row r="987">
          <cell r="C987" t="str">
            <v/>
          </cell>
        </row>
        <row r="988">
          <cell r="C988" t="str">
            <v/>
          </cell>
        </row>
        <row r="989">
          <cell r="C989" t="str">
            <v/>
          </cell>
        </row>
        <row r="990">
          <cell r="C990" t="str">
            <v/>
          </cell>
        </row>
        <row r="991">
          <cell r="C991" t="str">
            <v/>
          </cell>
        </row>
        <row r="992">
          <cell r="C992" t="str">
            <v/>
          </cell>
        </row>
        <row r="993">
          <cell r="C993" t="str">
            <v/>
          </cell>
        </row>
        <row r="994">
          <cell r="C994" t="str">
            <v/>
          </cell>
        </row>
        <row r="995">
          <cell r="C995" t="str">
            <v/>
          </cell>
        </row>
        <row r="996">
          <cell r="C996" t="str">
            <v/>
          </cell>
        </row>
        <row r="997">
          <cell r="C997" t="str">
            <v/>
          </cell>
        </row>
        <row r="998">
          <cell r="C998" t="str">
            <v/>
          </cell>
        </row>
        <row r="999">
          <cell r="C999" t="str">
            <v/>
          </cell>
        </row>
        <row r="1000">
          <cell r="C1000" t="str">
            <v/>
          </cell>
        </row>
        <row r="1001">
          <cell r="C1001" t="str">
            <v/>
          </cell>
        </row>
        <row r="1002">
          <cell r="C1002" t="str">
            <v/>
          </cell>
        </row>
        <row r="1003">
          <cell r="C1003" t="str">
            <v/>
          </cell>
        </row>
        <row r="1004">
          <cell r="C1004" t="str">
            <v/>
          </cell>
        </row>
        <row r="1005">
          <cell r="C1005" t="str">
            <v/>
          </cell>
        </row>
        <row r="1006">
          <cell r="C1006" t="str">
            <v/>
          </cell>
        </row>
        <row r="1007">
          <cell r="C1007" t="str">
            <v/>
          </cell>
        </row>
        <row r="1008">
          <cell r="C1008" t="str">
            <v/>
          </cell>
        </row>
        <row r="1009">
          <cell r="C1009" t="str">
            <v/>
          </cell>
        </row>
        <row r="1010">
          <cell r="C1010" t="str">
            <v/>
          </cell>
        </row>
        <row r="1011">
          <cell r="C1011" t="str">
            <v/>
          </cell>
        </row>
        <row r="1012">
          <cell r="C1012" t="str">
            <v/>
          </cell>
        </row>
        <row r="1013">
          <cell r="C1013" t="str">
            <v/>
          </cell>
        </row>
        <row r="1014">
          <cell r="C1014" t="str">
            <v/>
          </cell>
        </row>
        <row r="1015">
          <cell r="C1015" t="str">
            <v/>
          </cell>
        </row>
        <row r="1016">
          <cell r="C1016" t="str">
            <v/>
          </cell>
        </row>
        <row r="1017">
          <cell r="C1017" t="str">
            <v/>
          </cell>
        </row>
        <row r="1018">
          <cell r="C1018" t="str">
            <v/>
          </cell>
        </row>
        <row r="1019">
          <cell r="C1019" t="str">
            <v/>
          </cell>
        </row>
        <row r="1020">
          <cell r="C1020" t="str">
            <v/>
          </cell>
        </row>
        <row r="1021">
          <cell r="C1021" t="str">
            <v/>
          </cell>
        </row>
        <row r="1022">
          <cell r="C1022" t="str">
            <v/>
          </cell>
        </row>
        <row r="1023">
          <cell r="C1023" t="str">
            <v/>
          </cell>
        </row>
        <row r="1024">
          <cell r="C1024" t="str">
            <v/>
          </cell>
        </row>
        <row r="1025">
          <cell r="C1025" t="str">
            <v/>
          </cell>
        </row>
        <row r="1026">
          <cell r="C1026" t="str">
            <v/>
          </cell>
        </row>
        <row r="1027">
          <cell r="C1027" t="str">
            <v/>
          </cell>
        </row>
        <row r="1028">
          <cell r="C1028" t="str">
            <v/>
          </cell>
        </row>
        <row r="1029">
          <cell r="C1029" t="str">
            <v/>
          </cell>
        </row>
        <row r="1030">
          <cell r="C1030" t="str">
            <v/>
          </cell>
        </row>
        <row r="1031">
          <cell r="C1031" t="str">
            <v/>
          </cell>
        </row>
        <row r="1032">
          <cell r="C1032" t="str">
            <v/>
          </cell>
        </row>
        <row r="1033">
          <cell r="C1033" t="str">
            <v/>
          </cell>
        </row>
        <row r="1034">
          <cell r="C1034" t="str">
            <v/>
          </cell>
        </row>
        <row r="1035">
          <cell r="C1035" t="str">
            <v/>
          </cell>
        </row>
        <row r="1036">
          <cell r="C1036" t="str">
            <v/>
          </cell>
        </row>
        <row r="1037">
          <cell r="C1037" t="str">
            <v/>
          </cell>
        </row>
        <row r="1038">
          <cell r="C1038" t="str">
            <v/>
          </cell>
        </row>
        <row r="1039">
          <cell r="C1039" t="str">
            <v/>
          </cell>
        </row>
        <row r="1040">
          <cell r="C1040" t="str">
            <v/>
          </cell>
        </row>
        <row r="1041">
          <cell r="C1041" t="str">
            <v/>
          </cell>
        </row>
        <row r="1042">
          <cell r="C1042" t="str">
            <v/>
          </cell>
        </row>
        <row r="1043">
          <cell r="C1043" t="str">
            <v/>
          </cell>
        </row>
        <row r="1044">
          <cell r="C1044" t="str">
            <v/>
          </cell>
        </row>
        <row r="1045">
          <cell r="C1045" t="str">
            <v/>
          </cell>
        </row>
        <row r="1046">
          <cell r="C1046" t="str">
            <v/>
          </cell>
        </row>
        <row r="1047">
          <cell r="C1047" t="str">
            <v/>
          </cell>
        </row>
        <row r="1048">
          <cell r="C1048" t="str">
            <v/>
          </cell>
        </row>
        <row r="1049">
          <cell r="C1049" t="str">
            <v/>
          </cell>
        </row>
        <row r="1050">
          <cell r="C1050" t="str">
            <v/>
          </cell>
        </row>
        <row r="1051">
          <cell r="C1051" t="str">
            <v/>
          </cell>
        </row>
        <row r="1052">
          <cell r="C1052" t="str">
            <v/>
          </cell>
        </row>
        <row r="1053">
          <cell r="C1053" t="str">
            <v/>
          </cell>
        </row>
        <row r="1054">
          <cell r="C1054" t="str">
            <v/>
          </cell>
        </row>
        <row r="1055">
          <cell r="C1055" t="str">
            <v/>
          </cell>
        </row>
        <row r="1056">
          <cell r="C1056" t="str">
            <v/>
          </cell>
        </row>
        <row r="1057">
          <cell r="C1057" t="str">
            <v/>
          </cell>
        </row>
        <row r="1058">
          <cell r="C1058" t="str">
            <v/>
          </cell>
        </row>
        <row r="1059">
          <cell r="C1059" t="str">
            <v/>
          </cell>
        </row>
        <row r="1060">
          <cell r="C1060" t="str">
            <v/>
          </cell>
        </row>
        <row r="1061">
          <cell r="C1061" t="str">
            <v/>
          </cell>
        </row>
        <row r="1062">
          <cell r="C1062" t="str">
            <v/>
          </cell>
        </row>
        <row r="1063">
          <cell r="C1063" t="str">
            <v/>
          </cell>
        </row>
        <row r="1064">
          <cell r="C1064" t="str">
            <v/>
          </cell>
        </row>
        <row r="1065">
          <cell r="C1065" t="str">
            <v/>
          </cell>
        </row>
        <row r="1066">
          <cell r="C1066" t="str">
            <v/>
          </cell>
        </row>
        <row r="1067">
          <cell r="C1067" t="str">
            <v/>
          </cell>
        </row>
        <row r="1068">
          <cell r="C1068" t="str">
            <v/>
          </cell>
        </row>
        <row r="1069">
          <cell r="C1069" t="str">
            <v/>
          </cell>
        </row>
        <row r="1070">
          <cell r="C1070" t="str">
            <v/>
          </cell>
        </row>
        <row r="1071">
          <cell r="C1071" t="str">
            <v/>
          </cell>
        </row>
        <row r="1072">
          <cell r="C1072" t="str">
            <v/>
          </cell>
        </row>
        <row r="1073">
          <cell r="C1073" t="str">
            <v/>
          </cell>
        </row>
        <row r="1074">
          <cell r="C1074" t="str">
            <v/>
          </cell>
        </row>
        <row r="1075">
          <cell r="C1075" t="str">
            <v/>
          </cell>
        </row>
        <row r="1076">
          <cell r="C1076" t="str">
            <v/>
          </cell>
        </row>
        <row r="1077">
          <cell r="C1077" t="str">
            <v/>
          </cell>
        </row>
        <row r="1078">
          <cell r="C1078" t="str">
            <v/>
          </cell>
        </row>
        <row r="1079">
          <cell r="C1079" t="str">
            <v/>
          </cell>
        </row>
        <row r="1080">
          <cell r="C1080" t="str">
            <v/>
          </cell>
        </row>
        <row r="1081">
          <cell r="C1081" t="str">
            <v/>
          </cell>
        </row>
        <row r="1082">
          <cell r="C1082" t="str">
            <v/>
          </cell>
        </row>
        <row r="1083">
          <cell r="C1083" t="str">
            <v/>
          </cell>
        </row>
        <row r="1084">
          <cell r="C1084" t="str">
            <v/>
          </cell>
        </row>
        <row r="1085">
          <cell r="C1085" t="str">
            <v/>
          </cell>
        </row>
        <row r="1086">
          <cell r="C1086" t="str">
            <v/>
          </cell>
        </row>
        <row r="1087">
          <cell r="C1087" t="str">
            <v/>
          </cell>
        </row>
        <row r="1088">
          <cell r="C1088" t="str">
            <v/>
          </cell>
        </row>
        <row r="1089">
          <cell r="C1089" t="str">
            <v/>
          </cell>
        </row>
        <row r="1090">
          <cell r="C1090" t="str">
            <v/>
          </cell>
        </row>
        <row r="1091">
          <cell r="C1091" t="str">
            <v/>
          </cell>
        </row>
        <row r="1092">
          <cell r="C1092" t="str">
            <v/>
          </cell>
        </row>
        <row r="1093">
          <cell r="C1093" t="str">
            <v/>
          </cell>
        </row>
        <row r="1094">
          <cell r="C1094" t="str">
            <v/>
          </cell>
        </row>
        <row r="1095">
          <cell r="C1095" t="str">
            <v/>
          </cell>
        </row>
        <row r="1096">
          <cell r="C1096" t="str">
            <v/>
          </cell>
        </row>
        <row r="1097">
          <cell r="C1097" t="str">
            <v/>
          </cell>
        </row>
        <row r="1098">
          <cell r="C1098" t="str">
            <v/>
          </cell>
        </row>
        <row r="1099">
          <cell r="C1099" t="str">
            <v/>
          </cell>
        </row>
        <row r="1100">
          <cell r="C1100" t="str">
            <v/>
          </cell>
        </row>
        <row r="1101">
          <cell r="C1101" t="str">
            <v/>
          </cell>
        </row>
        <row r="1102">
          <cell r="C1102" t="str">
            <v/>
          </cell>
        </row>
        <row r="1103">
          <cell r="C1103" t="str">
            <v/>
          </cell>
        </row>
        <row r="1104">
          <cell r="C1104" t="str">
            <v/>
          </cell>
        </row>
        <row r="1105">
          <cell r="C1105" t="str">
            <v/>
          </cell>
        </row>
        <row r="1106">
          <cell r="C1106" t="str">
            <v/>
          </cell>
        </row>
        <row r="1107">
          <cell r="C1107" t="str">
            <v/>
          </cell>
        </row>
        <row r="1108">
          <cell r="C1108" t="str">
            <v/>
          </cell>
        </row>
        <row r="1109">
          <cell r="C1109" t="str">
            <v/>
          </cell>
        </row>
        <row r="1110">
          <cell r="C1110" t="str">
            <v/>
          </cell>
        </row>
        <row r="1111">
          <cell r="C1111" t="str">
            <v/>
          </cell>
        </row>
        <row r="1112">
          <cell r="C1112" t="str">
            <v/>
          </cell>
        </row>
        <row r="1113">
          <cell r="C1113" t="str">
            <v/>
          </cell>
        </row>
        <row r="1114">
          <cell r="C1114" t="str">
            <v/>
          </cell>
        </row>
        <row r="1115">
          <cell r="C1115" t="str">
            <v/>
          </cell>
        </row>
        <row r="1116">
          <cell r="C1116" t="str">
            <v/>
          </cell>
        </row>
        <row r="1117">
          <cell r="C1117" t="str">
            <v/>
          </cell>
        </row>
        <row r="1118">
          <cell r="C1118" t="str">
            <v/>
          </cell>
        </row>
        <row r="1119">
          <cell r="C1119" t="str">
            <v/>
          </cell>
        </row>
        <row r="1120">
          <cell r="C1120" t="str">
            <v/>
          </cell>
        </row>
        <row r="1121">
          <cell r="C1121" t="str">
            <v/>
          </cell>
        </row>
        <row r="1122">
          <cell r="C1122" t="str">
            <v/>
          </cell>
        </row>
        <row r="1123">
          <cell r="C1123" t="str">
            <v/>
          </cell>
        </row>
        <row r="1124">
          <cell r="C1124" t="str">
            <v/>
          </cell>
        </row>
        <row r="1125">
          <cell r="C1125" t="str">
            <v/>
          </cell>
        </row>
        <row r="1126">
          <cell r="C1126" t="str">
            <v/>
          </cell>
        </row>
        <row r="1127">
          <cell r="C1127" t="str">
            <v/>
          </cell>
        </row>
        <row r="1128">
          <cell r="C1128" t="str">
            <v/>
          </cell>
        </row>
        <row r="1129">
          <cell r="C1129" t="str">
            <v/>
          </cell>
        </row>
        <row r="1130">
          <cell r="C1130" t="str">
            <v/>
          </cell>
        </row>
        <row r="1131">
          <cell r="C1131" t="str">
            <v/>
          </cell>
        </row>
        <row r="1132">
          <cell r="C1132" t="str">
            <v/>
          </cell>
        </row>
        <row r="1133">
          <cell r="C1133" t="str">
            <v/>
          </cell>
        </row>
        <row r="1134">
          <cell r="C1134" t="str">
            <v/>
          </cell>
        </row>
        <row r="1135">
          <cell r="C1135" t="str">
            <v/>
          </cell>
        </row>
        <row r="1136">
          <cell r="C1136" t="str">
            <v/>
          </cell>
        </row>
        <row r="1137">
          <cell r="C1137" t="str">
            <v/>
          </cell>
        </row>
        <row r="1138">
          <cell r="C1138" t="str">
            <v/>
          </cell>
        </row>
        <row r="1139">
          <cell r="C1139" t="str">
            <v/>
          </cell>
        </row>
        <row r="1140">
          <cell r="C1140" t="str">
            <v/>
          </cell>
        </row>
        <row r="1141">
          <cell r="C1141" t="str">
            <v/>
          </cell>
        </row>
        <row r="1142">
          <cell r="C1142" t="str">
            <v/>
          </cell>
        </row>
        <row r="1143">
          <cell r="C1143" t="str">
            <v/>
          </cell>
        </row>
        <row r="1144">
          <cell r="C1144" t="str">
            <v/>
          </cell>
        </row>
        <row r="1145">
          <cell r="C1145" t="str">
            <v/>
          </cell>
        </row>
        <row r="1146">
          <cell r="C1146" t="str">
            <v/>
          </cell>
        </row>
        <row r="1147">
          <cell r="C1147" t="str">
            <v/>
          </cell>
        </row>
        <row r="1148">
          <cell r="C1148" t="str">
            <v/>
          </cell>
        </row>
        <row r="1149">
          <cell r="C1149" t="str">
            <v/>
          </cell>
        </row>
        <row r="1150">
          <cell r="C1150" t="str">
            <v/>
          </cell>
        </row>
        <row r="1151">
          <cell r="C1151" t="str">
            <v/>
          </cell>
        </row>
        <row r="1152">
          <cell r="C1152" t="str">
            <v/>
          </cell>
        </row>
        <row r="1153">
          <cell r="C1153" t="str">
            <v/>
          </cell>
        </row>
        <row r="1154">
          <cell r="C1154" t="str">
            <v/>
          </cell>
        </row>
        <row r="1155">
          <cell r="C1155" t="str">
            <v/>
          </cell>
        </row>
        <row r="1156">
          <cell r="C1156" t="str">
            <v/>
          </cell>
        </row>
        <row r="1157">
          <cell r="C1157" t="str">
            <v/>
          </cell>
        </row>
        <row r="1158">
          <cell r="C1158" t="str">
            <v/>
          </cell>
        </row>
        <row r="1159">
          <cell r="C1159" t="str">
            <v/>
          </cell>
        </row>
        <row r="1160">
          <cell r="C1160" t="str">
            <v/>
          </cell>
        </row>
        <row r="1161">
          <cell r="C1161" t="str">
            <v/>
          </cell>
        </row>
        <row r="1162">
          <cell r="C1162" t="str">
            <v/>
          </cell>
        </row>
        <row r="1163">
          <cell r="C1163" t="str">
            <v/>
          </cell>
        </row>
        <row r="1164">
          <cell r="C1164" t="str">
            <v/>
          </cell>
        </row>
        <row r="1165">
          <cell r="C1165" t="str">
            <v/>
          </cell>
        </row>
        <row r="1166">
          <cell r="C1166" t="str">
            <v/>
          </cell>
        </row>
        <row r="1167">
          <cell r="C1167" t="str">
            <v/>
          </cell>
        </row>
        <row r="1168">
          <cell r="C1168" t="str">
            <v/>
          </cell>
        </row>
        <row r="1169">
          <cell r="C1169" t="str">
            <v/>
          </cell>
        </row>
        <row r="1170">
          <cell r="C1170" t="str">
            <v/>
          </cell>
        </row>
        <row r="1171">
          <cell r="C1171" t="str">
            <v/>
          </cell>
        </row>
        <row r="1172">
          <cell r="C1172" t="str">
            <v/>
          </cell>
        </row>
        <row r="1173">
          <cell r="C1173" t="str">
            <v/>
          </cell>
        </row>
        <row r="1174">
          <cell r="C1174" t="str">
            <v/>
          </cell>
        </row>
        <row r="1175">
          <cell r="C1175" t="str">
            <v/>
          </cell>
        </row>
        <row r="1176">
          <cell r="C1176" t="str">
            <v/>
          </cell>
        </row>
        <row r="1177">
          <cell r="C1177" t="str">
            <v/>
          </cell>
        </row>
        <row r="1178">
          <cell r="C1178" t="str">
            <v/>
          </cell>
        </row>
        <row r="1179">
          <cell r="C1179" t="str">
            <v/>
          </cell>
        </row>
        <row r="1180">
          <cell r="C1180" t="str">
            <v/>
          </cell>
        </row>
        <row r="1181">
          <cell r="C1181" t="str">
            <v/>
          </cell>
        </row>
        <row r="1182">
          <cell r="C1182" t="str">
            <v/>
          </cell>
        </row>
        <row r="1183">
          <cell r="C1183" t="str">
            <v/>
          </cell>
        </row>
        <row r="1184">
          <cell r="C1184" t="str">
            <v/>
          </cell>
        </row>
        <row r="1185">
          <cell r="C1185" t="str">
            <v/>
          </cell>
        </row>
        <row r="1186">
          <cell r="C1186" t="str">
            <v/>
          </cell>
        </row>
        <row r="1187">
          <cell r="C1187" t="str">
            <v/>
          </cell>
        </row>
        <row r="1188">
          <cell r="C1188" t="str">
            <v/>
          </cell>
        </row>
        <row r="1189">
          <cell r="C1189" t="str">
            <v/>
          </cell>
        </row>
        <row r="1190">
          <cell r="C1190" t="str">
            <v/>
          </cell>
        </row>
        <row r="1191">
          <cell r="C1191" t="str">
            <v/>
          </cell>
        </row>
        <row r="1192">
          <cell r="C1192" t="str">
            <v/>
          </cell>
        </row>
        <row r="1193">
          <cell r="C1193" t="str">
            <v/>
          </cell>
        </row>
        <row r="1194">
          <cell r="C1194" t="str">
            <v/>
          </cell>
        </row>
        <row r="1195">
          <cell r="C1195" t="str">
            <v/>
          </cell>
        </row>
        <row r="1196">
          <cell r="C1196" t="str">
            <v/>
          </cell>
        </row>
        <row r="1197">
          <cell r="C1197" t="str">
            <v/>
          </cell>
        </row>
        <row r="1198">
          <cell r="C1198" t="str">
            <v/>
          </cell>
        </row>
        <row r="1199">
          <cell r="C1199" t="str">
            <v/>
          </cell>
        </row>
        <row r="1200">
          <cell r="C1200" t="str">
            <v/>
          </cell>
        </row>
        <row r="1201">
          <cell r="C1201" t="str">
            <v/>
          </cell>
        </row>
        <row r="1202">
          <cell r="C1202" t="str">
            <v/>
          </cell>
        </row>
        <row r="1203">
          <cell r="C1203" t="str">
            <v/>
          </cell>
        </row>
        <row r="1204">
          <cell r="C1204" t="str">
            <v/>
          </cell>
        </row>
        <row r="1205">
          <cell r="C1205" t="str">
            <v/>
          </cell>
        </row>
        <row r="1206">
          <cell r="C1206" t="str">
            <v/>
          </cell>
        </row>
        <row r="1207">
          <cell r="C1207" t="str">
            <v/>
          </cell>
        </row>
        <row r="1208">
          <cell r="C1208" t="str">
            <v/>
          </cell>
        </row>
        <row r="1209">
          <cell r="C1209" t="str">
            <v/>
          </cell>
        </row>
        <row r="1210">
          <cell r="C1210" t="str">
            <v/>
          </cell>
        </row>
        <row r="1211">
          <cell r="C1211" t="str">
            <v/>
          </cell>
        </row>
        <row r="1212">
          <cell r="C1212" t="str">
            <v/>
          </cell>
        </row>
        <row r="1213">
          <cell r="C1213" t="str">
            <v/>
          </cell>
        </row>
        <row r="1214">
          <cell r="C1214" t="str">
            <v/>
          </cell>
        </row>
        <row r="1215">
          <cell r="C1215" t="str">
            <v/>
          </cell>
        </row>
        <row r="1216">
          <cell r="C1216" t="str">
            <v/>
          </cell>
        </row>
        <row r="1217">
          <cell r="C1217" t="str">
            <v/>
          </cell>
        </row>
        <row r="1218">
          <cell r="C1218" t="str">
            <v/>
          </cell>
        </row>
        <row r="1219">
          <cell r="C1219" t="str">
            <v/>
          </cell>
        </row>
        <row r="1220">
          <cell r="C1220" t="str">
            <v/>
          </cell>
        </row>
        <row r="1221">
          <cell r="C1221" t="str">
            <v/>
          </cell>
        </row>
        <row r="1222">
          <cell r="C1222" t="str">
            <v/>
          </cell>
        </row>
        <row r="1223">
          <cell r="C1223" t="str">
            <v/>
          </cell>
        </row>
        <row r="1224">
          <cell r="C1224" t="str">
            <v/>
          </cell>
        </row>
        <row r="1225">
          <cell r="C1225" t="str">
            <v/>
          </cell>
        </row>
        <row r="1226">
          <cell r="C1226" t="str">
            <v/>
          </cell>
        </row>
        <row r="1227">
          <cell r="C1227" t="str">
            <v/>
          </cell>
        </row>
        <row r="1228">
          <cell r="C1228" t="str">
            <v/>
          </cell>
        </row>
        <row r="1229">
          <cell r="C1229" t="str">
            <v/>
          </cell>
        </row>
        <row r="1230">
          <cell r="C1230" t="str">
            <v/>
          </cell>
        </row>
        <row r="1231">
          <cell r="C1231" t="str">
            <v/>
          </cell>
        </row>
        <row r="1232">
          <cell r="C1232" t="str">
            <v/>
          </cell>
        </row>
        <row r="1233">
          <cell r="C1233" t="str">
            <v/>
          </cell>
        </row>
        <row r="1234">
          <cell r="C1234" t="str">
            <v/>
          </cell>
        </row>
        <row r="1235">
          <cell r="C1235" t="str">
            <v/>
          </cell>
        </row>
        <row r="1236">
          <cell r="C1236" t="str">
            <v/>
          </cell>
        </row>
        <row r="1237">
          <cell r="C1237" t="str">
            <v/>
          </cell>
        </row>
        <row r="1238">
          <cell r="C1238" t="str">
            <v/>
          </cell>
        </row>
        <row r="1239">
          <cell r="C1239" t="str">
            <v/>
          </cell>
        </row>
        <row r="1240">
          <cell r="C1240" t="str">
            <v/>
          </cell>
        </row>
        <row r="1241">
          <cell r="C1241" t="str">
            <v/>
          </cell>
        </row>
        <row r="1242">
          <cell r="C1242" t="str">
            <v/>
          </cell>
        </row>
        <row r="1243">
          <cell r="C1243" t="str">
            <v/>
          </cell>
        </row>
        <row r="1244">
          <cell r="C1244" t="str">
            <v/>
          </cell>
        </row>
        <row r="1245">
          <cell r="C1245" t="str">
            <v/>
          </cell>
        </row>
        <row r="1246">
          <cell r="C1246" t="str">
            <v/>
          </cell>
        </row>
        <row r="1247">
          <cell r="C1247" t="str">
            <v/>
          </cell>
        </row>
        <row r="1248">
          <cell r="C1248" t="str">
            <v/>
          </cell>
        </row>
        <row r="1249">
          <cell r="C1249" t="str">
            <v/>
          </cell>
        </row>
        <row r="1250">
          <cell r="C1250" t="str">
            <v/>
          </cell>
        </row>
        <row r="1251">
          <cell r="C1251" t="str">
            <v/>
          </cell>
        </row>
        <row r="1252">
          <cell r="C1252" t="str">
            <v/>
          </cell>
        </row>
        <row r="1253">
          <cell r="C1253" t="str">
            <v/>
          </cell>
        </row>
        <row r="1254">
          <cell r="C1254" t="str">
            <v/>
          </cell>
        </row>
        <row r="1255">
          <cell r="C1255" t="str">
            <v/>
          </cell>
        </row>
        <row r="1256">
          <cell r="C1256" t="str">
            <v/>
          </cell>
        </row>
        <row r="1257">
          <cell r="C1257" t="str">
            <v/>
          </cell>
        </row>
        <row r="1258">
          <cell r="C1258" t="str">
            <v/>
          </cell>
        </row>
        <row r="1259">
          <cell r="C1259" t="str">
            <v/>
          </cell>
        </row>
        <row r="1260">
          <cell r="C1260" t="str">
            <v/>
          </cell>
        </row>
        <row r="1261">
          <cell r="C1261" t="str">
            <v/>
          </cell>
        </row>
        <row r="1262">
          <cell r="C1262" t="str">
            <v/>
          </cell>
        </row>
        <row r="1263">
          <cell r="C1263" t="str">
            <v/>
          </cell>
        </row>
        <row r="1264">
          <cell r="C1264" t="str">
            <v/>
          </cell>
        </row>
        <row r="1265">
          <cell r="C1265" t="str">
            <v/>
          </cell>
        </row>
        <row r="1266">
          <cell r="C1266" t="str">
            <v/>
          </cell>
        </row>
        <row r="1267">
          <cell r="C1267" t="str">
            <v/>
          </cell>
        </row>
        <row r="1268">
          <cell r="C1268" t="str">
            <v/>
          </cell>
        </row>
        <row r="1269">
          <cell r="C1269" t="str">
            <v/>
          </cell>
        </row>
        <row r="1270">
          <cell r="C1270" t="str">
            <v/>
          </cell>
        </row>
        <row r="1271">
          <cell r="C1271" t="str">
            <v/>
          </cell>
        </row>
        <row r="1272">
          <cell r="C1272" t="str">
            <v/>
          </cell>
        </row>
        <row r="1273">
          <cell r="C1273" t="str">
            <v/>
          </cell>
        </row>
        <row r="1274">
          <cell r="C1274" t="str">
            <v/>
          </cell>
        </row>
        <row r="1275">
          <cell r="C1275" t="str">
            <v/>
          </cell>
        </row>
        <row r="1276">
          <cell r="C1276" t="str">
            <v/>
          </cell>
        </row>
        <row r="1277">
          <cell r="C1277" t="str">
            <v/>
          </cell>
        </row>
        <row r="1278">
          <cell r="C1278" t="str">
            <v/>
          </cell>
        </row>
        <row r="1279">
          <cell r="C1279" t="str">
            <v/>
          </cell>
        </row>
        <row r="1280">
          <cell r="C1280" t="str">
            <v/>
          </cell>
        </row>
        <row r="1281">
          <cell r="C1281" t="str">
            <v/>
          </cell>
        </row>
        <row r="1282">
          <cell r="C1282" t="str">
            <v/>
          </cell>
        </row>
        <row r="1283">
          <cell r="C1283" t="str">
            <v/>
          </cell>
        </row>
        <row r="1284">
          <cell r="C1284" t="str">
            <v/>
          </cell>
        </row>
        <row r="1285">
          <cell r="C1285" t="str">
            <v/>
          </cell>
        </row>
        <row r="1286">
          <cell r="C1286" t="str">
            <v/>
          </cell>
        </row>
        <row r="1287">
          <cell r="C1287" t="str">
            <v/>
          </cell>
        </row>
        <row r="1288">
          <cell r="C1288" t="str">
            <v/>
          </cell>
        </row>
        <row r="1289">
          <cell r="C1289" t="str">
            <v/>
          </cell>
        </row>
        <row r="1290">
          <cell r="C1290" t="str">
            <v/>
          </cell>
        </row>
        <row r="1291">
          <cell r="C1291" t="str">
            <v/>
          </cell>
        </row>
        <row r="1292">
          <cell r="C1292" t="str">
            <v/>
          </cell>
        </row>
        <row r="1293">
          <cell r="C1293" t="str">
            <v/>
          </cell>
        </row>
        <row r="1294">
          <cell r="C1294" t="str">
            <v/>
          </cell>
        </row>
        <row r="1295">
          <cell r="C1295" t="str">
            <v/>
          </cell>
        </row>
        <row r="1296">
          <cell r="C1296" t="str">
            <v/>
          </cell>
        </row>
        <row r="1297">
          <cell r="C1297" t="str">
            <v/>
          </cell>
        </row>
        <row r="1298">
          <cell r="C1298" t="str">
            <v/>
          </cell>
        </row>
        <row r="1299">
          <cell r="C1299" t="str">
            <v/>
          </cell>
        </row>
        <row r="1300">
          <cell r="C1300" t="str">
            <v/>
          </cell>
        </row>
        <row r="1301">
          <cell r="C1301" t="str">
            <v/>
          </cell>
        </row>
        <row r="1302">
          <cell r="C1302" t="str">
            <v/>
          </cell>
        </row>
        <row r="1303">
          <cell r="C1303" t="str">
            <v/>
          </cell>
        </row>
        <row r="1304">
          <cell r="C1304" t="str">
            <v/>
          </cell>
        </row>
        <row r="1305">
          <cell r="C1305" t="str">
            <v/>
          </cell>
        </row>
        <row r="1306">
          <cell r="C1306" t="str">
            <v/>
          </cell>
        </row>
        <row r="1307">
          <cell r="C1307" t="str">
            <v/>
          </cell>
        </row>
        <row r="1308">
          <cell r="C1308" t="str">
            <v/>
          </cell>
        </row>
        <row r="1309">
          <cell r="C1309" t="str">
            <v/>
          </cell>
        </row>
        <row r="1310">
          <cell r="C1310" t="str">
            <v/>
          </cell>
        </row>
        <row r="1311">
          <cell r="C1311" t="str">
            <v/>
          </cell>
        </row>
        <row r="1312">
          <cell r="C1312" t="str">
            <v/>
          </cell>
        </row>
        <row r="1313">
          <cell r="C1313" t="str">
            <v/>
          </cell>
        </row>
        <row r="1314">
          <cell r="C1314" t="str">
            <v/>
          </cell>
        </row>
        <row r="1315">
          <cell r="C1315" t="str">
            <v/>
          </cell>
        </row>
        <row r="1316">
          <cell r="C1316" t="str">
            <v/>
          </cell>
        </row>
        <row r="1317">
          <cell r="C1317" t="str">
            <v/>
          </cell>
        </row>
        <row r="1318">
          <cell r="C1318" t="str">
            <v/>
          </cell>
        </row>
        <row r="1319">
          <cell r="C1319" t="str">
            <v/>
          </cell>
        </row>
        <row r="1320">
          <cell r="C1320" t="str">
            <v/>
          </cell>
        </row>
        <row r="1321">
          <cell r="C1321" t="str">
            <v/>
          </cell>
        </row>
        <row r="1322">
          <cell r="C1322" t="str">
            <v/>
          </cell>
        </row>
        <row r="1323">
          <cell r="C1323" t="str">
            <v/>
          </cell>
        </row>
        <row r="1324">
          <cell r="C1324" t="str">
            <v/>
          </cell>
        </row>
        <row r="1325">
          <cell r="C1325" t="str">
            <v/>
          </cell>
        </row>
        <row r="1326">
          <cell r="C1326" t="str">
            <v/>
          </cell>
        </row>
        <row r="1327">
          <cell r="C1327" t="str">
            <v/>
          </cell>
        </row>
        <row r="1328">
          <cell r="C1328" t="str">
            <v/>
          </cell>
        </row>
        <row r="1329">
          <cell r="C1329" t="str">
            <v/>
          </cell>
        </row>
        <row r="1330">
          <cell r="C1330" t="str">
            <v/>
          </cell>
        </row>
        <row r="1331">
          <cell r="C1331" t="str">
            <v/>
          </cell>
        </row>
        <row r="1332">
          <cell r="C1332" t="str">
            <v/>
          </cell>
        </row>
        <row r="1333">
          <cell r="C1333" t="str">
            <v/>
          </cell>
        </row>
        <row r="1334">
          <cell r="C1334" t="str">
            <v/>
          </cell>
        </row>
        <row r="1335">
          <cell r="C1335" t="str">
            <v/>
          </cell>
        </row>
        <row r="1336">
          <cell r="C1336" t="str">
            <v/>
          </cell>
        </row>
        <row r="1337">
          <cell r="C1337" t="str">
            <v/>
          </cell>
        </row>
        <row r="1338">
          <cell r="C1338" t="str">
            <v/>
          </cell>
        </row>
        <row r="1339">
          <cell r="C1339" t="str">
            <v/>
          </cell>
        </row>
        <row r="1340">
          <cell r="C1340" t="str">
            <v/>
          </cell>
        </row>
        <row r="1341">
          <cell r="C1341" t="str">
            <v/>
          </cell>
        </row>
        <row r="1342">
          <cell r="C1342" t="str">
            <v/>
          </cell>
        </row>
        <row r="1343">
          <cell r="C1343" t="str">
            <v/>
          </cell>
        </row>
        <row r="1344">
          <cell r="C1344" t="str">
            <v/>
          </cell>
        </row>
        <row r="1345">
          <cell r="C1345" t="str">
            <v/>
          </cell>
        </row>
        <row r="1346">
          <cell r="C1346" t="str">
            <v/>
          </cell>
        </row>
        <row r="1347">
          <cell r="C1347" t="str">
            <v/>
          </cell>
        </row>
        <row r="1348">
          <cell r="C1348" t="str">
            <v/>
          </cell>
        </row>
        <row r="1349">
          <cell r="C1349" t="str">
            <v/>
          </cell>
        </row>
        <row r="1350">
          <cell r="C1350" t="str">
            <v/>
          </cell>
        </row>
        <row r="1351">
          <cell r="C1351" t="str">
            <v/>
          </cell>
        </row>
        <row r="1352">
          <cell r="C1352" t="str">
            <v/>
          </cell>
        </row>
        <row r="1353">
          <cell r="C1353" t="str">
            <v/>
          </cell>
        </row>
        <row r="1354">
          <cell r="C1354" t="str">
            <v/>
          </cell>
        </row>
        <row r="1355">
          <cell r="C1355" t="str">
            <v/>
          </cell>
        </row>
        <row r="1356">
          <cell r="C1356" t="str">
            <v/>
          </cell>
        </row>
        <row r="1357">
          <cell r="C1357" t="str">
            <v/>
          </cell>
        </row>
        <row r="1358">
          <cell r="C1358" t="str">
            <v/>
          </cell>
        </row>
        <row r="1359">
          <cell r="C1359" t="str">
            <v/>
          </cell>
        </row>
        <row r="1360">
          <cell r="C1360" t="str">
            <v/>
          </cell>
        </row>
        <row r="1361">
          <cell r="C1361" t="str">
            <v/>
          </cell>
        </row>
        <row r="1362">
          <cell r="C1362" t="str">
            <v/>
          </cell>
        </row>
        <row r="1363">
          <cell r="C1363" t="str">
            <v/>
          </cell>
        </row>
        <row r="1364">
          <cell r="C1364" t="str">
            <v/>
          </cell>
        </row>
        <row r="1365">
          <cell r="C1365" t="str">
            <v/>
          </cell>
        </row>
        <row r="1366">
          <cell r="C1366" t="str">
            <v/>
          </cell>
        </row>
        <row r="1367">
          <cell r="C1367" t="str">
            <v/>
          </cell>
        </row>
        <row r="1368">
          <cell r="C1368" t="str">
            <v/>
          </cell>
        </row>
        <row r="1369">
          <cell r="C1369" t="str">
            <v/>
          </cell>
        </row>
        <row r="1370">
          <cell r="C1370" t="str">
            <v/>
          </cell>
        </row>
        <row r="1371">
          <cell r="C1371" t="str">
            <v/>
          </cell>
        </row>
        <row r="1372">
          <cell r="C1372" t="str">
            <v/>
          </cell>
        </row>
        <row r="1373">
          <cell r="C1373" t="str">
            <v/>
          </cell>
        </row>
        <row r="1374">
          <cell r="C1374" t="str">
            <v/>
          </cell>
        </row>
        <row r="1375">
          <cell r="C1375" t="str">
            <v/>
          </cell>
        </row>
        <row r="1376">
          <cell r="C1376" t="str">
            <v/>
          </cell>
        </row>
        <row r="1377">
          <cell r="C1377" t="str">
            <v/>
          </cell>
        </row>
        <row r="1378">
          <cell r="C1378" t="str">
            <v/>
          </cell>
        </row>
        <row r="1379">
          <cell r="C1379" t="str">
            <v/>
          </cell>
        </row>
        <row r="1380">
          <cell r="C1380" t="str">
            <v/>
          </cell>
        </row>
        <row r="1381">
          <cell r="C1381" t="str">
            <v/>
          </cell>
        </row>
        <row r="1382">
          <cell r="C1382" t="str">
            <v/>
          </cell>
        </row>
        <row r="1383">
          <cell r="C1383" t="str">
            <v/>
          </cell>
        </row>
        <row r="1384">
          <cell r="C1384" t="str">
            <v/>
          </cell>
        </row>
        <row r="1385">
          <cell r="C1385" t="str">
            <v/>
          </cell>
        </row>
        <row r="1386">
          <cell r="C1386" t="str">
            <v/>
          </cell>
        </row>
        <row r="1387">
          <cell r="C1387" t="str">
            <v/>
          </cell>
        </row>
        <row r="1388">
          <cell r="C1388" t="str">
            <v/>
          </cell>
        </row>
        <row r="1389">
          <cell r="C1389" t="str">
            <v/>
          </cell>
        </row>
        <row r="1390">
          <cell r="C1390" t="str">
            <v/>
          </cell>
        </row>
        <row r="1391">
          <cell r="C1391" t="str">
            <v/>
          </cell>
        </row>
        <row r="1392">
          <cell r="C1392" t="str">
            <v/>
          </cell>
        </row>
        <row r="1393">
          <cell r="C1393" t="str">
            <v/>
          </cell>
        </row>
        <row r="1394">
          <cell r="C1394" t="str">
            <v/>
          </cell>
        </row>
        <row r="1395">
          <cell r="C1395" t="str">
            <v/>
          </cell>
        </row>
        <row r="1396">
          <cell r="C1396" t="str">
            <v/>
          </cell>
        </row>
        <row r="1397">
          <cell r="C1397" t="str">
            <v/>
          </cell>
        </row>
        <row r="1398">
          <cell r="C1398" t="str">
            <v/>
          </cell>
        </row>
        <row r="1399">
          <cell r="C1399" t="str">
            <v/>
          </cell>
        </row>
        <row r="1400">
          <cell r="C1400" t="str">
            <v/>
          </cell>
        </row>
        <row r="1401">
          <cell r="C1401" t="str">
            <v/>
          </cell>
        </row>
        <row r="1402">
          <cell r="C1402" t="str">
            <v/>
          </cell>
        </row>
        <row r="1403">
          <cell r="C1403" t="str">
            <v/>
          </cell>
        </row>
        <row r="1404">
          <cell r="C1404" t="str">
            <v/>
          </cell>
        </row>
        <row r="1405">
          <cell r="C1405" t="str">
            <v/>
          </cell>
        </row>
        <row r="1406">
          <cell r="C1406" t="str">
            <v/>
          </cell>
        </row>
        <row r="1407">
          <cell r="C1407" t="str">
            <v/>
          </cell>
        </row>
        <row r="1408">
          <cell r="C1408" t="str">
            <v/>
          </cell>
        </row>
        <row r="1409">
          <cell r="C1409" t="str">
            <v/>
          </cell>
        </row>
        <row r="1410">
          <cell r="C1410" t="str">
            <v/>
          </cell>
        </row>
        <row r="1411">
          <cell r="C1411" t="str">
            <v/>
          </cell>
        </row>
        <row r="1412">
          <cell r="C1412" t="str">
            <v/>
          </cell>
        </row>
        <row r="1413">
          <cell r="C1413" t="str">
            <v/>
          </cell>
        </row>
        <row r="1414">
          <cell r="C1414" t="str">
            <v/>
          </cell>
        </row>
        <row r="1415">
          <cell r="C1415" t="str">
            <v/>
          </cell>
        </row>
        <row r="1416">
          <cell r="C1416" t="str">
            <v/>
          </cell>
        </row>
        <row r="1417">
          <cell r="C1417" t="str">
            <v/>
          </cell>
        </row>
        <row r="1418">
          <cell r="C1418" t="str">
            <v/>
          </cell>
        </row>
        <row r="1419">
          <cell r="C1419" t="str">
            <v/>
          </cell>
        </row>
        <row r="1420">
          <cell r="C1420" t="str">
            <v/>
          </cell>
        </row>
        <row r="1421">
          <cell r="C1421" t="str">
            <v/>
          </cell>
        </row>
        <row r="1422">
          <cell r="C1422" t="str">
            <v/>
          </cell>
        </row>
        <row r="1423">
          <cell r="C1423" t="str">
            <v/>
          </cell>
        </row>
        <row r="1424">
          <cell r="C1424" t="str">
            <v/>
          </cell>
        </row>
        <row r="1425">
          <cell r="C1425" t="str">
            <v/>
          </cell>
        </row>
        <row r="1426">
          <cell r="C1426" t="str">
            <v/>
          </cell>
        </row>
        <row r="1427">
          <cell r="C1427" t="str">
            <v/>
          </cell>
        </row>
        <row r="1428">
          <cell r="C1428" t="str">
            <v/>
          </cell>
        </row>
        <row r="1429">
          <cell r="C1429" t="str">
            <v/>
          </cell>
        </row>
        <row r="1430">
          <cell r="C1430" t="str">
            <v/>
          </cell>
        </row>
        <row r="1431">
          <cell r="C1431" t="str">
            <v/>
          </cell>
        </row>
        <row r="1432">
          <cell r="C1432" t="str">
            <v/>
          </cell>
        </row>
        <row r="1433">
          <cell r="C1433" t="str">
            <v/>
          </cell>
        </row>
        <row r="1434">
          <cell r="C1434" t="str">
            <v/>
          </cell>
        </row>
        <row r="1435">
          <cell r="C1435" t="str">
            <v/>
          </cell>
        </row>
        <row r="1436">
          <cell r="C1436" t="str">
            <v/>
          </cell>
        </row>
        <row r="1437">
          <cell r="C1437" t="str">
            <v/>
          </cell>
        </row>
        <row r="1438">
          <cell r="C1438" t="str">
            <v/>
          </cell>
        </row>
        <row r="1439">
          <cell r="C1439" t="str">
            <v/>
          </cell>
        </row>
        <row r="1440">
          <cell r="C1440" t="str">
            <v/>
          </cell>
        </row>
        <row r="1441">
          <cell r="C1441" t="str">
            <v/>
          </cell>
        </row>
        <row r="1442">
          <cell r="C1442" t="str">
            <v/>
          </cell>
        </row>
        <row r="1443">
          <cell r="C1443" t="str">
            <v/>
          </cell>
        </row>
        <row r="1444">
          <cell r="C1444" t="str">
            <v/>
          </cell>
        </row>
        <row r="1445">
          <cell r="C1445" t="str">
            <v/>
          </cell>
        </row>
        <row r="1446">
          <cell r="C1446" t="str">
            <v/>
          </cell>
        </row>
        <row r="1447">
          <cell r="C1447" t="str">
            <v/>
          </cell>
        </row>
        <row r="1448">
          <cell r="C1448" t="str">
            <v/>
          </cell>
        </row>
        <row r="1449">
          <cell r="C1449" t="str">
            <v/>
          </cell>
        </row>
        <row r="1450">
          <cell r="C1450" t="str">
            <v/>
          </cell>
        </row>
        <row r="1451">
          <cell r="C1451" t="str">
            <v/>
          </cell>
        </row>
        <row r="1452">
          <cell r="C1452" t="str">
            <v/>
          </cell>
        </row>
        <row r="1453">
          <cell r="C1453" t="str">
            <v/>
          </cell>
        </row>
        <row r="1454">
          <cell r="C1454" t="str">
            <v/>
          </cell>
        </row>
        <row r="1455">
          <cell r="C1455" t="str">
            <v/>
          </cell>
        </row>
        <row r="1456">
          <cell r="C1456" t="str">
            <v/>
          </cell>
        </row>
        <row r="1457">
          <cell r="C1457" t="str">
            <v/>
          </cell>
        </row>
        <row r="1458">
          <cell r="C1458" t="str">
            <v/>
          </cell>
        </row>
        <row r="1459">
          <cell r="C1459" t="str">
            <v/>
          </cell>
        </row>
        <row r="1460">
          <cell r="C1460" t="str">
            <v/>
          </cell>
        </row>
        <row r="1461">
          <cell r="C1461" t="str">
            <v/>
          </cell>
        </row>
        <row r="1462">
          <cell r="C1462" t="str">
            <v/>
          </cell>
        </row>
        <row r="1463">
          <cell r="C1463" t="str">
            <v/>
          </cell>
        </row>
        <row r="1464">
          <cell r="C1464" t="str">
            <v/>
          </cell>
        </row>
        <row r="1465">
          <cell r="C1465" t="str">
            <v/>
          </cell>
        </row>
        <row r="1466">
          <cell r="C1466" t="str">
            <v/>
          </cell>
        </row>
        <row r="1467">
          <cell r="C1467" t="str">
            <v/>
          </cell>
        </row>
        <row r="1468">
          <cell r="C1468" t="str">
            <v/>
          </cell>
        </row>
        <row r="1469">
          <cell r="C1469" t="str">
            <v/>
          </cell>
        </row>
        <row r="1470">
          <cell r="C1470" t="str">
            <v/>
          </cell>
        </row>
        <row r="1471">
          <cell r="C1471" t="str">
            <v/>
          </cell>
        </row>
        <row r="1472">
          <cell r="C1472" t="str">
            <v/>
          </cell>
        </row>
        <row r="1473">
          <cell r="C1473" t="str">
            <v/>
          </cell>
        </row>
        <row r="1474">
          <cell r="C1474" t="str">
            <v/>
          </cell>
        </row>
        <row r="1475">
          <cell r="C1475" t="str">
            <v/>
          </cell>
        </row>
        <row r="1476">
          <cell r="C1476" t="str">
            <v/>
          </cell>
        </row>
        <row r="1477">
          <cell r="C1477" t="str">
            <v/>
          </cell>
        </row>
        <row r="1478">
          <cell r="C1478" t="str">
            <v/>
          </cell>
        </row>
        <row r="1479">
          <cell r="C1479" t="str">
            <v/>
          </cell>
        </row>
        <row r="1480">
          <cell r="C1480" t="str">
            <v/>
          </cell>
        </row>
        <row r="1481">
          <cell r="C1481" t="str">
            <v/>
          </cell>
        </row>
        <row r="1482">
          <cell r="C1482" t="str">
            <v/>
          </cell>
        </row>
        <row r="1483">
          <cell r="C1483" t="str">
            <v/>
          </cell>
        </row>
        <row r="1484">
          <cell r="C1484" t="str">
            <v/>
          </cell>
        </row>
        <row r="1485">
          <cell r="C1485" t="str">
            <v/>
          </cell>
        </row>
        <row r="1486">
          <cell r="C1486" t="str">
            <v/>
          </cell>
        </row>
        <row r="1487">
          <cell r="C1487" t="str">
            <v/>
          </cell>
        </row>
        <row r="1488">
          <cell r="C1488" t="str">
            <v/>
          </cell>
        </row>
        <row r="1489">
          <cell r="C1489" t="str">
            <v/>
          </cell>
        </row>
        <row r="1490">
          <cell r="C1490" t="str">
            <v/>
          </cell>
        </row>
        <row r="1491">
          <cell r="C1491" t="str">
            <v/>
          </cell>
        </row>
        <row r="1492">
          <cell r="C1492" t="str">
            <v/>
          </cell>
        </row>
        <row r="1493">
          <cell r="C1493" t="str">
            <v/>
          </cell>
        </row>
        <row r="1494">
          <cell r="C1494" t="str">
            <v/>
          </cell>
        </row>
        <row r="1495">
          <cell r="C1495" t="str">
            <v/>
          </cell>
        </row>
        <row r="1496">
          <cell r="C1496" t="str">
            <v/>
          </cell>
        </row>
        <row r="1497">
          <cell r="C1497" t="str">
            <v/>
          </cell>
        </row>
        <row r="1498">
          <cell r="C1498" t="str">
            <v/>
          </cell>
        </row>
        <row r="1499">
          <cell r="C1499" t="str">
            <v/>
          </cell>
        </row>
        <row r="1500">
          <cell r="C1500" t="str">
            <v/>
          </cell>
        </row>
        <row r="1501">
          <cell r="C1501" t="str">
            <v/>
          </cell>
        </row>
        <row r="1502">
          <cell r="C1502" t="str">
            <v/>
          </cell>
        </row>
        <row r="1503">
          <cell r="C1503" t="str">
            <v/>
          </cell>
        </row>
        <row r="1504">
          <cell r="C1504" t="str">
            <v/>
          </cell>
        </row>
        <row r="1505">
          <cell r="C1505" t="str">
            <v/>
          </cell>
        </row>
        <row r="1506">
          <cell r="C1506" t="str">
            <v/>
          </cell>
        </row>
        <row r="1507">
          <cell r="C1507" t="str">
            <v/>
          </cell>
        </row>
        <row r="1508">
          <cell r="C1508" t="str">
            <v/>
          </cell>
        </row>
        <row r="1509">
          <cell r="C1509" t="str">
            <v/>
          </cell>
        </row>
        <row r="1510">
          <cell r="C1510" t="str">
            <v/>
          </cell>
        </row>
        <row r="1511">
          <cell r="C1511" t="str">
            <v/>
          </cell>
        </row>
        <row r="1512">
          <cell r="C1512" t="str">
            <v/>
          </cell>
        </row>
        <row r="1513">
          <cell r="C1513" t="str">
            <v/>
          </cell>
        </row>
        <row r="1514">
          <cell r="C1514" t="str">
            <v/>
          </cell>
        </row>
        <row r="1515">
          <cell r="C1515" t="str">
            <v/>
          </cell>
        </row>
        <row r="1516">
          <cell r="C1516" t="str">
            <v/>
          </cell>
        </row>
        <row r="1517">
          <cell r="C1517" t="str">
            <v/>
          </cell>
        </row>
        <row r="1518">
          <cell r="C1518" t="str">
            <v/>
          </cell>
        </row>
        <row r="1519">
          <cell r="C1519" t="str">
            <v/>
          </cell>
        </row>
        <row r="1520">
          <cell r="C1520" t="str">
            <v/>
          </cell>
        </row>
        <row r="1521">
          <cell r="C1521" t="str">
            <v/>
          </cell>
        </row>
        <row r="1522">
          <cell r="C1522" t="str">
            <v/>
          </cell>
        </row>
        <row r="1523">
          <cell r="C1523" t="str">
            <v/>
          </cell>
        </row>
        <row r="1524">
          <cell r="C1524" t="str">
            <v/>
          </cell>
        </row>
        <row r="1525">
          <cell r="C1525" t="str">
            <v/>
          </cell>
        </row>
        <row r="1526">
          <cell r="C1526" t="str">
            <v/>
          </cell>
        </row>
        <row r="1527">
          <cell r="C1527" t="str">
            <v/>
          </cell>
        </row>
        <row r="1528">
          <cell r="C1528" t="str">
            <v/>
          </cell>
        </row>
        <row r="1529">
          <cell r="C1529" t="str">
            <v/>
          </cell>
        </row>
        <row r="1530">
          <cell r="C1530" t="str">
            <v/>
          </cell>
        </row>
        <row r="1531">
          <cell r="C1531" t="str">
            <v/>
          </cell>
        </row>
        <row r="1532">
          <cell r="C1532" t="str">
            <v/>
          </cell>
        </row>
        <row r="1533">
          <cell r="C1533" t="str">
            <v/>
          </cell>
        </row>
        <row r="1534">
          <cell r="C1534" t="str">
            <v/>
          </cell>
        </row>
        <row r="1535">
          <cell r="C1535" t="str">
            <v/>
          </cell>
        </row>
        <row r="1536">
          <cell r="C1536" t="str">
            <v/>
          </cell>
        </row>
        <row r="1537">
          <cell r="C1537" t="str">
            <v/>
          </cell>
        </row>
        <row r="1538">
          <cell r="C1538" t="str">
            <v/>
          </cell>
        </row>
        <row r="1539">
          <cell r="C1539" t="str">
            <v/>
          </cell>
        </row>
        <row r="1540">
          <cell r="C1540" t="str">
            <v/>
          </cell>
        </row>
        <row r="1541">
          <cell r="C1541" t="str">
            <v/>
          </cell>
        </row>
        <row r="1542">
          <cell r="C1542" t="str">
            <v/>
          </cell>
        </row>
        <row r="1543">
          <cell r="C1543" t="str">
            <v/>
          </cell>
        </row>
        <row r="1544">
          <cell r="C1544" t="str">
            <v/>
          </cell>
        </row>
        <row r="1545">
          <cell r="C1545" t="str">
            <v/>
          </cell>
        </row>
        <row r="1546">
          <cell r="C1546" t="str">
            <v/>
          </cell>
        </row>
        <row r="1547">
          <cell r="C1547" t="str">
            <v/>
          </cell>
        </row>
        <row r="1548">
          <cell r="C1548" t="str">
            <v/>
          </cell>
        </row>
        <row r="1549">
          <cell r="C1549" t="str">
            <v/>
          </cell>
        </row>
        <row r="1550">
          <cell r="C1550" t="str">
            <v/>
          </cell>
        </row>
        <row r="1551">
          <cell r="C1551" t="str">
            <v/>
          </cell>
        </row>
        <row r="1552">
          <cell r="C1552" t="str">
            <v/>
          </cell>
        </row>
        <row r="1553">
          <cell r="C1553" t="str">
            <v/>
          </cell>
        </row>
        <row r="1554">
          <cell r="C1554" t="str">
            <v/>
          </cell>
        </row>
        <row r="1555">
          <cell r="C1555" t="str">
            <v/>
          </cell>
        </row>
        <row r="1556">
          <cell r="C1556" t="str">
            <v/>
          </cell>
        </row>
        <row r="1557">
          <cell r="C1557" t="str">
            <v/>
          </cell>
        </row>
        <row r="1558">
          <cell r="C1558" t="str">
            <v/>
          </cell>
        </row>
        <row r="1559">
          <cell r="C1559" t="str">
            <v/>
          </cell>
        </row>
        <row r="1560">
          <cell r="C1560" t="str">
            <v/>
          </cell>
        </row>
        <row r="1561">
          <cell r="C1561" t="str">
            <v/>
          </cell>
        </row>
        <row r="1562">
          <cell r="C1562" t="str">
            <v/>
          </cell>
        </row>
        <row r="1563">
          <cell r="C1563" t="str">
            <v/>
          </cell>
        </row>
        <row r="1564">
          <cell r="C1564" t="str">
            <v/>
          </cell>
        </row>
        <row r="1565">
          <cell r="C1565" t="str">
            <v/>
          </cell>
        </row>
        <row r="1566">
          <cell r="C1566" t="str">
            <v/>
          </cell>
        </row>
        <row r="1567">
          <cell r="C1567" t="str">
            <v/>
          </cell>
        </row>
        <row r="1568">
          <cell r="C1568" t="str">
            <v/>
          </cell>
        </row>
        <row r="1569">
          <cell r="C1569" t="str">
            <v/>
          </cell>
        </row>
        <row r="1570">
          <cell r="C1570" t="str">
            <v/>
          </cell>
        </row>
        <row r="1571">
          <cell r="C1571" t="str">
            <v/>
          </cell>
        </row>
        <row r="1572">
          <cell r="C1572" t="str">
            <v/>
          </cell>
        </row>
        <row r="1573">
          <cell r="C1573" t="str">
            <v/>
          </cell>
        </row>
        <row r="1574">
          <cell r="C1574" t="str">
            <v/>
          </cell>
        </row>
        <row r="1575">
          <cell r="C1575" t="str">
            <v/>
          </cell>
        </row>
        <row r="1576">
          <cell r="C1576" t="str">
            <v/>
          </cell>
        </row>
        <row r="1577">
          <cell r="C1577" t="str">
            <v/>
          </cell>
        </row>
        <row r="1578">
          <cell r="C1578" t="str">
            <v/>
          </cell>
        </row>
        <row r="1579">
          <cell r="C1579" t="str">
            <v/>
          </cell>
        </row>
        <row r="1580">
          <cell r="C1580" t="str">
            <v/>
          </cell>
        </row>
        <row r="1581">
          <cell r="C1581" t="str">
            <v/>
          </cell>
        </row>
        <row r="1582">
          <cell r="C1582" t="str">
            <v/>
          </cell>
        </row>
        <row r="1583">
          <cell r="C1583" t="str">
            <v/>
          </cell>
        </row>
        <row r="1584">
          <cell r="C1584" t="str">
            <v/>
          </cell>
        </row>
        <row r="1585">
          <cell r="C1585" t="str">
            <v/>
          </cell>
        </row>
        <row r="1586">
          <cell r="C1586" t="str">
            <v/>
          </cell>
        </row>
        <row r="1587">
          <cell r="C1587" t="str">
            <v/>
          </cell>
        </row>
        <row r="1588">
          <cell r="C1588" t="str">
            <v/>
          </cell>
        </row>
        <row r="1589">
          <cell r="C1589" t="str">
            <v/>
          </cell>
        </row>
        <row r="1590">
          <cell r="C1590" t="str">
            <v/>
          </cell>
        </row>
        <row r="1591">
          <cell r="C1591" t="str">
            <v/>
          </cell>
        </row>
        <row r="1592">
          <cell r="C1592" t="str">
            <v/>
          </cell>
        </row>
        <row r="1593">
          <cell r="C1593" t="str">
            <v/>
          </cell>
        </row>
        <row r="1594">
          <cell r="C1594" t="str">
            <v/>
          </cell>
        </row>
        <row r="1595">
          <cell r="C1595" t="str">
            <v/>
          </cell>
        </row>
        <row r="1596">
          <cell r="C1596" t="str">
            <v/>
          </cell>
        </row>
        <row r="1597">
          <cell r="C1597" t="str">
            <v/>
          </cell>
        </row>
        <row r="1598">
          <cell r="C1598" t="str">
            <v/>
          </cell>
        </row>
        <row r="1599">
          <cell r="C1599" t="str">
            <v/>
          </cell>
        </row>
        <row r="1600">
          <cell r="C1600" t="str">
            <v/>
          </cell>
        </row>
        <row r="1601">
          <cell r="C1601" t="str">
            <v/>
          </cell>
        </row>
        <row r="1602">
          <cell r="C1602" t="str">
            <v/>
          </cell>
        </row>
        <row r="1603">
          <cell r="C1603" t="str">
            <v/>
          </cell>
        </row>
        <row r="1604">
          <cell r="C1604" t="str">
            <v/>
          </cell>
        </row>
        <row r="1605">
          <cell r="C1605" t="str">
            <v/>
          </cell>
        </row>
        <row r="1606">
          <cell r="C1606" t="str">
            <v/>
          </cell>
        </row>
        <row r="1607">
          <cell r="C1607" t="str">
            <v/>
          </cell>
        </row>
        <row r="1608">
          <cell r="C1608" t="str">
            <v/>
          </cell>
        </row>
        <row r="1609">
          <cell r="C1609" t="str">
            <v/>
          </cell>
        </row>
        <row r="1610">
          <cell r="C1610" t="str">
            <v/>
          </cell>
        </row>
        <row r="1611">
          <cell r="C1611" t="str">
            <v/>
          </cell>
        </row>
        <row r="1612">
          <cell r="C1612" t="str">
            <v/>
          </cell>
        </row>
        <row r="1613">
          <cell r="C1613" t="str">
            <v/>
          </cell>
        </row>
        <row r="1614">
          <cell r="C1614" t="str">
            <v/>
          </cell>
        </row>
        <row r="1615">
          <cell r="C1615" t="str">
            <v/>
          </cell>
        </row>
        <row r="1616">
          <cell r="C1616" t="str">
            <v/>
          </cell>
        </row>
        <row r="1617">
          <cell r="C1617" t="str">
            <v/>
          </cell>
        </row>
        <row r="1618">
          <cell r="C1618" t="str">
            <v/>
          </cell>
        </row>
        <row r="1619">
          <cell r="C1619" t="str">
            <v/>
          </cell>
        </row>
        <row r="1620">
          <cell r="C1620" t="str">
            <v/>
          </cell>
        </row>
        <row r="1621">
          <cell r="C1621" t="str">
            <v/>
          </cell>
        </row>
        <row r="1622">
          <cell r="C1622" t="str">
            <v/>
          </cell>
        </row>
        <row r="1623">
          <cell r="C1623" t="str">
            <v/>
          </cell>
        </row>
        <row r="1624">
          <cell r="C1624" t="str">
            <v/>
          </cell>
        </row>
        <row r="1625">
          <cell r="C1625" t="str">
            <v/>
          </cell>
        </row>
        <row r="1626">
          <cell r="C1626" t="str">
            <v/>
          </cell>
        </row>
        <row r="1627">
          <cell r="C1627" t="str">
            <v/>
          </cell>
        </row>
        <row r="1628">
          <cell r="C1628" t="str">
            <v/>
          </cell>
        </row>
        <row r="1629">
          <cell r="C1629" t="str">
            <v/>
          </cell>
        </row>
        <row r="1630">
          <cell r="C1630" t="str">
            <v/>
          </cell>
        </row>
        <row r="1631">
          <cell r="C1631" t="str">
            <v/>
          </cell>
        </row>
        <row r="1632">
          <cell r="C1632" t="str">
            <v/>
          </cell>
        </row>
        <row r="1633">
          <cell r="C1633" t="str">
            <v/>
          </cell>
        </row>
        <row r="1634">
          <cell r="C1634" t="str">
            <v/>
          </cell>
        </row>
        <row r="1635">
          <cell r="C1635" t="str">
            <v/>
          </cell>
        </row>
        <row r="1636">
          <cell r="C1636" t="str">
            <v/>
          </cell>
        </row>
        <row r="1637">
          <cell r="C1637" t="str">
            <v/>
          </cell>
        </row>
        <row r="1638">
          <cell r="C1638" t="str">
            <v/>
          </cell>
        </row>
        <row r="1639">
          <cell r="C1639" t="str">
            <v/>
          </cell>
        </row>
        <row r="1640">
          <cell r="C1640" t="str">
            <v/>
          </cell>
        </row>
        <row r="1641">
          <cell r="C1641" t="str">
            <v/>
          </cell>
        </row>
        <row r="1642">
          <cell r="C1642" t="str">
            <v/>
          </cell>
        </row>
        <row r="1643">
          <cell r="C1643" t="str">
            <v/>
          </cell>
        </row>
        <row r="1644">
          <cell r="C1644" t="str">
            <v/>
          </cell>
        </row>
        <row r="1645">
          <cell r="C1645" t="str">
            <v/>
          </cell>
        </row>
        <row r="1646">
          <cell r="C1646" t="str">
            <v/>
          </cell>
        </row>
        <row r="1647">
          <cell r="C1647" t="str">
            <v/>
          </cell>
        </row>
        <row r="1648">
          <cell r="C1648" t="str">
            <v/>
          </cell>
        </row>
        <row r="1649">
          <cell r="C1649" t="str">
            <v/>
          </cell>
        </row>
        <row r="1650">
          <cell r="C1650" t="str">
            <v/>
          </cell>
        </row>
        <row r="1651">
          <cell r="C1651" t="str">
            <v/>
          </cell>
        </row>
        <row r="1652">
          <cell r="C1652" t="str">
            <v/>
          </cell>
        </row>
        <row r="1653">
          <cell r="C1653" t="str">
            <v/>
          </cell>
        </row>
        <row r="1654">
          <cell r="C1654" t="str">
            <v/>
          </cell>
        </row>
        <row r="1655">
          <cell r="C1655" t="str">
            <v/>
          </cell>
        </row>
        <row r="1656">
          <cell r="C1656" t="str">
            <v/>
          </cell>
        </row>
        <row r="1657">
          <cell r="C1657" t="str">
            <v/>
          </cell>
        </row>
        <row r="1658">
          <cell r="C1658" t="str">
            <v/>
          </cell>
        </row>
        <row r="1659">
          <cell r="C1659" t="str">
            <v/>
          </cell>
        </row>
        <row r="1660">
          <cell r="C1660" t="str">
            <v/>
          </cell>
        </row>
        <row r="1661">
          <cell r="C1661" t="str">
            <v/>
          </cell>
        </row>
        <row r="1662">
          <cell r="C1662" t="str">
            <v/>
          </cell>
        </row>
        <row r="1663">
          <cell r="C1663" t="str">
            <v/>
          </cell>
        </row>
        <row r="1664">
          <cell r="C1664" t="str">
            <v/>
          </cell>
        </row>
        <row r="1665">
          <cell r="C1665" t="str">
            <v/>
          </cell>
        </row>
        <row r="1666">
          <cell r="C1666" t="str">
            <v/>
          </cell>
        </row>
        <row r="1667">
          <cell r="C1667" t="str">
            <v/>
          </cell>
        </row>
        <row r="1668">
          <cell r="C1668" t="str">
            <v/>
          </cell>
        </row>
        <row r="1669">
          <cell r="C1669" t="str">
            <v/>
          </cell>
        </row>
        <row r="1670">
          <cell r="C1670" t="str">
            <v/>
          </cell>
        </row>
        <row r="1671">
          <cell r="C1671" t="str">
            <v/>
          </cell>
        </row>
        <row r="1672">
          <cell r="C1672" t="str">
            <v/>
          </cell>
        </row>
        <row r="1673">
          <cell r="C1673" t="str">
            <v/>
          </cell>
        </row>
        <row r="1674">
          <cell r="C1674" t="str">
            <v/>
          </cell>
        </row>
        <row r="1675">
          <cell r="C1675" t="str">
            <v/>
          </cell>
        </row>
        <row r="1676">
          <cell r="C1676" t="str">
            <v/>
          </cell>
        </row>
        <row r="1677">
          <cell r="C1677" t="str">
            <v/>
          </cell>
        </row>
        <row r="1678">
          <cell r="C1678" t="str">
            <v/>
          </cell>
        </row>
        <row r="1679">
          <cell r="C1679" t="str">
            <v/>
          </cell>
        </row>
        <row r="1680">
          <cell r="C1680" t="str">
            <v/>
          </cell>
        </row>
        <row r="1681">
          <cell r="C1681" t="str">
            <v/>
          </cell>
        </row>
        <row r="1682">
          <cell r="C1682" t="str">
            <v/>
          </cell>
        </row>
        <row r="1683">
          <cell r="C1683" t="str">
            <v/>
          </cell>
        </row>
        <row r="1684">
          <cell r="C1684" t="str">
            <v/>
          </cell>
        </row>
        <row r="1685">
          <cell r="C1685" t="str">
            <v/>
          </cell>
        </row>
        <row r="1686">
          <cell r="C1686" t="str">
            <v/>
          </cell>
        </row>
        <row r="1687">
          <cell r="C1687" t="str">
            <v/>
          </cell>
        </row>
        <row r="1688">
          <cell r="C1688" t="str">
            <v/>
          </cell>
        </row>
        <row r="1689">
          <cell r="C1689" t="str">
            <v/>
          </cell>
        </row>
        <row r="1690">
          <cell r="C1690" t="str">
            <v/>
          </cell>
        </row>
        <row r="1691">
          <cell r="C1691" t="str">
            <v/>
          </cell>
        </row>
        <row r="1692">
          <cell r="C1692" t="str">
            <v/>
          </cell>
        </row>
        <row r="1693">
          <cell r="C1693" t="str">
            <v/>
          </cell>
        </row>
        <row r="1694">
          <cell r="C1694" t="str">
            <v/>
          </cell>
        </row>
        <row r="1695">
          <cell r="C1695" t="str">
            <v/>
          </cell>
        </row>
        <row r="1696">
          <cell r="C1696" t="str">
            <v/>
          </cell>
        </row>
        <row r="1697">
          <cell r="C1697" t="str">
            <v/>
          </cell>
        </row>
        <row r="1698">
          <cell r="C1698" t="str">
            <v/>
          </cell>
        </row>
        <row r="1699">
          <cell r="C1699" t="str">
            <v/>
          </cell>
        </row>
        <row r="1700">
          <cell r="C1700" t="str">
            <v/>
          </cell>
        </row>
        <row r="1701">
          <cell r="C1701" t="str">
            <v/>
          </cell>
        </row>
        <row r="1702">
          <cell r="C1702" t="str">
            <v/>
          </cell>
        </row>
        <row r="1703">
          <cell r="C1703" t="str">
            <v/>
          </cell>
        </row>
        <row r="1704">
          <cell r="C1704" t="str">
            <v/>
          </cell>
        </row>
        <row r="1705">
          <cell r="C1705" t="str">
            <v/>
          </cell>
        </row>
        <row r="1706">
          <cell r="C1706" t="str">
            <v/>
          </cell>
        </row>
        <row r="1707">
          <cell r="C1707" t="str">
            <v/>
          </cell>
        </row>
        <row r="1708">
          <cell r="C1708" t="str">
            <v/>
          </cell>
        </row>
        <row r="1709">
          <cell r="C1709" t="str">
            <v/>
          </cell>
        </row>
        <row r="1710">
          <cell r="C1710" t="str">
            <v/>
          </cell>
        </row>
        <row r="1711">
          <cell r="C1711" t="str">
            <v/>
          </cell>
        </row>
        <row r="1712">
          <cell r="C1712" t="str">
            <v/>
          </cell>
        </row>
        <row r="1713">
          <cell r="C1713" t="str">
            <v/>
          </cell>
        </row>
        <row r="1714">
          <cell r="C1714" t="str">
            <v/>
          </cell>
        </row>
        <row r="1715">
          <cell r="C1715" t="str">
            <v/>
          </cell>
        </row>
        <row r="1716">
          <cell r="C1716" t="str">
            <v/>
          </cell>
        </row>
        <row r="1717">
          <cell r="C1717" t="str">
            <v/>
          </cell>
        </row>
        <row r="1718">
          <cell r="C1718" t="str">
            <v/>
          </cell>
        </row>
        <row r="1719">
          <cell r="C1719" t="str">
            <v/>
          </cell>
        </row>
        <row r="1720">
          <cell r="C1720" t="str">
            <v/>
          </cell>
        </row>
        <row r="1721">
          <cell r="C1721" t="str">
            <v/>
          </cell>
        </row>
        <row r="1722">
          <cell r="C1722" t="str">
            <v/>
          </cell>
        </row>
        <row r="1723">
          <cell r="C1723" t="str">
            <v/>
          </cell>
        </row>
        <row r="1724">
          <cell r="C1724" t="str">
            <v/>
          </cell>
        </row>
        <row r="1725">
          <cell r="C1725" t="str">
            <v/>
          </cell>
        </row>
        <row r="1726">
          <cell r="C1726" t="str">
            <v/>
          </cell>
        </row>
        <row r="1727">
          <cell r="C1727" t="str">
            <v/>
          </cell>
        </row>
        <row r="1728">
          <cell r="C1728" t="str">
            <v/>
          </cell>
        </row>
        <row r="1729">
          <cell r="C1729" t="str">
            <v/>
          </cell>
        </row>
        <row r="1730">
          <cell r="C1730" t="str">
            <v/>
          </cell>
        </row>
        <row r="1731">
          <cell r="C1731" t="str">
            <v/>
          </cell>
        </row>
        <row r="1732">
          <cell r="C1732" t="str">
            <v/>
          </cell>
        </row>
        <row r="1733">
          <cell r="C1733" t="str">
            <v/>
          </cell>
        </row>
        <row r="1734">
          <cell r="C1734" t="str">
            <v/>
          </cell>
        </row>
        <row r="1735">
          <cell r="C1735" t="str">
            <v/>
          </cell>
        </row>
        <row r="1736">
          <cell r="C1736" t="str">
            <v/>
          </cell>
        </row>
        <row r="1737">
          <cell r="C1737" t="str">
            <v/>
          </cell>
        </row>
        <row r="1738">
          <cell r="C1738" t="str">
            <v/>
          </cell>
        </row>
        <row r="1739">
          <cell r="C1739" t="str">
            <v/>
          </cell>
        </row>
        <row r="1740">
          <cell r="C1740" t="str">
            <v/>
          </cell>
        </row>
        <row r="1741">
          <cell r="C1741" t="str">
            <v/>
          </cell>
        </row>
        <row r="1742">
          <cell r="C1742" t="str">
            <v/>
          </cell>
        </row>
        <row r="1743">
          <cell r="C1743" t="str">
            <v/>
          </cell>
        </row>
        <row r="1744">
          <cell r="C1744" t="str">
            <v/>
          </cell>
        </row>
        <row r="1745">
          <cell r="C1745" t="str">
            <v/>
          </cell>
        </row>
        <row r="1746">
          <cell r="C1746" t="str">
            <v/>
          </cell>
        </row>
        <row r="1747">
          <cell r="C1747" t="str">
            <v/>
          </cell>
        </row>
        <row r="1748">
          <cell r="C1748" t="str">
            <v/>
          </cell>
        </row>
        <row r="1749">
          <cell r="C1749" t="str">
            <v/>
          </cell>
        </row>
        <row r="1750">
          <cell r="C1750" t="str">
            <v/>
          </cell>
        </row>
        <row r="1751">
          <cell r="C1751" t="str">
            <v/>
          </cell>
        </row>
        <row r="1752">
          <cell r="C1752" t="str">
            <v/>
          </cell>
        </row>
        <row r="1753">
          <cell r="C1753" t="str">
            <v/>
          </cell>
        </row>
        <row r="1754">
          <cell r="C1754" t="str">
            <v/>
          </cell>
        </row>
        <row r="1755">
          <cell r="C1755" t="str">
            <v/>
          </cell>
        </row>
        <row r="1756">
          <cell r="C1756" t="str">
            <v/>
          </cell>
        </row>
        <row r="1757">
          <cell r="C1757" t="str">
            <v/>
          </cell>
        </row>
        <row r="1758">
          <cell r="C1758" t="str">
            <v/>
          </cell>
        </row>
        <row r="1759">
          <cell r="C1759" t="str">
            <v/>
          </cell>
        </row>
        <row r="1760">
          <cell r="C1760" t="str">
            <v/>
          </cell>
        </row>
        <row r="1761">
          <cell r="C1761" t="str">
            <v/>
          </cell>
        </row>
        <row r="1762">
          <cell r="C1762" t="str">
            <v/>
          </cell>
        </row>
        <row r="1763">
          <cell r="C1763" t="str">
            <v/>
          </cell>
        </row>
        <row r="1764">
          <cell r="C1764" t="str">
            <v/>
          </cell>
        </row>
        <row r="1765">
          <cell r="C1765" t="str">
            <v/>
          </cell>
        </row>
        <row r="1766">
          <cell r="C1766" t="str">
            <v/>
          </cell>
        </row>
        <row r="1767">
          <cell r="C1767" t="str">
            <v/>
          </cell>
        </row>
        <row r="1768">
          <cell r="C1768" t="str">
            <v/>
          </cell>
        </row>
        <row r="1769">
          <cell r="C1769" t="str">
            <v/>
          </cell>
        </row>
        <row r="1770">
          <cell r="C1770" t="str">
            <v/>
          </cell>
        </row>
        <row r="1771">
          <cell r="C1771" t="str">
            <v/>
          </cell>
        </row>
        <row r="1772">
          <cell r="C1772" t="str">
            <v/>
          </cell>
        </row>
        <row r="1773">
          <cell r="C1773" t="str">
            <v/>
          </cell>
        </row>
        <row r="1774">
          <cell r="C1774" t="str">
            <v/>
          </cell>
        </row>
        <row r="1775">
          <cell r="C1775" t="str">
            <v/>
          </cell>
        </row>
        <row r="1776">
          <cell r="C1776" t="str">
            <v/>
          </cell>
        </row>
        <row r="1777">
          <cell r="C1777" t="str">
            <v/>
          </cell>
        </row>
        <row r="1778">
          <cell r="C1778" t="str">
            <v/>
          </cell>
        </row>
        <row r="1779">
          <cell r="C1779" t="str">
            <v/>
          </cell>
        </row>
        <row r="1780">
          <cell r="C1780" t="str">
            <v/>
          </cell>
        </row>
        <row r="1781">
          <cell r="C1781" t="str">
            <v/>
          </cell>
        </row>
        <row r="1782">
          <cell r="C1782" t="str">
            <v/>
          </cell>
        </row>
        <row r="1783">
          <cell r="C1783" t="str">
            <v/>
          </cell>
        </row>
        <row r="1784">
          <cell r="C1784" t="str">
            <v/>
          </cell>
        </row>
        <row r="1785">
          <cell r="C1785" t="str">
            <v/>
          </cell>
        </row>
        <row r="1786">
          <cell r="C1786" t="str">
            <v/>
          </cell>
        </row>
        <row r="1787">
          <cell r="C1787" t="str">
            <v/>
          </cell>
        </row>
        <row r="1788">
          <cell r="C1788" t="str">
            <v/>
          </cell>
        </row>
        <row r="1789">
          <cell r="C1789" t="str">
            <v/>
          </cell>
        </row>
        <row r="1790">
          <cell r="C1790" t="str">
            <v/>
          </cell>
        </row>
        <row r="1791">
          <cell r="C1791" t="str">
            <v/>
          </cell>
        </row>
        <row r="1792">
          <cell r="C1792" t="str">
            <v/>
          </cell>
        </row>
        <row r="1793">
          <cell r="C1793" t="str">
            <v/>
          </cell>
        </row>
        <row r="1794">
          <cell r="C1794" t="str">
            <v/>
          </cell>
        </row>
        <row r="1795">
          <cell r="C1795" t="str">
            <v/>
          </cell>
        </row>
        <row r="1796">
          <cell r="C1796" t="str">
            <v/>
          </cell>
        </row>
        <row r="1797">
          <cell r="C1797" t="str">
            <v/>
          </cell>
        </row>
        <row r="1798">
          <cell r="C1798" t="str">
            <v/>
          </cell>
        </row>
        <row r="1799">
          <cell r="C1799" t="str">
            <v/>
          </cell>
        </row>
        <row r="1800">
          <cell r="C1800" t="str">
            <v/>
          </cell>
        </row>
        <row r="1801">
          <cell r="C1801" t="str">
            <v/>
          </cell>
        </row>
        <row r="1802">
          <cell r="C1802" t="str">
            <v/>
          </cell>
        </row>
        <row r="1803">
          <cell r="C1803" t="str">
            <v/>
          </cell>
        </row>
        <row r="1804">
          <cell r="C1804" t="str">
            <v/>
          </cell>
        </row>
        <row r="1805">
          <cell r="C1805" t="str">
            <v/>
          </cell>
        </row>
        <row r="1806">
          <cell r="C1806" t="str">
            <v/>
          </cell>
        </row>
        <row r="1807">
          <cell r="C1807" t="str">
            <v/>
          </cell>
        </row>
        <row r="1808">
          <cell r="C1808" t="str">
            <v/>
          </cell>
        </row>
        <row r="1809">
          <cell r="C1809" t="str">
            <v/>
          </cell>
        </row>
        <row r="1810">
          <cell r="C1810" t="str">
            <v/>
          </cell>
        </row>
        <row r="1811">
          <cell r="C1811" t="str">
            <v/>
          </cell>
        </row>
        <row r="1812">
          <cell r="C1812" t="str">
            <v/>
          </cell>
        </row>
        <row r="1813">
          <cell r="C1813" t="str">
            <v/>
          </cell>
        </row>
        <row r="1814">
          <cell r="C1814" t="str">
            <v/>
          </cell>
        </row>
        <row r="1815">
          <cell r="C1815" t="str">
            <v/>
          </cell>
        </row>
        <row r="1816">
          <cell r="C1816" t="str">
            <v/>
          </cell>
        </row>
        <row r="1817">
          <cell r="C1817" t="str">
            <v/>
          </cell>
        </row>
        <row r="1818">
          <cell r="C1818" t="str">
            <v/>
          </cell>
        </row>
        <row r="1819">
          <cell r="C1819" t="str">
            <v/>
          </cell>
        </row>
        <row r="1820">
          <cell r="C1820" t="str">
            <v/>
          </cell>
        </row>
        <row r="1821">
          <cell r="C1821" t="str">
            <v/>
          </cell>
        </row>
        <row r="1822">
          <cell r="C1822" t="str">
            <v/>
          </cell>
        </row>
        <row r="1823">
          <cell r="C1823" t="str">
            <v/>
          </cell>
        </row>
        <row r="1824">
          <cell r="C1824" t="str">
            <v/>
          </cell>
        </row>
        <row r="1825">
          <cell r="C1825" t="str">
            <v/>
          </cell>
        </row>
        <row r="1826">
          <cell r="C1826" t="str">
            <v/>
          </cell>
        </row>
        <row r="1827">
          <cell r="C1827" t="str">
            <v/>
          </cell>
        </row>
        <row r="1828">
          <cell r="C1828" t="str">
            <v/>
          </cell>
        </row>
        <row r="1829">
          <cell r="C1829" t="str">
            <v/>
          </cell>
        </row>
        <row r="1830">
          <cell r="C1830" t="str">
            <v/>
          </cell>
        </row>
        <row r="1831">
          <cell r="C1831" t="str">
            <v/>
          </cell>
        </row>
        <row r="1832">
          <cell r="C1832" t="str">
            <v/>
          </cell>
        </row>
        <row r="1833">
          <cell r="C1833" t="str">
            <v/>
          </cell>
        </row>
        <row r="1834">
          <cell r="C1834" t="str">
            <v/>
          </cell>
        </row>
        <row r="1835">
          <cell r="C1835" t="str">
            <v/>
          </cell>
        </row>
        <row r="1836">
          <cell r="C1836" t="str">
            <v/>
          </cell>
        </row>
        <row r="1837">
          <cell r="C1837" t="str">
            <v/>
          </cell>
        </row>
        <row r="1838">
          <cell r="C1838" t="str">
            <v/>
          </cell>
        </row>
        <row r="1839">
          <cell r="C1839" t="str">
            <v/>
          </cell>
        </row>
        <row r="1840">
          <cell r="C1840" t="str">
            <v/>
          </cell>
        </row>
        <row r="1841">
          <cell r="C1841" t="str">
            <v/>
          </cell>
        </row>
        <row r="1842">
          <cell r="C1842" t="str">
            <v/>
          </cell>
        </row>
        <row r="1843">
          <cell r="C1843" t="str">
            <v/>
          </cell>
        </row>
        <row r="1844">
          <cell r="C1844" t="str">
            <v/>
          </cell>
        </row>
        <row r="1845">
          <cell r="C1845" t="str">
            <v/>
          </cell>
        </row>
        <row r="1846">
          <cell r="C1846" t="str">
            <v/>
          </cell>
        </row>
        <row r="1847">
          <cell r="C1847" t="str">
            <v/>
          </cell>
        </row>
        <row r="1848">
          <cell r="C1848" t="str">
            <v/>
          </cell>
        </row>
        <row r="1849">
          <cell r="C1849" t="str">
            <v/>
          </cell>
        </row>
        <row r="1850">
          <cell r="C1850" t="str">
            <v/>
          </cell>
        </row>
        <row r="1851">
          <cell r="C1851" t="str">
            <v/>
          </cell>
        </row>
        <row r="1852">
          <cell r="C1852" t="str">
            <v/>
          </cell>
        </row>
        <row r="1853">
          <cell r="C1853" t="str">
            <v/>
          </cell>
        </row>
        <row r="1854">
          <cell r="C1854" t="str">
            <v/>
          </cell>
        </row>
        <row r="1855">
          <cell r="C1855" t="str">
            <v/>
          </cell>
        </row>
        <row r="1856">
          <cell r="C1856" t="str">
            <v/>
          </cell>
        </row>
        <row r="1857">
          <cell r="C1857" t="str">
            <v/>
          </cell>
        </row>
        <row r="1858">
          <cell r="C1858" t="str">
            <v/>
          </cell>
        </row>
        <row r="1859">
          <cell r="C1859" t="str">
            <v/>
          </cell>
        </row>
        <row r="1860">
          <cell r="C1860" t="str">
            <v/>
          </cell>
        </row>
        <row r="1861">
          <cell r="C1861" t="str">
            <v/>
          </cell>
        </row>
        <row r="1862">
          <cell r="C1862" t="str">
            <v/>
          </cell>
        </row>
        <row r="1863">
          <cell r="C1863" t="str">
            <v/>
          </cell>
        </row>
        <row r="1864">
          <cell r="C1864" t="str">
            <v/>
          </cell>
        </row>
        <row r="1865">
          <cell r="C1865" t="str">
            <v/>
          </cell>
        </row>
        <row r="1866">
          <cell r="C1866" t="str">
            <v/>
          </cell>
        </row>
        <row r="1867">
          <cell r="C1867" t="str">
            <v/>
          </cell>
        </row>
        <row r="1868">
          <cell r="C1868" t="str">
            <v/>
          </cell>
        </row>
        <row r="1869">
          <cell r="C1869" t="str">
            <v/>
          </cell>
        </row>
        <row r="1870">
          <cell r="C1870" t="str">
            <v/>
          </cell>
        </row>
        <row r="1871">
          <cell r="C1871" t="str">
            <v/>
          </cell>
        </row>
        <row r="1872">
          <cell r="C1872" t="str">
            <v/>
          </cell>
        </row>
        <row r="1873">
          <cell r="C1873" t="str">
            <v/>
          </cell>
        </row>
        <row r="1874">
          <cell r="C1874" t="str">
            <v/>
          </cell>
        </row>
        <row r="1875">
          <cell r="C1875" t="str">
            <v/>
          </cell>
        </row>
        <row r="1876">
          <cell r="C1876" t="str">
            <v/>
          </cell>
        </row>
        <row r="1877">
          <cell r="C1877" t="str">
            <v/>
          </cell>
        </row>
        <row r="1878">
          <cell r="C1878" t="str">
            <v/>
          </cell>
        </row>
        <row r="1879">
          <cell r="C1879" t="str">
            <v/>
          </cell>
        </row>
        <row r="1880">
          <cell r="C1880" t="str">
            <v/>
          </cell>
        </row>
        <row r="1881">
          <cell r="C1881" t="str">
            <v/>
          </cell>
        </row>
        <row r="1882">
          <cell r="C1882" t="str">
            <v/>
          </cell>
        </row>
        <row r="1883">
          <cell r="C1883" t="str">
            <v/>
          </cell>
        </row>
        <row r="1884">
          <cell r="C1884" t="str">
            <v/>
          </cell>
        </row>
        <row r="1885">
          <cell r="C1885" t="str">
            <v/>
          </cell>
        </row>
        <row r="1886">
          <cell r="C1886" t="str">
            <v/>
          </cell>
        </row>
        <row r="1887">
          <cell r="C1887" t="str">
            <v/>
          </cell>
        </row>
        <row r="1888">
          <cell r="C1888" t="str">
            <v/>
          </cell>
        </row>
        <row r="1889">
          <cell r="C1889" t="str">
            <v/>
          </cell>
        </row>
        <row r="1890">
          <cell r="C1890" t="str">
            <v/>
          </cell>
        </row>
        <row r="1891">
          <cell r="C1891" t="str">
            <v/>
          </cell>
        </row>
        <row r="1892">
          <cell r="C1892" t="str">
            <v/>
          </cell>
        </row>
        <row r="1893">
          <cell r="C1893" t="str">
            <v/>
          </cell>
        </row>
        <row r="1894">
          <cell r="C1894" t="str">
            <v/>
          </cell>
        </row>
        <row r="1895">
          <cell r="C1895" t="str">
            <v/>
          </cell>
        </row>
        <row r="1896">
          <cell r="C1896" t="str">
            <v/>
          </cell>
        </row>
        <row r="1897">
          <cell r="C1897" t="str">
            <v/>
          </cell>
        </row>
        <row r="1898">
          <cell r="C1898" t="str">
            <v/>
          </cell>
        </row>
        <row r="1899">
          <cell r="C1899" t="str">
            <v/>
          </cell>
        </row>
        <row r="1900">
          <cell r="C1900" t="str">
            <v/>
          </cell>
        </row>
        <row r="1901">
          <cell r="C1901" t="str">
            <v/>
          </cell>
        </row>
        <row r="1902">
          <cell r="C1902" t="str">
            <v/>
          </cell>
        </row>
        <row r="1903">
          <cell r="C1903" t="str">
            <v/>
          </cell>
        </row>
        <row r="1904">
          <cell r="C1904" t="str">
            <v/>
          </cell>
        </row>
        <row r="1905">
          <cell r="C1905" t="str">
            <v/>
          </cell>
        </row>
        <row r="1906">
          <cell r="C1906" t="str">
            <v/>
          </cell>
        </row>
        <row r="1907">
          <cell r="C1907" t="str">
            <v/>
          </cell>
        </row>
        <row r="1908">
          <cell r="C1908" t="str">
            <v/>
          </cell>
        </row>
        <row r="1909">
          <cell r="C1909" t="str">
            <v/>
          </cell>
        </row>
        <row r="1910">
          <cell r="C1910" t="str">
            <v/>
          </cell>
        </row>
        <row r="1911">
          <cell r="C1911" t="str">
            <v/>
          </cell>
        </row>
        <row r="1912">
          <cell r="C1912" t="str">
            <v/>
          </cell>
        </row>
        <row r="1913">
          <cell r="C1913" t="str">
            <v/>
          </cell>
        </row>
        <row r="1914">
          <cell r="C1914" t="str">
            <v/>
          </cell>
        </row>
        <row r="1915">
          <cell r="C1915" t="str">
            <v/>
          </cell>
        </row>
        <row r="1916">
          <cell r="C1916" t="str">
            <v/>
          </cell>
        </row>
        <row r="1917">
          <cell r="C1917" t="str">
            <v/>
          </cell>
        </row>
        <row r="1918">
          <cell r="C1918" t="str">
            <v/>
          </cell>
        </row>
        <row r="1919">
          <cell r="C1919" t="str">
            <v/>
          </cell>
        </row>
        <row r="1920">
          <cell r="C1920" t="str">
            <v/>
          </cell>
        </row>
        <row r="1921">
          <cell r="C1921" t="str">
            <v/>
          </cell>
        </row>
        <row r="1922">
          <cell r="C1922" t="str">
            <v/>
          </cell>
        </row>
        <row r="1923">
          <cell r="C1923" t="str">
            <v/>
          </cell>
        </row>
        <row r="1924">
          <cell r="C1924" t="str">
            <v/>
          </cell>
        </row>
        <row r="1925">
          <cell r="C1925" t="str">
            <v/>
          </cell>
        </row>
        <row r="1926">
          <cell r="C1926" t="str">
            <v/>
          </cell>
        </row>
        <row r="1927">
          <cell r="C1927" t="str">
            <v/>
          </cell>
        </row>
        <row r="1928">
          <cell r="C1928" t="str">
            <v/>
          </cell>
        </row>
        <row r="1929">
          <cell r="C1929" t="str">
            <v/>
          </cell>
        </row>
        <row r="1930">
          <cell r="C1930" t="str">
            <v/>
          </cell>
        </row>
        <row r="1931">
          <cell r="C1931" t="str">
            <v/>
          </cell>
        </row>
        <row r="1932">
          <cell r="C1932" t="str">
            <v/>
          </cell>
        </row>
        <row r="1933">
          <cell r="C1933" t="str">
            <v/>
          </cell>
        </row>
        <row r="1934">
          <cell r="C1934" t="str">
            <v/>
          </cell>
        </row>
        <row r="1935">
          <cell r="C1935" t="str">
            <v/>
          </cell>
        </row>
        <row r="1936">
          <cell r="C1936" t="str">
            <v/>
          </cell>
        </row>
        <row r="1937">
          <cell r="C1937" t="str">
            <v/>
          </cell>
        </row>
        <row r="1938">
          <cell r="C1938" t="str">
            <v/>
          </cell>
        </row>
        <row r="1939">
          <cell r="C1939" t="str">
            <v/>
          </cell>
        </row>
        <row r="1940">
          <cell r="C1940" t="str">
            <v/>
          </cell>
        </row>
        <row r="1941">
          <cell r="C1941" t="str">
            <v/>
          </cell>
        </row>
        <row r="1942">
          <cell r="C1942" t="str">
            <v/>
          </cell>
        </row>
        <row r="1943">
          <cell r="C1943" t="str">
            <v/>
          </cell>
        </row>
        <row r="1944">
          <cell r="C1944" t="str">
            <v/>
          </cell>
        </row>
        <row r="1945">
          <cell r="C1945" t="str">
            <v/>
          </cell>
        </row>
        <row r="1946">
          <cell r="C1946" t="str">
            <v/>
          </cell>
        </row>
        <row r="1947">
          <cell r="C1947" t="str">
            <v/>
          </cell>
        </row>
        <row r="1948">
          <cell r="C1948" t="str">
            <v/>
          </cell>
        </row>
        <row r="1949">
          <cell r="C1949" t="str">
            <v/>
          </cell>
        </row>
        <row r="1950">
          <cell r="C1950" t="str">
            <v/>
          </cell>
        </row>
        <row r="1951">
          <cell r="C1951" t="str">
            <v/>
          </cell>
        </row>
        <row r="1952">
          <cell r="C1952" t="str">
            <v/>
          </cell>
        </row>
        <row r="1953">
          <cell r="C1953" t="str">
            <v/>
          </cell>
        </row>
        <row r="1954">
          <cell r="C1954" t="str">
            <v/>
          </cell>
        </row>
        <row r="1955">
          <cell r="C1955" t="str">
            <v/>
          </cell>
        </row>
        <row r="1956">
          <cell r="C1956" t="str">
            <v/>
          </cell>
        </row>
        <row r="1957">
          <cell r="C1957" t="str">
            <v/>
          </cell>
        </row>
        <row r="1958">
          <cell r="C1958" t="str">
            <v/>
          </cell>
        </row>
        <row r="1959">
          <cell r="C1959" t="str">
            <v/>
          </cell>
        </row>
        <row r="1960">
          <cell r="C1960" t="str">
            <v/>
          </cell>
        </row>
        <row r="1961">
          <cell r="C1961" t="str">
            <v/>
          </cell>
        </row>
        <row r="1962">
          <cell r="C1962" t="str">
            <v/>
          </cell>
        </row>
        <row r="1963">
          <cell r="C1963" t="str">
            <v/>
          </cell>
        </row>
        <row r="1964">
          <cell r="C1964" t="str">
            <v/>
          </cell>
        </row>
        <row r="1965">
          <cell r="C1965" t="str">
            <v/>
          </cell>
        </row>
        <row r="1966">
          <cell r="C1966" t="str">
            <v/>
          </cell>
        </row>
        <row r="1967">
          <cell r="C1967" t="str">
            <v/>
          </cell>
        </row>
        <row r="1968">
          <cell r="C1968" t="str">
            <v/>
          </cell>
        </row>
        <row r="1969">
          <cell r="C1969" t="str">
            <v/>
          </cell>
        </row>
        <row r="1970">
          <cell r="C1970" t="str">
            <v/>
          </cell>
        </row>
        <row r="1971">
          <cell r="C1971" t="str">
            <v/>
          </cell>
        </row>
        <row r="1972">
          <cell r="C1972" t="str">
            <v/>
          </cell>
        </row>
        <row r="1973">
          <cell r="C1973" t="str">
            <v/>
          </cell>
        </row>
        <row r="1974">
          <cell r="C1974" t="str">
            <v/>
          </cell>
        </row>
        <row r="1975">
          <cell r="C1975" t="str">
            <v/>
          </cell>
        </row>
        <row r="1976">
          <cell r="C1976" t="str">
            <v/>
          </cell>
        </row>
        <row r="1977">
          <cell r="C1977" t="str">
            <v/>
          </cell>
        </row>
        <row r="1978">
          <cell r="C1978" t="str">
            <v/>
          </cell>
        </row>
        <row r="1979">
          <cell r="C1979" t="str">
            <v/>
          </cell>
        </row>
        <row r="1980">
          <cell r="C1980" t="str">
            <v/>
          </cell>
        </row>
        <row r="1981">
          <cell r="C1981" t="str">
            <v/>
          </cell>
        </row>
        <row r="1982">
          <cell r="C1982" t="str">
            <v/>
          </cell>
        </row>
        <row r="1983">
          <cell r="C1983" t="str">
            <v/>
          </cell>
        </row>
        <row r="1984">
          <cell r="C1984" t="str">
            <v/>
          </cell>
        </row>
        <row r="1985">
          <cell r="C1985" t="str">
            <v/>
          </cell>
        </row>
        <row r="1986">
          <cell r="C1986" t="str">
            <v/>
          </cell>
        </row>
        <row r="1987">
          <cell r="C1987" t="str">
            <v/>
          </cell>
        </row>
        <row r="1988">
          <cell r="C1988" t="str">
            <v/>
          </cell>
        </row>
        <row r="1989">
          <cell r="C1989" t="str">
            <v/>
          </cell>
        </row>
        <row r="1990">
          <cell r="C1990" t="str">
            <v/>
          </cell>
        </row>
        <row r="1991">
          <cell r="C1991" t="str">
            <v/>
          </cell>
        </row>
        <row r="1992">
          <cell r="C1992" t="str">
            <v/>
          </cell>
        </row>
        <row r="1993">
          <cell r="C1993" t="str">
            <v/>
          </cell>
        </row>
        <row r="1994">
          <cell r="C1994" t="str">
            <v/>
          </cell>
        </row>
        <row r="1995">
          <cell r="C1995" t="str">
            <v/>
          </cell>
        </row>
        <row r="1996">
          <cell r="C1996" t="str">
            <v/>
          </cell>
        </row>
        <row r="1997">
          <cell r="C1997" t="str">
            <v/>
          </cell>
        </row>
        <row r="1998">
          <cell r="C1998" t="str">
            <v/>
          </cell>
        </row>
        <row r="1999">
          <cell r="C1999" t="str">
            <v/>
          </cell>
        </row>
        <row r="2000">
          <cell r="C2000" t="str">
            <v/>
          </cell>
        </row>
        <row r="2001">
          <cell r="C2001" t="str">
            <v/>
          </cell>
        </row>
        <row r="2002">
          <cell r="C2002" t="str">
            <v/>
          </cell>
        </row>
        <row r="2003">
          <cell r="C2003" t="str">
            <v/>
          </cell>
        </row>
        <row r="2004">
          <cell r="C2004" t="str">
            <v/>
          </cell>
        </row>
        <row r="2005">
          <cell r="C2005" t="str">
            <v/>
          </cell>
        </row>
        <row r="2006">
          <cell r="C2006" t="str">
            <v/>
          </cell>
        </row>
        <row r="2007">
          <cell r="C2007" t="str">
            <v/>
          </cell>
        </row>
        <row r="2008">
          <cell r="C2008" t="str">
            <v/>
          </cell>
        </row>
        <row r="2009">
          <cell r="C2009" t="str">
            <v/>
          </cell>
        </row>
        <row r="2010">
          <cell r="C2010" t="str">
            <v/>
          </cell>
        </row>
        <row r="2011">
          <cell r="C2011" t="str">
            <v/>
          </cell>
        </row>
        <row r="2012">
          <cell r="C2012" t="str">
            <v/>
          </cell>
        </row>
        <row r="2013">
          <cell r="C2013" t="str">
            <v/>
          </cell>
        </row>
        <row r="2014">
          <cell r="C2014" t="str">
            <v/>
          </cell>
        </row>
        <row r="2015">
          <cell r="C2015" t="str">
            <v/>
          </cell>
        </row>
        <row r="2016">
          <cell r="C2016" t="str">
            <v/>
          </cell>
        </row>
        <row r="2017">
          <cell r="C2017" t="str">
            <v/>
          </cell>
        </row>
        <row r="2018">
          <cell r="C2018" t="str">
            <v/>
          </cell>
        </row>
        <row r="2019">
          <cell r="C2019" t="str">
            <v/>
          </cell>
        </row>
        <row r="2020">
          <cell r="C2020" t="str">
            <v/>
          </cell>
        </row>
        <row r="2021">
          <cell r="C2021" t="str">
            <v/>
          </cell>
        </row>
        <row r="2022">
          <cell r="C2022" t="str">
            <v/>
          </cell>
        </row>
        <row r="2023">
          <cell r="C2023" t="str">
            <v/>
          </cell>
        </row>
        <row r="2024">
          <cell r="C2024" t="str">
            <v/>
          </cell>
        </row>
        <row r="2025">
          <cell r="C2025" t="str">
            <v/>
          </cell>
        </row>
        <row r="2026">
          <cell r="C2026" t="str">
            <v/>
          </cell>
        </row>
        <row r="2027">
          <cell r="C2027" t="str">
            <v/>
          </cell>
        </row>
        <row r="2028">
          <cell r="C2028" t="str">
            <v/>
          </cell>
        </row>
        <row r="2029">
          <cell r="C2029" t="str">
            <v/>
          </cell>
        </row>
        <row r="2030">
          <cell r="C2030" t="str">
            <v/>
          </cell>
        </row>
        <row r="2031">
          <cell r="C2031" t="str">
            <v/>
          </cell>
        </row>
        <row r="2032">
          <cell r="C2032" t="str">
            <v/>
          </cell>
        </row>
        <row r="2033">
          <cell r="C2033" t="str">
            <v/>
          </cell>
        </row>
        <row r="2034">
          <cell r="C2034" t="str">
            <v/>
          </cell>
        </row>
        <row r="2035">
          <cell r="C2035" t="str">
            <v/>
          </cell>
        </row>
        <row r="2036">
          <cell r="C2036" t="str">
            <v/>
          </cell>
        </row>
        <row r="2037">
          <cell r="C2037" t="str">
            <v/>
          </cell>
        </row>
        <row r="2038">
          <cell r="C2038" t="str">
            <v/>
          </cell>
        </row>
        <row r="2039">
          <cell r="C2039" t="str">
            <v/>
          </cell>
        </row>
        <row r="2040">
          <cell r="C2040" t="str">
            <v/>
          </cell>
        </row>
        <row r="2041">
          <cell r="C2041" t="str">
            <v/>
          </cell>
        </row>
        <row r="2042">
          <cell r="C2042" t="str">
            <v/>
          </cell>
        </row>
        <row r="2043">
          <cell r="C2043" t="str">
            <v/>
          </cell>
        </row>
        <row r="2044">
          <cell r="C2044" t="str">
            <v/>
          </cell>
        </row>
        <row r="2045">
          <cell r="C2045" t="str">
            <v/>
          </cell>
        </row>
        <row r="2046">
          <cell r="C2046" t="str">
            <v/>
          </cell>
        </row>
        <row r="2047">
          <cell r="C2047" t="str">
            <v/>
          </cell>
        </row>
        <row r="2048">
          <cell r="C2048" t="str">
            <v/>
          </cell>
        </row>
        <row r="2049">
          <cell r="C2049" t="str">
            <v/>
          </cell>
        </row>
        <row r="2050">
          <cell r="C2050" t="str">
            <v/>
          </cell>
        </row>
        <row r="2051">
          <cell r="C2051" t="str">
            <v/>
          </cell>
        </row>
        <row r="2052">
          <cell r="C2052" t="str">
            <v/>
          </cell>
        </row>
        <row r="2053">
          <cell r="C2053" t="str">
            <v/>
          </cell>
        </row>
        <row r="2054">
          <cell r="C2054" t="str">
            <v/>
          </cell>
        </row>
        <row r="2055">
          <cell r="C2055" t="str">
            <v/>
          </cell>
        </row>
        <row r="2056">
          <cell r="C2056" t="str">
            <v/>
          </cell>
        </row>
        <row r="2057">
          <cell r="C2057" t="str">
            <v/>
          </cell>
        </row>
        <row r="2058">
          <cell r="C2058" t="str">
            <v/>
          </cell>
        </row>
        <row r="2059">
          <cell r="C2059" t="str">
            <v/>
          </cell>
        </row>
        <row r="2060">
          <cell r="C2060" t="str">
            <v/>
          </cell>
        </row>
        <row r="2061">
          <cell r="C2061" t="str">
            <v/>
          </cell>
        </row>
        <row r="2062">
          <cell r="C2062" t="str">
            <v/>
          </cell>
        </row>
        <row r="2063">
          <cell r="C2063" t="str">
            <v/>
          </cell>
        </row>
        <row r="2064">
          <cell r="C2064" t="str">
            <v/>
          </cell>
        </row>
        <row r="2065">
          <cell r="C2065" t="str">
            <v/>
          </cell>
        </row>
        <row r="2066">
          <cell r="C2066" t="str">
            <v/>
          </cell>
        </row>
        <row r="2067">
          <cell r="C2067" t="str">
            <v/>
          </cell>
        </row>
        <row r="2068">
          <cell r="C2068" t="str">
            <v/>
          </cell>
        </row>
        <row r="2069">
          <cell r="C2069" t="str">
            <v/>
          </cell>
        </row>
        <row r="2070">
          <cell r="C2070" t="str">
            <v/>
          </cell>
        </row>
        <row r="2071">
          <cell r="C2071" t="str">
            <v/>
          </cell>
        </row>
        <row r="2072">
          <cell r="C2072" t="str">
            <v/>
          </cell>
        </row>
        <row r="2073">
          <cell r="C2073" t="str">
            <v/>
          </cell>
        </row>
        <row r="2074">
          <cell r="C2074" t="str">
            <v/>
          </cell>
        </row>
        <row r="2075">
          <cell r="C2075" t="str">
            <v/>
          </cell>
        </row>
        <row r="2076">
          <cell r="C2076" t="str">
            <v/>
          </cell>
        </row>
        <row r="2077">
          <cell r="C2077" t="str">
            <v/>
          </cell>
        </row>
        <row r="2078">
          <cell r="C2078" t="str">
            <v/>
          </cell>
        </row>
        <row r="2079">
          <cell r="C2079" t="str">
            <v/>
          </cell>
        </row>
        <row r="2080">
          <cell r="C2080" t="str">
            <v/>
          </cell>
        </row>
        <row r="2081">
          <cell r="C2081" t="str">
            <v/>
          </cell>
        </row>
        <row r="2082">
          <cell r="C2082" t="str">
            <v/>
          </cell>
        </row>
        <row r="2083">
          <cell r="C2083" t="str">
            <v/>
          </cell>
        </row>
        <row r="2084">
          <cell r="C2084" t="str">
            <v/>
          </cell>
        </row>
        <row r="2085">
          <cell r="C2085" t="str">
            <v/>
          </cell>
        </row>
        <row r="2086">
          <cell r="C2086" t="str">
            <v/>
          </cell>
        </row>
        <row r="2087">
          <cell r="C2087" t="str">
            <v/>
          </cell>
        </row>
        <row r="2088">
          <cell r="C2088" t="str">
            <v/>
          </cell>
        </row>
        <row r="2089">
          <cell r="C2089" t="str">
            <v/>
          </cell>
        </row>
        <row r="2090">
          <cell r="C2090" t="str">
            <v/>
          </cell>
        </row>
        <row r="2091">
          <cell r="C2091" t="str">
            <v/>
          </cell>
        </row>
        <row r="2092">
          <cell r="C2092" t="str">
            <v/>
          </cell>
        </row>
        <row r="2093">
          <cell r="C2093" t="str">
            <v/>
          </cell>
        </row>
        <row r="2094">
          <cell r="C2094" t="str">
            <v/>
          </cell>
        </row>
        <row r="2095">
          <cell r="C2095" t="str">
            <v/>
          </cell>
        </row>
        <row r="2096">
          <cell r="C2096" t="str">
            <v/>
          </cell>
        </row>
        <row r="2097">
          <cell r="C2097" t="str">
            <v/>
          </cell>
        </row>
        <row r="2098">
          <cell r="C2098" t="str">
            <v/>
          </cell>
        </row>
        <row r="2099">
          <cell r="C2099" t="str">
            <v/>
          </cell>
        </row>
        <row r="2100">
          <cell r="C2100" t="str">
            <v/>
          </cell>
        </row>
        <row r="2101">
          <cell r="C2101" t="str">
            <v/>
          </cell>
        </row>
        <row r="2102">
          <cell r="C2102" t="str">
            <v/>
          </cell>
        </row>
        <row r="2103">
          <cell r="C2103" t="str">
            <v/>
          </cell>
        </row>
        <row r="2104">
          <cell r="C2104" t="str">
            <v/>
          </cell>
        </row>
        <row r="2105">
          <cell r="C2105" t="str">
            <v/>
          </cell>
        </row>
        <row r="2106">
          <cell r="C2106" t="str">
            <v/>
          </cell>
        </row>
        <row r="2107">
          <cell r="C2107" t="str">
            <v/>
          </cell>
        </row>
        <row r="2108">
          <cell r="C2108" t="str">
            <v/>
          </cell>
        </row>
        <row r="2109">
          <cell r="C2109" t="str">
            <v/>
          </cell>
        </row>
        <row r="2110">
          <cell r="C2110" t="str">
            <v/>
          </cell>
        </row>
        <row r="2111">
          <cell r="C2111" t="str">
            <v/>
          </cell>
        </row>
        <row r="2112">
          <cell r="C2112" t="str">
            <v/>
          </cell>
        </row>
        <row r="2113">
          <cell r="C2113" t="str">
            <v/>
          </cell>
        </row>
        <row r="2114">
          <cell r="C2114" t="str">
            <v/>
          </cell>
        </row>
        <row r="2115">
          <cell r="C2115" t="str">
            <v/>
          </cell>
        </row>
        <row r="2116">
          <cell r="C2116" t="str">
            <v/>
          </cell>
        </row>
        <row r="2117">
          <cell r="C2117" t="str">
            <v/>
          </cell>
        </row>
        <row r="2118">
          <cell r="C2118" t="str">
            <v/>
          </cell>
        </row>
        <row r="2119">
          <cell r="C2119" t="str">
            <v/>
          </cell>
        </row>
        <row r="2120">
          <cell r="C2120" t="str">
            <v/>
          </cell>
        </row>
        <row r="2121">
          <cell r="C2121" t="str">
            <v/>
          </cell>
        </row>
        <row r="2122">
          <cell r="C2122" t="str">
            <v/>
          </cell>
        </row>
        <row r="2123">
          <cell r="C2123" t="str">
            <v/>
          </cell>
        </row>
        <row r="2124">
          <cell r="C2124" t="str">
            <v/>
          </cell>
        </row>
        <row r="2125">
          <cell r="C2125" t="str">
            <v/>
          </cell>
        </row>
        <row r="2126">
          <cell r="C2126" t="str">
            <v/>
          </cell>
        </row>
        <row r="2127">
          <cell r="C2127" t="str">
            <v/>
          </cell>
        </row>
        <row r="2128">
          <cell r="C2128" t="str">
            <v/>
          </cell>
        </row>
        <row r="2129">
          <cell r="C2129" t="str">
            <v/>
          </cell>
        </row>
        <row r="2130">
          <cell r="C2130" t="str">
            <v/>
          </cell>
        </row>
        <row r="2131">
          <cell r="C2131" t="str">
            <v/>
          </cell>
        </row>
        <row r="2132">
          <cell r="C2132" t="str">
            <v/>
          </cell>
        </row>
        <row r="2133">
          <cell r="C2133" t="str">
            <v/>
          </cell>
        </row>
        <row r="2134">
          <cell r="C2134" t="str">
            <v/>
          </cell>
        </row>
        <row r="2135">
          <cell r="C2135" t="str">
            <v/>
          </cell>
        </row>
        <row r="2136">
          <cell r="C2136" t="str">
            <v/>
          </cell>
        </row>
        <row r="2137">
          <cell r="C2137" t="str">
            <v/>
          </cell>
        </row>
        <row r="2138">
          <cell r="C2138" t="str">
            <v/>
          </cell>
        </row>
        <row r="2139">
          <cell r="C2139" t="str">
            <v/>
          </cell>
        </row>
        <row r="2140">
          <cell r="C2140" t="str">
            <v/>
          </cell>
        </row>
        <row r="2141">
          <cell r="C2141" t="str">
            <v/>
          </cell>
        </row>
        <row r="2142">
          <cell r="C2142" t="str">
            <v/>
          </cell>
        </row>
        <row r="2143">
          <cell r="C2143" t="str">
            <v/>
          </cell>
        </row>
        <row r="2144">
          <cell r="C2144" t="str">
            <v/>
          </cell>
        </row>
        <row r="2145">
          <cell r="C2145" t="str">
            <v/>
          </cell>
        </row>
        <row r="2146">
          <cell r="C2146" t="str">
            <v/>
          </cell>
        </row>
        <row r="2147">
          <cell r="C2147" t="str">
            <v/>
          </cell>
        </row>
        <row r="2148">
          <cell r="C2148" t="str">
            <v/>
          </cell>
        </row>
        <row r="2149">
          <cell r="C2149" t="str">
            <v/>
          </cell>
        </row>
        <row r="2150">
          <cell r="C2150" t="str">
            <v/>
          </cell>
        </row>
        <row r="2151">
          <cell r="C2151" t="str">
            <v/>
          </cell>
        </row>
        <row r="2152">
          <cell r="C2152" t="str">
            <v/>
          </cell>
        </row>
        <row r="2153">
          <cell r="C2153" t="str">
            <v/>
          </cell>
        </row>
        <row r="2154">
          <cell r="C2154" t="str">
            <v/>
          </cell>
        </row>
        <row r="2155">
          <cell r="C2155" t="str">
            <v/>
          </cell>
        </row>
        <row r="2156">
          <cell r="C2156" t="str">
            <v/>
          </cell>
        </row>
        <row r="2157">
          <cell r="C2157" t="str">
            <v/>
          </cell>
        </row>
        <row r="2158">
          <cell r="C2158" t="str">
            <v/>
          </cell>
        </row>
        <row r="2159">
          <cell r="C2159" t="str">
            <v/>
          </cell>
        </row>
        <row r="2160">
          <cell r="C2160" t="str">
            <v/>
          </cell>
        </row>
        <row r="2161">
          <cell r="C2161" t="str">
            <v/>
          </cell>
        </row>
        <row r="2162">
          <cell r="C2162" t="str">
            <v/>
          </cell>
        </row>
        <row r="2163">
          <cell r="C2163" t="str">
            <v/>
          </cell>
        </row>
        <row r="2164">
          <cell r="C2164" t="str">
            <v/>
          </cell>
        </row>
        <row r="2165">
          <cell r="C2165" t="str">
            <v/>
          </cell>
        </row>
        <row r="2166">
          <cell r="C2166" t="str">
            <v/>
          </cell>
        </row>
        <row r="2167">
          <cell r="C2167" t="str">
            <v/>
          </cell>
        </row>
        <row r="2168">
          <cell r="C2168" t="str">
            <v/>
          </cell>
        </row>
        <row r="2169">
          <cell r="C2169" t="str">
            <v/>
          </cell>
        </row>
        <row r="2170">
          <cell r="C2170" t="str">
            <v/>
          </cell>
        </row>
        <row r="2171">
          <cell r="C2171" t="str">
            <v/>
          </cell>
        </row>
        <row r="2172">
          <cell r="C2172" t="str">
            <v/>
          </cell>
        </row>
        <row r="2173">
          <cell r="C2173" t="str">
            <v/>
          </cell>
        </row>
        <row r="2174">
          <cell r="C2174" t="str">
            <v/>
          </cell>
        </row>
        <row r="2175">
          <cell r="C2175" t="str">
            <v/>
          </cell>
        </row>
        <row r="2176">
          <cell r="C2176" t="str">
            <v/>
          </cell>
        </row>
        <row r="2177">
          <cell r="C2177" t="str">
            <v/>
          </cell>
        </row>
        <row r="2178">
          <cell r="C2178" t="str">
            <v/>
          </cell>
        </row>
        <row r="2179">
          <cell r="C2179" t="str">
            <v/>
          </cell>
        </row>
        <row r="2180">
          <cell r="C2180" t="str">
            <v/>
          </cell>
        </row>
        <row r="2181">
          <cell r="C2181" t="str">
            <v/>
          </cell>
        </row>
        <row r="2182">
          <cell r="C2182" t="str">
            <v/>
          </cell>
        </row>
        <row r="2183">
          <cell r="C2183" t="str">
            <v/>
          </cell>
        </row>
        <row r="2184">
          <cell r="C2184" t="str">
            <v/>
          </cell>
        </row>
        <row r="2185">
          <cell r="C2185" t="str">
            <v/>
          </cell>
        </row>
        <row r="2186">
          <cell r="C2186" t="str">
            <v/>
          </cell>
        </row>
        <row r="2187">
          <cell r="C2187" t="str">
            <v/>
          </cell>
        </row>
        <row r="2188">
          <cell r="C2188" t="str">
            <v/>
          </cell>
        </row>
        <row r="2189">
          <cell r="C2189" t="str">
            <v/>
          </cell>
        </row>
        <row r="2190">
          <cell r="C2190" t="str">
            <v/>
          </cell>
        </row>
        <row r="2191">
          <cell r="C2191" t="str">
            <v/>
          </cell>
        </row>
        <row r="2192">
          <cell r="C2192" t="str">
            <v/>
          </cell>
        </row>
        <row r="2193">
          <cell r="C2193" t="str">
            <v/>
          </cell>
        </row>
        <row r="2194">
          <cell r="C2194" t="str">
            <v/>
          </cell>
        </row>
        <row r="2195">
          <cell r="C2195" t="str">
            <v/>
          </cell>
        </row>
        <row r="2196">
          <cell r="C2196" t="str">
            <v/>
          </cell>
        </row>
        <row r="2197">
          <cell r="C2197" t="str">
            <v/>
          </cell>
        </row>
        <row r="2198">
          <cell r="C2198" t="str">
            <v/>
          </cell>
        </row>
        <row r="2199">
          <cell r="C2199" t="str">
            <v/>
          </cell>
        </row>
        <row r="2200">
          <cell r="C2200" t="str">
            <v/>
          </cell>
        </row>
        <row r="2201">
          <cell r="C2201" t="str">
            <v/>
          </cell>
        </row>
        <row r="2202">
          <cell r="C2202" t="str">
            <v/>
          </cell>
        </row>
        <row r="2203">
          <cell r="C2203" t="str">
            <v/>
          </cell>
        </row>
        <row r="2204">
          <cell r="C2204" t="str">
            <v/>
          </cell>
        </row>
        <row r="2205">
          <cell r="C2205" t="str">
            <v/>
          </cell>
        </row>
        <row r="2206">
          <cell r="C2206" t="str">
            <v/>
          </cell>
        </row>
        <row r="2207">
          <cell r="C2207" t="str">
            <v/>
          </cell>
        </row>
        <row r="2208">
          <cell r="C2208" t="str">
            <v/>
          </cell>
        </row>
        <row r="2209">
          <cell r="C2209" t="str">
            <v/>
          </cell>
        </row>
        <row r="2210">
          <cell r="C2210" t="str">
            <v/>
          </cell>
        </row>
        <row r="2211">
          <cell r="C2211" t="str">
            <v/>
          </cell>
        </row>
        <row r="2212">
          <cell r="C2212" t="str">
            <v/>
          </cell>
        </row>
        <row r="2213">
          <cell r="C2213" t="str">
            <v/>
          </cell>
        </row>
        <row r="2214">
          <cell r="C2214" t="str">
            <v/>
          </cell>
        </row>
        <row r="2215">
          <cell r="C2215" t="str">
            <v/>
          </cell>
        </row>
        <row r="2216">
          <cell r="C2216" t="str">
            <v/>
          </cell>
        </row>
        <row r="2217">
          <cell r="C2217" t="str">
            <v/>
          </cell>
        </row>
        <row r="2218">
          <cell r="C2218" t="str">
            <v/>
          </cell>
        </row>
        <row r="2219">
          <cell r="C2219" t="str">
            <v/>
          </cell>
        </row>
        <row r="2220">
          <cell r="C2220" t="str">
            <v/>
          </cell>
        </row>
        <row r="2221">
          <cell r="C2221" t="str">
            <v/>
          </cell>
        </row>
        <row r="2222">
          <cell r="C2222" t="str">
            <v/>
          </cell>
        </row>
        <row r="2223">
          <cell r="C2223" t="str">
            <v/>
          </cell>
        </row>
        <row r="2224">
          <cell r="C2224" t="str">
            <v/>
          </cell>
        </row>
        <row r="2225">
          <cell r="C2225" t="str">
            <v/>
          </cell>
        </row>
        <row r="2226">
          <cell r="C2226" t="str">
            <v/>
          </cell>
        </row>
        <row r="2227">
          <cell r="C2227" t="str">
            <v/>
          </cell>
        </row>
        <row r="2228">
          <cell r="C2228" t="str">
            <v/>
          </cell>
        </row>
        <row r="2229">
          <cell r="C2229" t="str">
            <v/>
          </cell>
        </row>
        <row r="2230">
          <cell r="C2230" t="str">
            <v/>
          </cell>
        </row>
        <row r="2231">
          <cell r="C2231" t="str">
            <v/>
          </cell>
        </row>
        <row r="2232">
          <cell r="C2232" t="str">
            <v/>
          </cell>
        </row>
        <row r="2233">
          <cell r="C2233" t="str">
            <v/>
          </cell>
        </row>
        <row r="2234">
          <cell r="C2234" t="str">
            <v/>
          </cell>
        </row>
        <row r="2235">
          <cell r="C2235" t="str">
            <v/>
          </cell>
        </row>
        <row r="2236">
          <cell r="C2236" t="str">
            <v/>
          </cell>
        </row>
        <row r="2237">
          <cell r="C2237" t="str">
            <v/>
          </cell>
        </row>
        <row r="2238">
          <cell r="C2238" t="str">
            <v/>
          </cell>
        </row>
        <row r="2239">
          <cell r="C2239" t="str">
            <v/>
          </cell>
        </row>
        <row r="2240">
          <cell r="C2240" t="str">
            <v/>
          </cell>
        </row>
        <row r="2241">
          <cell r="C2241" t="str">
            <v/>
          </cell>
        </row>
        <row r="2242">
          <cell r="C2242" t="str">
            <v/>
          </cell>
        </row>
        <row r="2243">
          <cell r="C2243" t="str">
            <v/>
          </cell>
        </row>
        <row r="2244">
          <cell r="C2244" t="str">
            <v/>
          </cell>
        </row>
        <row r="2245">
          <cell r="C2245" t="str">
            <v/>
          </cell>
        </row>
        <row r="2246">
          <cell r="C2246" t="str">
            <v/>
          </cell>
        </row>
        <row r="2247">
          <cell r="C2247" t="str">
            <v/>
          </cell>
        </row>
        <row r="2248">
          <cell r="C2248" t="str">
            <v/>
          </cell>
        </row>
        <row r="2249">
          <cell r="C2249" t="str">
            <v/>
          </cell>
        </row>
        <row r="2250">
          <cell r="C2250" t="str">
            <v/>
          </cell>
        </row>
        <row r="2251">
          <cell r="C2251" t="str">
            <v/>
          </cell>
        </row>
        <row r="2252">
          <cell r="C2252" t="str">
            <v/>
          </cell>
        </row>
        <row r="2253">
          <cell r="C2253" t="str">
            <v/>
          </cell>
        </row>
        <row r="2254">
          <cell r="C2254" t="str">
            <v/>
          </cell>
        </row>
        <row r="2255">
          <cell r="C2255" t="str">
            <v/>
          </cell>
        </row>
        <row r="2256">
          <cell r="C2256" t="str">
            <v/>
          </cell>
        </row>
        <row r="2257">
          <cell r="C2257" t="str">
            <v/>
          </cell>
        </row>
        <row r="2258">
          <cell r="C2258" t="str">
            <v/>
          </cell>
        </row>
        <row r="2259">
          <cell r="C2259" t="str">
            <v/>
          </cell>
        </row>
        <row r="2260">
          <cell r="C2260" t="str">
            <v/>
          </cell>
        </row>
        <row r="2261">
          <cell r="C2261" t="str">
            <v/>
          </cell>
        </row>
        <row r="2262">
          <cell r="C2262" t="str">
            <v/>
          </cell>
        </row>
        <row r="2263">
          <cell r="C2263" t="str">
            <v/>
          </cell>
        </row>
        <row r="2264">
          <cell r="C2264" t="str">
            <v/>
          </cell>
        </row>
        <row r="2265">
          <cell r="C2265" t="str">
            <v/>
          </cell>
        </row>
        <row r="2266">
          <cell r="C2266" t="str">
            <v/>
          </cell>
        </row>
        <row r="2267">
          <cell r="C2267" t="str">
            <v/>
          </cell>
        </row>
        <row r="2268">
          <cell r="C2268" t="str">
            <v/>
          </cell>
        </row>
        <row r="2269">
          <cell r="C2269" t="str">
            <v/>
          </cell>
        </row>
        <row r="2270">
          <cell r="C2270" t="str">
            <v/>
          </cell>
        </row>
        <row r="2271">
          <cell r="C2271" t="str">
            <v/>
          </cell>
        </row>
        <row r="2272">
          <cell r="C2272" t="str">
            <v/>
          </cell>
        </row>
        <row r="2273">
          <cell r="C2273" t="str">
            <v/>
          </cell>
        </row>
        <row r="2274">
          <cell r="C2274" t="str">
            <v/>
          </cell>
        </row>
        <row r="2275">
          <cell r="C2275" t="str">
            <v/>
          </cell>
        </row>
        <row r="2276">
          <cell r="C2276" t="str">
            <v/>
          </cell>
        </row>
        <row r="2277">
          <cell r="C2277" t="str">
            <v/>
          </cell>
        </row>
        <row r="2278">
          <cell r="C2278" t="str">
            <v/>
          </cell>
        </row>
        <row r="2279">
          <cell r="C2279" t="str">
            <v/>
          </cell>
        </row>
        <row r="2280">
          <cell r="C2280" t="str">
            <v/>
          </cell>
        </row>
        <row r="2281">
          <cell r="C2281" t="str">
            <v/>
          </cell>
        </row>
        <row r="2282">
          <cell r="C2282" t="str">
            <v/>
          </cell>
        </row>
        <row r="2283">
          <cell r="C2283" t="str">
            <v/>
          </cell>
        </row>
        <row r="2284">
          <cell r="C2284" t="str">
            <v/>
          </cell>
        </row>
        <row r="2285">
          <cell r="C2285" t="str">
            <v/>
          </cell>
        </row>
        <row r="2286">
          <cell r="C2286" t="str">
            <v/>
          </cell>
        </row>
        <row r="2287">
          <cell r="C2287" t="str">
            <v/>
          </cell>
        </row>
        <row r="2288">
          <cell r="C2288" t="str">
            <v/>
          </cell>
        </row>
        <row r="2289">
          <cell r="C2289" t="str">
            <v/>
          </cell>
        </row>
        <row r="2290">
          <cell r="C2290" t="str">
            <v/>
          </cell>
        </row>
        <row r="2291">
          <cell r="C2291" t="str">
            <v/>
          </cell>
        </row>
        <row r="2292">
          <cell r="C2292" t="str">
            <v/>
          </cell>
        </row>
        <row r="2293">
          <cell r="C2293" t="str">
            <v/>
          </cell>
        </row>
        <row r="2294">
          <cell r="C2294" t="str">
            <v/>
          </cell>
        </row>
        <row r="2295">
          <cell r="C2295" t="str">
            <v/>
          </cell>
        </row>
        <row r="2296">
          <cell r="C2296" t="str">
            <v/>
          </cell>
        </row>
        <row r="2297">
          <cell r="C2297" t="str">
            <v/>
          </cell>
        </row>
        <row r="2298">
          <cell r="C2298" t="str">
            <v/>
          </cell>
        </row>
        <row r="2299">
          <cell r="C2299" t="str">
            <v/>
          </cell>
        </row>
        <row r="2300">
          <cell r="C2300" t="str">
            <v/>
          </cell>
        </row>
        <row r="2301">
          <cell r="C2301" t="str">
            <v/>
          </cell>
        </row>
        <row r="2302">
          <cell r="C2302" t="str">
            <v/>
          </cell>
        </row>
        <row r="2303">
          <cell r="C2303" t="str">
            <v/>
          </cell>
        </row>
        <row r="2304">
          <cell r="C2304" t="str">
            <v/>
          </cell>
        </row>
        <row r="2305">
          <cell r="C2305" t="str">
            <v/>
          </cell>
        </row>
        <row r="2306">
          <cell r="C2306" t="str">
            <v/>
          </cell>
        </row>
        <row r="2307">
          <cell r="C2307" t="str">
            <v/>
          </cell>
        </row>
        <row r="2308">
          <cell r="C2308" t="str">
            <v/>
          </cell>
        </row>
        <row r="2309">
          <cell r="C2309" t="str">
            <v/>
          </cell>
        </row>
        <row r="2310">
          <cell r="C2310" t="str">
            <v/>
          </cell>
        </row>
        <row r="2311">
          <cell r="C2311" t="str">
            <v/>
          </cell>
        </row>
        <row r="2312">
          <cell r="C2312" t="str">
            <v/>
          </cell>
        </row>
        <row r="2313">
          <cell r="C2313" t="str">
            <v/>
          </cell>
        </row>
        <row r="2314">
          <cell r="C2314" t="str">
            <v/>
          </cell>
        </row>
        <row r="2315">
          <cell r="C2315" t="str">
            <v/>
          </cell>
        </row>
        <row r="2316">
          <cell r="C2316" t="str">
            <v/>
          </cell>
        </row>
        <row r="2317">
          <cell r="C2317" t="str">
            <v/>
          </cell>
        </row>
        <row r="2318">
          <cell r="C2318" t="str">
            <v/>
          </cell>
        </row>
        <row r="2319">
          <cell r="C2319" t="str">
            <v/>
          </cell>
        </row>
        <row r="2320">
          <cell r="C2320" t="str">
            <v/>
          </cell>
        </row>
        <row r="2321">
          <cell r="C2321" t="str">
            <v/>
          </cell>
        </row>
        <row r="2322">
          <cell r="C2322" t="str">
            <v/>
          </cell>
        </row>
        <row r="2323">
          <cell r="C2323" t="str">
            <v/>
          </cell>
        </row>
        <row r="2324">
          <cell r="C2324" t="str">
            <v/>
          </cell>
        </row>
        <row r="2325">
          <cell r="C2325" t="str">
            <v/>
          </cell>
        </row>
        <row r="2326">
          <cell r="C2326" t="str">
            <v/>
          </cell>
        </row>
        <row r="2327">
          <cell r="C2327" t="str">
            <v/>
          </cell>
        </row>
        <row r="2328">
          <cell r="C2328" t="str">
            <v/>
          </cell>
        </row>
        <row r="2329">
          <cell r="C2329" t="str">
            <v/>
          </cell>
        </row>
        <row r="2330">
          <cell r="C2330" t="str">
            <v/>
          </cell>
        </row>
        <row r="2331">
          <cell r="C2331" t="str">
            <v/>
          </cell>
        </row>
        <row r="2332">
          <cell r="C2332" t="str">
            <v/>
          </cell>
        </row>
        <row r="2333">
          <cell r="C2333" t="str">
            <v/>
          </cell>
        </row>
        <row r="2334">
          <cell r="C2334" t="str">
            <v/>
          </cell>
        </row>
        <row r="2335">
          <cell r="C2335" t="str">
            <v/>
          </cell>
        </row>
        <row r="2336">
          <cell r="C2336" t="str">
            <v/>
          </cell>
        </row>
        <row r="2337">
          <cell r="C2337" t="str">
            <v/>
          </cell>
        </row>
        <row r="2338">
          <cell r="C2338" t="str">
            <v/>
          </cell>
        </row>
        <row r="2339">
          <cell r="C2339" t="str">
            <v/>
          </cell>
        </row>
        <row r="2340">
          <cell r="C2340" t="str">
            <v/>
          </cell>
        </row>
        <row r="2341">
          <cell r="C2341" t="str">
            <v/>
          </cell>
        </row>
        <row r="2342">
          <cell r="C2342" t="str">
            <v/>
          </cell>
        </row>
        <row r="2343">
          <cell r="C2343" t="str">
            <v/>
          </cell>
        </row>
        <row r="2344">
          <cell r="C2344" t="str">
            <v/>
          </cell>
        </row>
        <row r="2345">
          <cell r="C2345" t="str">
            <v/>
          </cell>
        </row>
        <row r="2346">
          <cell r="C2346" t="str">
            <v/>
          </cell>
        </row>
        <row r="2347">
          <cell r="C2347" t="str">
            <v/>
          </cell>
        </row>
        <row r="2348">
          <cell r="C2348" t="str">
            <v/>
          </cell>
        </row>
        <row r="2349">
          <cell r="C2349" t="str">
            <v/>
          </cell>
        </row>
        <row r="2350">
          <cell r="C2350" t="str">
            <v/>
          </cell>
        </row>
        <row r="2351">
          <cell r="C2351" t="str">
            <v/>
          </cell>
        </row>
        <row r="2352">
          <cell r="C2352" t="str">
            <v/>
          </cell>
        </row>
        <row r="2353">
          <cell r="C2353" t="str">
            <v/>
          </cell>
        </row>
        <row r="2354">
          <cell r="C2354" t="str">
            <v/>
          </cell>
        </row>
        <row r="2355">
          <cell r="C2355" t="str">
            <v/>
          </cell>
        </row>
        <row r="2356">
          <cell r="C2356" t="str">
            <v/>
          </cell>
        </row>
        <row r="2357">
          <cell r="C2357" t="str">
            <v/>
          </cell>
        </row>
        <row r="2358">
          <cell r="C2358" t="str">
            <v/>
          </cell>
        </row>
        <row r="2359">
          <cell r="C2359" t="str">
            <v/>
          </cell>
        </row>
        <row r="2360">
          <cell r="C2360" t="str">
            <v/>
          </cell>
        </row>
        <row r="2361">
          <cell r="C2361" t="str">
            <v/>
          </cell>
        </row>
        <row r="2362">
          <cell r="C2362" t="str">
            <v/>
          </cell>
        </row>
        <row r="2363">
          <cell r="C2363" t="str">
            <v/>
          </cell>
        </row>
        <row r="2364">
          <cell r="C2364" t="str">
            <v/>
          </cell>
        </row>
        <row r="2365">
          <cell r="C2365" t="str">
            <v/>
          </cell>
        </row>
        <row r="2366">
          <cell r="C2366" t="str">
            <v/>
          </cell>
        </row>
        <row r="2367">
          <cell r="C2367" t="str">
            <v/>
          </cell>
        </row>
        <row r="2368">
          <cell r="C2368" t="str">
            <v/>
          </cell>
        </row>
        <row r="2369">
          <cell r="C2369" t="str">
            <v/>
          </cell>
        </row>
        <row r="2370">
          <cell r="C2370" t="str">
            <v/>
          </cell>
        </row>
        <row r="2371">
          <cell r="C2371" t="str">
            <v/>
          </cell>
        </row>
        <row r="2372">
          <cell r="C2372" t="str">
            <v/>
          </cell>
        </row>
        <row r="2373">
          <cell r="C2373" t="str">
            <v/>
          </cell>
        </row>
        <row r="2374">
          <cell r="C2374" t="str">
            <v/>
          </cell>
        </row>
        <row r="2375">
          <cell r="C2375" t="str">
            <v/>
          </cell>
        </row>
        <row r="2376">
          <cell r="C2376" t="str">
            <v/>
          </cell>
        </row>
        <row r="2377">
          <cell r="C2377" t="str">
            <v/>
          </cell>
        </row>
        <row r="2378">
          <cell r="C2378" t="str">
            <v/>
          </cell>
        </row>
        <row r="2379">
          <cell r="C2379" t="str">
            <v/>
          </cell>
        </row>
        <row r="2380">
          <cell r="C2380" t="str">
            <v/>
          </cell>
        </row>
        <row r="2381">
          <cell r="C2381" t="str">
            <v/>
          </cell>
        </row>
        <row r="2382">
          <cell r="C2382" t="str">
            <v/>
          </cell>
        </row>
        <row r="2383">
          <cell r="C2383" t="str">
            <v/>
          </cell>
        </row>
        <row r="2384">
          <cell r="C2384" t="str">
            <v/>
          </cell>
        </row>
        <row r="2385">
          <cell r="C2385" t="str">
            <v/>
          </cell>
        </row>
        <row r="2386">
          <cell r="C2386" t="str">
            <v/>
          </cell>
        </row>
        <row r="2387">
          <cell r="C2387" t="str">
            <v/>
          </cell>
        </row>
        <row r="2388">
          <cell r="C2388" t="str">
            <v/>
          </cell>
        </row>
        <row r="2389">
          <cell r="C2389" t="str">
            <v/>
          </cell>
        </row>
        <row r="2390">
          <cell r="C2390" t="str">
            <v/>
          </cell>
        </row>
        <row r="2391">
          <cell r="C2391" t="str">
            <v/>
          </cell>
        </row>
        <row r="2392">
          <cell r="C2392" t="str">
            <v/>
          </cell>
        </row>
        <row r="2393">
          <cell r="C2393" t="str">
            <v/>
          </cell>
        </row>
        <row r="2394">
          <cell r="C2394" t="str">
            <v/>
          </cell>
        </row>
        <row r="2395">
          <cell r="C2395" t="str">
            <v/>
          </cell>
        </row>
        <row r="2396">
          <cell r="C2396" t="str">
            <v/>
          </cell>
        </row>
        <row r="2397">
          <cell r="C2397" t="str">
            <v/>
          </cell>
        </row>
        <row r="2398">
          <cell r="C2398" t="str">
            <v/>
          </cell>
        </row>
        <row r="2399">
          <cell r="C2399" t="str">
            <v/>
          </cell>
        </row>
        <row r="2400">
          <cell r="C2400" t="str">
            <v/>
          </cell>
        </row>
        <row r="2401">
          <cell r="C2401" t="str">
            <v/>
          </cell>
        </row>
        <row r="2402">
          <cell r="C2402" t="str">
            <v/>
          </cell>
        </row>
        <row r="2403">
          <cell r="C2403" t="str">
            <v/>
          </cell>
        </row>
        <row r="2404">
          <cell r="C2404" t="str">
            <v/>
          </cell>
        </row>
        <row r="2405">
          <cell r="C2405" t="str">
            <v/>
          </cell>
        </row>
        <row r="2406">
          <cell r="C2406" t="str">
            <v/>
          </cell>
        </row>
        <row r="2407">
          <cell r="C2407" t="str">
            <v/>
          </cell>
        </row>
        <row r="2408">
          <cell r="C2408" t="str">
            <v/>
          </cell>
        </row>
        <row r="2409">
          <cell r="C2409" t="str">
            <v/>
          </cell>
        </row>
        <row r="2410">
          <cell r="C2410" t="str">
            <v/>
          </cell>
        </row>
        <row r="2411">
          <cell r="C2411" t="str">
            <v/>
          </cell>
        </row>
        <row r="2412">
          <cell r="C2412" t="str">
            <v/>
          </cell>
        </row>
        <row r="2413">
          <cell r="C2413" t="str">
            <v/>
          </cell>
        </row>
        <row r="2414">
          <cell r="C2414" t="str">
            <v/>
          </cell>
        </row>
        <row r="2415">
          <cell r="C2415" t="str">
            <v/>
          </cell>
        </row>
        <row r="2416">
          <cell r="C2416" t="str">
            <v/>
          </cell>
        </row>
        <row r="2417">
          <cell r="C2417" t="str">
            <v/>
          </cell>
        </row>
        <row r="2418">
          <cell r="C2418" t="str">
            <v/>
          </cell>
        </row>
        <row r="2419">
          <cell r="C2419" t="str">
            <v/>
          </cell>
        </row>
        <row r="2420">
          <cell r="C2420" t="str">
            <v/>
          </cell>
        </row>
        <row r="2421">
          <cell r="C2421" t="str">
            <v/>
          </cell>
        </row>
        <row r="2422">
          <cell r="C2422" t="str">
            <v/>
          </cell>
        </row>
        <row r="2423">
          <cell r="C2423" t="str">
            <v/>
          </cell>
        </row>
        <row r="2424">
          <cell r="C2424" t="str">
            <v/>
          </cell>
        </row>
        <row r="2425">
          <cell r="C2425" t="str">
            <v/>
          </cell>
        </row>
        <row r="2426">
          <cell r="C2426" t="str">
            <v/>
          </cell>
        </row>
        <row r="2427">
          <cell r="C2427" t="str">
            <v/>
          </cell>
        </row>
        <row r="2428">
          <cell r="C2428" t="str">
            <v/>
          </cell>
        </row>
        <row r="2429">
          <cell r="C2429" t="str">
            <v/>
          </cell>
        </row>
        <row r="2430">
          <cell r="C2430" t="str">
            <v/>
          </cell>
        </row>
        <row r="2431">
          <cell r="C2431" t="str">
            <v/>
          </cell>
        </row>
        <row r="2432">
          <cell r="C2432" t="str">
            <v/>
          </cell>
        </row>
        <row r="2433">
          <cell r="C2433" t="str">
            <v/>
          </cell>
        </row>
        <row r="2434">
          <cell r="C2434" t="str">
            <v/>
          </cell>
        </row>
        <row r="2435">
          <cell r="C2435" t="str">
            <v/>
          </cell>
        </row>
        <row r="2436">
          <cell r="C2436" t="str">
            <v/>
          </cell>
        </row>
        <row r="2437">
          <cell r="C2437" t="str">
            <v/>
          </cell>
        </row>
        <row r="2438">
          <cell r="C2438" t="str">
            <v/>
          </cell>
        </row>
        <row r="2439">
          <cell r="C2439" t="str">
            <v/>
          </cell>
        </row>
        <row r="2440">
          <cell r="C2440" t="str">
            <v/>
          </cell>
        </row>
        <row r="2441">
          <cell r="C2441" t="str">
            <v/>
          </cell>
        </row>
        <row r="2442">
          <cell r="C2442" t="str">
            <v/>
          </cell>
        </row>
        <row r="2443">
          <cell r="C2443" t="str">
            <v/>
          </cell>
        </row>
        <row r="2444">
          <cell r="C2444" t="str">
            <v/>
          </cell>
        </row>
        <row r="2445">
          <cell r="C2445" t="str">
            <v/>
          </cell>
        </row>
        <row r="2446">
          <cell r="C2446" t="str">
            <v/>
          </cell>
        </row>
        <row r="2447">
          <cell r="C2447" t="str">
            <v/>
          </cell>
        </row>
        <row r="2448">
          <cell r="C2448" t="str">
            <v/>
          </cell>
        </row>
        <row r="2449">
          <cell r="C2449" t="str">
            <v/>
          </cell>
        </row>
        <row r="2450">
          <cell r="C2450" t="str">
            <v/>
          </cell>
        </row>
        <row r="2451">
          <cell r="C2451" t="str">
            <v/>
          </cell>
        </row>
        <row r="2452">
          <cell r="C2452" t="str">
            <v/>
          </cell>
        </row>
        <row r="2453">
          <cell r="C2453" t="str">
            <v/>
          </cell>
        </row>
        <row r="2454">
          <cell r="C2454" t="str">
            <v/>
          </cell>
        </row>
        <row r="2455">
          <cell r="C2455" t="str">
            <v/>
          </cell>
        </row>
        <row r="2456">
          <cell r="C2456" t="str">
            <v/>
          </cell>
        </row>
        <row r="2457">
          <cell r="C2457" t="str">
            <v/>
          </cell>
        </row>
        <row r="2458">
          <cell r="C2458" t="str">
            <v/>
          </cell>
        </row>
        <row r="2459">
          <cell r="C2459" t="str">
            <v/>
          </cell>
        </row>
        <row r="2460">
          <cell r="C2460" t="str">
            <v/>
          </cell>
        </row>
        <row r="2461">
          <cell r="C2461" t="str">
            <v/>
          </cell>
        </row>
        <row r="2462">
          <cell r="C2462" t="str">
            <v/>
          </cell>
        </row>
        <row r="2463">
          <cell r="C2463" t="str">
            <v/>
          </cell>
        </row>
        <row r="2464">
          <cell r="C2464" t="str">
            <v/>
          </cell>
        </row>
        <row r="2465">
          <cell r="C2465" t="str">
            <v/>
          </cell>
        </row>
        <row r="2466">
          <cell r="C2466" t="str">
            <v/>
          </cell>
        </row>
        <row r="2467">
          <cell r="C2467" t="str">
            <v/>
          </cell>
        </row>
        <row r="2468">
          <cell r="C2468" t="str">
            <v/>
          </cell>
        </row>
        <row r="2469">
          <cell r="C2469" t="str">
            <v/>
          </cell>
        </row>
        <row r="2470">
          <cell r="C2470" t="str">
            <v/>
          </cell>
        </row>
        <row r="2471">
          <cell r="C2471" t="str">
            <v/>
          </cell>
        </row>
        <row r="2472">
          <cell r="C2472" t="str">
            <v/>
          </cell>
        </row>
        <row r="2473">
          <cell r="C2473" t="str">
            <v/>
          </cell>
        </row>
        <row r="2474">
          <cell r="C2474" t="str">
            <v/>
          </cell>
        </row>
        <row r="2475">
          <cell r="C2475" t="str">
            <v/>
          </cell>
        </row>
        <row r="2476">
          <cell r="C2476" t="str">
            <v/>
          </cell>
        </row>
        <row r="2477">
          <cell r="C2477" t="str">
            <v/>
          </cell>
        </row>
        <row r="2478">
          <cell r="C2478" t="str">
            <v/>
          </cell>
        </row>
        <row r="2479">
          <cell r="C2479" t="str">
            <v/>
          </cell>
        </row>
        <row r="2480">
          <cell r="C2480" t="str">
            <v/>
          </cell>
        </row>
        <row r="2481">
          <cell r="C2481" t="str">
            <v/>
          </cell>
        </row>
        <row r="2482">
          <cell r="C2482" t="str">
            <v/>
          </cell>
        </row>
        <row r="2483">
          <cell r="C2483" t="str">
            <v/>
          </cell>
        </row>
        <row r="2484">
          <cell r="C2484" t="str">
            <v/>
          </cell>
        </row>
        <row r="2485">
          <cell r="C2485" t="str">
            <v/>
          </cell>
        </row>
        <row r="2486">
          <cell r="C2486" t="str">
            <v/>
          </cell>
        </row>
        <row r="2487">
          <cell r="C2487" t="str">
            <v/>
          </cell>
        </row>
        <row r="2488">
          <cell r="C2488" t="str">
            <v/>
          </cell>
        </row>
        <row r="2489">
          <cell r="C2489" t="str">
            <v/>
          </cell>
        </row>
        <row r="2490">
          <cell r="C2490" t="str">
            <v/>
          </cell>
        </row>
        <row r="2491">
          <cell r="C2491" t="str">
            <v/>
          </cell>
        </row>
        <row r="2492">
          <cell r="C2492" t="str">
            <v/>
          </cell>
        </row>
        <row r="2493">
          <cell r="C2493" t="str">
            <v/>
          </cell>
        </row>
        <row r="2494">
          <cell r="C2494" t="str">
            <v/>
          </cell>
        </row>
        <row r="2495">
          <cell r="C2495" t="str">
            <v/>
          </cell>
        </row>
        <row r="2496">
          <cell r="C2496" t="str">
            <v/>
          </cell>
        </row>
        <row r="2497">
          <cell r="C2497" t="str">
            <v/>
          </cell>
        </row>
        <row r="2498">
          <cell r="C2498" t="str">
            <v/>
          </cell>
        </row>
        <row r="2499">
          <cell r="C2499" t="str">
            <v/>
          </cell>
        </row>
        <row r="2500">
          <cell r="C2500" t="str">
            <v/>
          </cell>
        </row>
        <row r="2501">
          <cell r="C2501" t="str">
            <v/>
          </cell>
        </row>
        <row r="2502">
          <cell r="C2502" t="str">
            <v/>
          </cell>
        </row>
        <row r="2503">
          <cell r="C2503" t="str">
            <v/>
          </cell>
        </row>
        <row r="2504">
          <cell r="C2504" t="str">
            <v/>
          </cell>
        </row>
        <row r="2505">
          <cell r="C2505" t="str">
            <v/>
          </cell>
        </row>
        <row r="2506">
          <cell r="C2506" t="str">
            <v/>
          </cell>
        </row>
        <row r="2507">
          <cell r="C2507" t="str">
            <v/>
          </cell>
        </row>
        <row r="2508">
          <cell r="C2508" t="str">
            <v/>
          </cell>
        </row>
        <row r="2509">
          <cell r="C2509" t="str">
            <v/>
          </cell>
        </row>
        <row r="2510">
          <cell r="C2510" t="str">
            <v/>
          </cell>
        </row>
        <row r="2511">
          <cell r="C2511" t="str">
            <v/>
          </cell>
        </row>
        <row r="2512">
          <cell r="C2512" t="str">
            <v/>
          </cell>
        </row>
        <row r="2513">
          <cell r="C2513" t="str">
            <v/>
          </cell>
        </row>
        <row r="2514">
          <cell r="C2514" t="str">
            <v/>
          </cell>
        </row>
        <row r="2515">
          <cell r="C2515" t="str">
            <v/>
          </cell>
        </row>
        <row r="2516">
          <cell r="C2516" t="str">
            <v/>
          </cell>
        </row>
        <row r="2517">
          <cell r="C2517" t="str">
            <v/>
          </cell>
        </row>
        <row r="2518">
          <cell r="C2518" t="str">
            <v/>
          </cell>
        </row>
        <row r="2519">
          <cell r="C2519" t="str">
            <v/>
          </cell>
        </row>
        <row r="2520">
          <cell r="C2520" t="str">
            <v/>
          </cell>
        </row>
        <row r="2521">
          <cell r="C2521" t="str">
            <v/>
          </cell>
        </row>
        <row r="2522">
          <cell r="C2522" t="str">
            <v/>
          </cell>
        </row>
        <row r="2523">
          <cell r="C2523" t="str">
            <v/>
          </cell>
        </row>
        <row r="2524">
          <cell r="C2524" t="str">
            <v/>
          </cell>
        </row>
        <row r="2525">
          <cell r="C2525" t="str">
            <v/>
          </cell>
        </row>
        <row r="2526">
          <cell r="C2526" t="str">
            <v/>
          </cell>
        </row>
        <row r="2527">
          <cell r="C2527" t="str">
            <v/>
          </cell>
        </row>
        <row r="2528">
          <cell r="C2528" t="str">
            <v/>
          </cell>
        </row>
        <row r="2529">
          <cell r="C2529" t="str">
            <v/>
          </cell>
        </row>
        <row r="2530">
          <cell r="C2530" t="str">
            <v/>
          </cell>
        </row>
        <row r="2531">
          <cell r="C2531" t="str">
            <v/>
          </cell>
        </row>
        <row r="2532">
          <cell r="C2532" t="str">
            <v/>
          </cell>
        </row>
        <row r="2533">
          <cell r="C2533" t="str">
            <v/>
          </cell>
        </row>
        <row r="2534">
          <cell r="C2534" t="str">
            <v/>
          </cell>
        </row>
        <row r="2535">
          <cell r="C2535" t="str">
            <v/>
          </cell>
        </row>
        <row r="2536">
          <cell r="C2536" t="str">
            <v/>
          </cell>
        </row>
        <row r="2537">
          <cell r="C2537" t="str">
            <v/>
          </cell>
        </row>
        <row r="2538">
          <cell r="C2538" t="str">
            <v/>
          </cell>
        </row>
        <row r="2539">
          <cell r="C2539" t="str">
            <v/>
          </cell>
        </row>
        <row r="2540">
          <cell r="C2540" t="str">
            <v/>
          </cell>
        </row>
        <row r="2541">
          <cell r="C2541" t="str">
            <v/>
          </cell>
        </row>
        <row r="2542">
          <cell r="C2542" t="str">
            <v/>
          </cell>
        </row>
        <row r="2543">
          <cell r="C2543" t="str">
            <v/>
          </cell>
        </row>
        <row r="2544">
          <cell r="C2544" t="str">
            <v/>
          </cell>
        </row>
        <row r="2545">
          <cell r="C2545" t="str">
            <v/>
          </cell>
        </row>
        <row r="2546">
          <cell r="C2546" t="str">
            <v/>
          </cell>
        </row>
        <row r="2547">
          <cell r="C2547" t="str">
            <v/>
          </cell>
        </row>
        <row r="2548">
          <cell r="C2548" t="str">
            <v/>
          </cell>
        </row>
        <row r="2549">
          <cell r="C2549" t="str">
            <v/>
          </cell>
        </row>
        <row r="2550">
          <cell r="C2550" t="str">
            <v/>
          </cell>
        </row>
        <row r="2551">
          <cell r="C2551" t="str">
            <v/>
          </cell>
        </row>
        <row r="2552">
          <cell r="C2552" t="str">
            <v/>
          </cell>
        </row>
        <row r="2553">
          <cell r="C2553" t="str">
            <v/>
          </cell>
        </row>
        <row r="2554">
          <cell r="C2554" t="str">
            <v/>
          </cell>
        </row>
        <row r="2555">
          <cell r="C2555" t="str">
            <v/>
          </cell>
        </row>
        <row r="2556">
          <cell r="C2556" t="str">
            <v/>
          </cell>
        </row>
        <row r="2557">
          <cell r="C2557" t="str">
            <v/>
          </cell>
        </row>
        <row r="2558">
          <cell r="C2558" t="str">
            <v/>
          </cell>
        </row>
        <row r="2559">
          <cell r="C2559" t="str">
            <v/>
          </cell>
        </row>
        <row r="2560">
          <cell r="C2560" t="str">
            <v/>
          </cell>
        </row>
        <row r="2561">
          <cell r="C2561" t="str">
            <v/>
          </cell>
        </row>
        <row r="2562">
          <cell r="C2562" t="str">
            <v/>
          </cell>
        </row>
        <row r="2563">
          <cell r="C2563" t="str">
            <v/>
          </cell>
        </row>
        <row r="2564">
          <cell r="C2564" t="str">
            <v/>
          </cell>
        </row>
        <row r="2565">
          <cell r="C2565" t="str">
            <v/>
          </cell>
        </row>
        <row r="2566">
          <cell r="C2566" t="str">
            <v/>
          </cell>
        </row>
        <row r="2567">
          <cell r="C2567" t="str">
            <v/>
          </cell>
        </row>
        <row r="2568">
          <cell r="C2568" t="str">
            <v/>
          </cell>
        </row>
        <row r="2569">
          <cell r="C2569" t="str">
            <v/>
          </cell>
        </row>
        <row r="2570">
          <cell r="C2570" t="str">
            <v/>
          </cell>
        </row>
        <row r="2571">
          <cell r="C2571" t="str">
            <v/>
          </cell>
        </row>
        <row r="2572">
          <cell r="C2572" t="str">
            <v/>
          </cell>
        </row>
        <row r="2573">
          <cell r="C2573" t="str">
            <v/>
          </cell>
        </row>
        <row r="2574">
          <cell r="C2574" t="str">
            <v/>
          </cell>
        </row>
        <row r="2575">
          <cell r="C2575" t="str">
            <v/>
          </cell>
        </row>
        <row r="2576">
          <cell r="C2576" t="str">
            <v/>
          </cell>
        </row>
        <row r="2577">
          <cell r="C2577" t="str">
            <v/>
          </cell>
        </row>
        <row r="2578">
          <cell r="C2578" t="str">
            <v/>
          </cell>
        </row>
        <row r="2579">
          <cell r="C2579" t="str">
            <v/>
          </cell>
        </row>
        <row r="2580">
          <cell r="C2580" t="str">
            <v/>
          </cell>
        </row>
        <row r="2581">
          <cell r="C2581" t="str">
            <v/>
          </cell>
        </row>
        <row r="2582">
          <cell r="C2582" t="str">
            <v/>
          </cell>
        </row>
        <row r="2583">
          <cell r="C2583" t="str">
            <v/>
          </cell>
        </row>
        <row r="2584">
          <cell r="C2584" t="str">
            <v/>
          </cell>
        </row>
        <row r="2585">
          <cell r="C2585" t="str">
            <v/>
          </cell>
        </row>
        <row r="2586">
          <cell r="C2586" t="str">
            <v/>
          </cell>
        </row>
        <row r="2587">
          <cell r="C2587" t="str">
            <v/>
          </cell>
        </row>
        <row r="2588">
          <cell r="C2588" t="str">
            <v/>
          </cell>
        </row>
        <row r="2589">
          <cell r="C2589" t="str">
            <v/>
          </cell>
        </row>
        <row r="2590">
          <cell r="C2590" t="str">
            <v/>
          </cell>
        </row>
        <row r="2591">
          <cell r="C2591" t="str">
            <v/>
          </cell>
        </row>
        <row r="2592">
          <cell r="C2592" t="str">
            <v/>
          </cell>
        </row>
        <row r="2593">
          <cell r="C2593" t="str">
            <v/>
          </cell>
        </row>
        <row r="2594">
          <cell r="C2594" t="str">
            <v/>
          </cell>
        </row>
        <row r="2595">
          <cell r="C2595" t="str">
            <v/>
          </cell>
        </row>
        <row r="2596">
          <cell r="C2596" t="str">
            <v/>
          </cell>
        </row>
        <row r="2597">
          <cell r="C2597" t="str">
            <v/>
          </cell>
        </row>
        <row r="2598">
          <cell r="C2598" t="str">
            <v/>
          </cell>
        </row>
        <row r="2599">
          <cell r="C2599" t="str">
            <v/>
          </cell>
        </row>
        <row r="2600">
          <cell r="C2600" t="str">
            <v/>
          </cell>
        </row>
        <row r="2601">
          <cell r="C2601" t="str">
            <v/>
          </cell>
        </row>
        <row r="2602">
          <cell r="C2602" t="str">
            <v/>
          </cell>
        </row>
        <row r="2603">
          <cell r="C2603" t="str">
            <v/>
          </cell>
        </row>
        <row r="2604">
          <cell r="C2604" t="str">
            <v/>
          </cell>
        </row>
        <row r="2605">
          <cell r="C2605" t="str">
            <v/>
          </cell>
        </row>
        <row r="2606">
          <cell r="C2606" t="str">
            <v/>
          </cell>
        </row>
        <row r="2607">
          <cell r="C2607" t="str">
            <v/>
          </cell>
        </row>
        <row r="2608">
          <cell r="C2608" t="str">
            <v/>
          </cell>
        </row>
        <row r="2609">
          <cell r="C2609" t="str">
            <v/>
          </cell>
        </row>
        <row r="2610">
          <cell r="C2610" t="str">
            <v/>
          </cell>
        </row>
        <row r="2611">
          <cell r="C2611" t="str">
            <v/>
          </cell>
        </row>
        <row r="2612">
          <cell r="C2612" t="str">
            <v/>
          </cell>
        </row>
        <row r="2613">
          <cell r="C2613" t="str">
            <v/>
          </cell>
        </row>
        <row r="2614">
          <cell r="C2614" t="str">
            <v/>
          </cell>
        </row>
        <row r="2615">
          <cell r="C2615" t="str">
            <v/>
          </cell>
        </row>
        <row r="2616">
          <cell r="C2616" t="str">
            <v/>
          </cell>
        </row>
        <row r="2617">
          <cell r="C2617" t="str">
            <v/>
          </cell>
        </row>
        <row r="2618">
          <cell r="C2618" t="str">
            <v/>
          </cell>
        </row>
        <row r="2619">
          <cell r="C2619" t="str">
            <v/>
          </cell>
        </row>
        <row r="2620">
          <cell r="C2620" t="str">
            <v/>
          </cell>
        </row>
        <row r="2621">
          <cell r="C2621" t="str">
            <v/>
          </cell>
        </row>
        <row r="2622">
          <cell r="C2622" t="str">
            <v/>
          </cell>
        </row>
        <row r="2623">
          <cell r="C2623" t="str">
            <v/>
          </cell>
        </row>
        <row r="2624">
          <cell r="C2624" t="str">
            <v/>
          </cell>
        </row>
        <row r="2625">
          <cell r="C2625" t="str">
            <v/>
          </cell>
        </row>
        <row r="2626">
          <cell r="C2626" t="str">
            <v/>
          </cell>
        </row>
        <row r="2627">
          <cell r="C2627" t="str">
            <v/>
          </cell>
        </row>
        <row r="2628">
          <cell r="C2628" t="str">
            <v/>
          </cell>
        </row>
        <row r="2629">
          <cell r="C2629" t="str">
            <v/>
          </cell>
        </row>
        <row r="2630">
          <cell r="C2630" t="str">
            <v/>
          </cell>
        </row>
        <row r="2631">
          <cell r="C2631" t="str">
            <v/>
          </cell>
        </row>
        <row r="2632">
          <cell r="C2632" t="str">
            <v/>
          </cell>
        </row>
        <row r="2633">
          <cell r="C2633" t="str">
            <v/>
          </cell>
        </row>
        <row r="2634">
          <cell r="C2634" t="str">
            <v/>
          </cell>
        </row>
        <row r="2635">
          <cell r="C2635" t="str">
            <v/>
          </cell>
        </row>
        <row r="2636">
          <cell r="C2636" t="str">
            <v/>
          </cell>
        </row>
        <row r="2637">
          <cell r="C2637" t="str">
            <v/>
          </cell>
        </row>
        <row r="2638">
          <cell r="C2638" t="str">
            <v/>
          </cell>
        </row>
        <row r="2639">
          <cell r="C2639" t="str">
            <v/>
          </cell>
        </row>
        <row r="2640">
          <cell r="C2640" t="str">
            <v/>
          </cell>
        </row>
        <row r="2641">
          <cell r="C2641" t="str">
            <v/>
          </cell>
        </row>
        <row r="2642">
          <cell r="C2642" t="str">
            <v/>
          </cell>
        </row>
        <row r="2643">
          <cell r="C2643" t="str">
            <v/>
          </cell>
        </row>
        <row r="2644">
          <cell r="C2644" t="str">
            <v/>
          </cell>
        </row>
        <row r="2645">
          <cell r="C2645" t="str">
            <v/>
          </cell>
        </row>
        <row r="2646">
          <cell r="C2646" t="str">
            <v/>
          </cell>
        </row>
        <row r="2647">
          <cell r="C2647" t="str">
            <v/>
          </cell>
        </row>
        <row r="2648">
          <cell r="C2648" t="str">
            <v/>
          </cell>
        </row>
        <row r="2649">
          <cell r="C2649" t="str">
            <v/>
          </cell>
        </row>
        <row r="2650">
          <cell r="C2650" t="str">
            <v/>
          </cell>
        </row>
        <row r="2651">
          <cell r="C2651" t="str">
            <v/>
          </cell>
        </row>
        <row r="2652">
          <cell r="C2652" t="str">
            <v/>
          </cell>
        </row>
        <row r="2653">
          <cell r="C2653" t="str">
            <v/>
          </cell>
        </row>
        <row r="2654">
          <cell r="C2654" t="str">
            <v/>
          </cell>
        </row>
        <row r="2655">
          <cell r="C2655" t="str">
            <v/>
          </cell>
        </row>
        <row r="2656">
          <cell r="C2656" t="str">
            <v/>
          </cell>
        </row>
        <row r="2657">
          <cell r="C2657" t="str">
            <v/>
          </cell>
        </row>
        <row r="2658">
          <cell r="C2658" t="str">
            <v/>
          </cell>
        </row>
        <row r="2659">
          <cell r="C2659" t="str">
            <v/>
          </cell>
        </row>
        <row r="2660">
          <cell r="C2660" t="str">
            <v/>
          </cell>
        </row>
        <row r="2661">
          <cell r="C2661" t="str">
            <v/>
          </cell>
        </row>
        <row r="2662">
          <cell r="C2662" t="str">
            <v/>
          </cell>
        </row>
        <row r="2663">
          <cell r="C2663" t="str">
            <v/>
          </cell>
        </row>
        <row r="2664">
          <cell r="C2664" t="str">
            <v/>
          </cell>
        </row>
        <row r="2665">
          <cell r="C2665" t="str">
            <v/>
          </cell>
        </row>
        <row r="2666">
          <cell r="C2666" t="str">
            <v/>
          </cell>
        </row>
        <row r="2667">
          <cell r="C2667" t="str">
            <v/>
          </cell>
        </row>
        <row r="2668">
          <cell r="C2668" t="str">
            <v/>
          </cell>
        </row>
        <row r="2669">
          <cell r="C2669" t="str">
            <v/>
          </cell>
        </row>
        <row r="2670">
          <cell r="C2670" t="str">
            <v/>
          </cell>
        </row>
        <row r="2671">
          <cell r="C2671" t="str">
            <v/>
          </cell>
        </row>
        <row r="2672">
          <cell r="C2672" t="str">
            <v/>
          </cell>
        </row>
        <row r="2673">
          <cell r="C2673" t="str">
            <v/>
          </cell>
        </row>
        <row r="2674">
          <cell r="C2674" t="str">
            <v/>
          </cell>
        </row>
        <row r="2675">
          <cell r="C2675" t="str">
            <v/>
          </cell>
        </row>
        <row r="2676">
          <cell r="C2676" t="str">
            <v/>
          </cell>
        </row>
        <row r="2677">
          <cell r="C2677" t="str">
            <v/>
          </cell>
        </row>
        <row r="2678">
          <cell r="C2678" t="str">
            <v/>
          </cell>
        </row>
        <row r="2679">
          <cell r="C2679" t="str">
            <v/>
          </cell>
        </row>
        <row r="2680">
          <cell r="C2680" t="str">
            <v/>
          </cell>
        </row>
        <row r="2681">
          <cell r="C2681" t="str">
            <v/>
          </cell>
        </row>
        <row r="2682">
          <cell r="C2682" t="str">
            <v/>
          </cell>
        </row>
        <row r="2683">
          <cell r="C2683" t="str">
            <v/>
          </cell>
        </row>
        <row r="2684">
          <cell r="C2684" t="str">
            <v/>
          </cell>
        </row>
        <row r="2685">
          <cell r="C2685" t="str">
            <v/>
          </cell>
        </row>
        <row r="2686">
          <cell r="C2686" t="str">
            <v/>
          </cell>
        </row>
        <row r="2687">
          <cell r="C2687" t="str">
            <v/>
          </cell>
        </row>
        <row r="2688">
          <cell r="C2688" t="str">
            <v/>
          </cell>
        </row>
        <row r="2689">
          <cell r="C2689" t="str">
            <v/>
          </cell>
        </row>
        <row r="2690">
          <cell r="C2690" t="str">
            <v/>
          </cell>
        </row>
        <row r="2691">
          <cell r="C2691" t="str">
            <v/>
          </cell>
        </row>
        <row r="2692">
          <cell r="C2692" t="str">
            <v/>
          </cell>
        </row>
        <row r="2693">
          <cell r="C2693" t="str">
            <v/>
          </cell>
        </row>
        <row r="2694">
          <cell r="C2694" t="str">
            <v/>
          </cell>
        </row>
        <row r="2695">
          <cell r="C2695" t="str">
            <v/>
          </cell>
        </row>
        <row r="2696">
          <cell r="C2696" t="str">
            <v/>
          </cell>
        </row>
        <row r="2697">
          <cell r="C2697" t="str">
            <v/>
          </cell>
        </row>
        <row r="2698">
          <cell r="C2698" t="str">
            <v/>
          </cell>
        </row>
        <row r="2699">
          <cell r="C2699" t="str">
            <v/>
          </cell>
        </row>
        <row r="2700">
          <cell r="C2700" t="str">
            <v/>
          </cell>
        </row>
        <row r="2701">
          <cell r="C2701" t="str">
            <v/>
          </cell>
        </row>
        <row r="2702">
          <cell r="C2702" t="str">
            <v/>
          </cell>
        </row>
        <row r="2703">
          <cell r="C2703" t="str">
            <v/>
          </cell>
        </row>
        <row r="2704">
          <cell r="C2704" t="str">
            <v/>
          </cell>
        </row>
        <row r="2705">
          <cell r="C2705" t="str">
            <v/>
          </cell>
        </row>
        <row r="2706">
          <cell r="C2706" t="str">
            <v/>
          </cell>
        </row>
        <row r="2707">
          <cell r="C2707" t="str">
            <v/>
          </cell>
        </row>
        <row r="2708">
          <cell r="C2708" t="str">
            <v/>
          </cell>
        </row>
        <row r="2709">
          <cell r="C2709" t="str">
            <v/>
          </cell>
        </row>
        <row r="2710">
          <cell r="C2710" t="str">
            <v/>
          </cell>
        </row>
        <row r="2711">
          <cell r="C2711" t="str">
            <v/>
          </cell>
        </row>
        <row r="2712">
          <cell r="C2712" t="str">
            <v/>
          </cell>
        </row>
        <row r="2713">
          <cell r="C2713" t="str">
            <v/>
          </cell>
        </row>
        <row r="2714">
          <cell r="C2714" t="str">
            <v/>
          </cell>
        </row>
        <row r="2715">
          <cell r="C2715" t="str">
            <v/>
          </cell>
        </row>
        <row r="2716">
          <cell r="C2716" t="str">
            <v/>
          </cell>
        </row>
        <row r="2717">
          <cell r="C2717" t="str">
            <v/>
          </cell>
        </row>
        <row r="2718">
          <cell r="C2718" t="str">
            <v/>
          </cell>
        </row>
        <row r="2719">
          <cell r="C2719" t="str">
            <v/>
          </cell>
        </row>
        <row r="2720">
          <cell r="C2720" t="str">
            <v/>
          </cell>
        </row>
        <row r="2721">
          <cell r="C2721" t="str">
            <v/>
          </cell>
        </row>
        <row r="2722">
          <cell r="C2722" t="str">
            <v/>
          </cell>
        </row>
        <row r="2723">
          <cell r="C2723" t="str">
            <v/>
          </cell>
        </row>
        <row r="2724">
          <cell r="C2724" t="str">
            <v/>
          </cell>
        </row>
        <row r="2725">
          <cell r="C2725" t="str">
            <v/>
          </cell>
        </row>
        <row r="2726">
          <cell r="C2726" t="str">
            <v/>
          </cell>
        </row>
        <row r="2727">
          <cell r="C2727" t="str">
            <v/>
          </cell>
        </row>
        <row r="2728">
          <cell r="C2728" t="str">
            <v/>
          </cell>
        </row>
        <row r="2729">
          <cell r="C2729" t="str">
            <v/>
          </cell>
        </row>
        <row r="2730">
          <cell r="C2730" t="str">
            <v/>
          </cell>
        </row>
        <row r="2731">
          <cell r="C2731" t="str">
            <v/>
          </cell>
        </row>
        <row r="2732">
          <cell r="C2732" t="str">
            <v/>
          </cell>
        </row>
        <row r="2733">
          <cell r="C2733" t="str">
            <v/>
          </cell>
        </row>
        <row r="2734">
          <cell r="C2734" t="str">
            <v/>
          </cell>
        </row>
        <row r="2735">
          <cell r="C2735" t="str">
            <v/>
          </cell>
        </row>
        <row r="2736">
          <cell r="C2736" t="str">
            <v/>
          </cell>
        </row>
        <row r="2737">
          <cell r="C2737" t="str">
            <v/>
          </cell>
        </row>
        <row r="2738">
          <cell r="C2738" t="str">
            <v/>
          </cell>
        </row>
        <row r="2739">
          <cell r="C2739" t="str">
            <v/>
          </cell>
        </row>
        <row r="2740">
          <cell r="C2740" t="str">
            <v/>
          </cell>
        </row>
        <row r="2741">
          <cell r="C2741" t="str">
            <v/>
          </cell>
        </row>
        <row r="2742">
          <cell r="C2742" t="str">
            <v/>
          </cell>
        </row>
        <row r="2743">
          <cell r="C2743" t="str">
            <v/>
          </cell>
        </row>
        <row r="2744">
          <cell r="C2744" t="str">
            <v/>
          </cell>
        </row>
        <row r="2745">
          <cell r="C2745" t="str">
            <v/>
          </cell>
        </row>
        <row r="2746">
          <cell r="C2746" t="str">
            <v/>
          </cell>
        </row>
        <row r="2747">
          <cell r="C2747" t="str">
            <v/>
          </cell>
        </row>
        <row r="2748">
          <cell r="C2748" t="str">
            <v/>
          </cell>
        </row>
        <row r="2749">
          <cell r="C2749" t="str">
            <v/>
          </cell>
        </row>
        <row r="2750">
          <cell r="C2750" t="str">
            <v/>
          </cell>
        </row>
        <row r="2751">
          <cell r="C2751" t="str">
            <v/>
          </cell>
        </row>
        <row r="2752">
          <cell r="C2752" t="str">
            <v/>
          </cell>
        </row>
        <row r="2753">
          <cell r="C2753" t="str">
            <v/>
          </cell>
        </row>
        <row r="2754">
          <cell r="C2754" t="str">
            <v/>
          </cell>
        </row>
        <row r="2755">
          <cell r="C2755" t="str">
            <v/>
          </cell>
        </row>
        <row r="2756">
          <cell r="C2756" t="str">
            <v/>
          </cell>
        </row>
        <row r="2757">
          <cell r="C2757" t="str">
            <v/>
          </cell>
        </row>
        <row r="2758">
          <cell r="C2758" t="str">
            <v/>
          </cell>
        </row>
        <row r="2759">
          <cell r="C2759" t="str">
            <v/>
          </cell>
        </row>
        <row r="2760">
          <cell r="C2760" t="str">
            <v/>
          </cell>
        </row>
        <row r="2761">
          <cell r="C2761" t="str">
            <v/>
          </cell>
        </row>
        <row r="2762">
          <cell r="C2762" t="str">
            <v/>
          </cell>
        </row>
        <row r="2763">
          <cell r="C2763" t="str">
            <v/>
          </cell>
        </row>
        <row r="2764">
          <cell r="C2764" t="str">
            <v/>
          </cell>
        </row>
        <row r="2765">
          <cell r="C2765" t="str">
            <v/>
          </cell>
        </row>
        <row r="2766">
          <cell r="C2766" t="str">
            <v/>
          </cell>
        </row>
        <row r="2767">
          <cell r="C2767" t="str">
            <v/>
          </cell>
        </row>
        <row r="2768">
          <cell r="C2768" t="str">
            <v/>
          </cell>
        </row>
        <row r="2769">
          <cell r="C2769" t="str">
            <v/>
          </cell>
        </row>
        <row r="2770">
          <cell r="C2770" t="str">
            <v/>
          </cell>
        </row>
        <row r="2771">
          <cell r="C2771" t="str">
            <v/>
          </cell>
        </row>
        <row r="2772">
          <cell r="C2772" t="str">
            <v/>
          </cell>
        </row>
        <row r="2773">
          <cell r="C2773" t="str">
            <v/>
          </cell>
        </row>
        <row r="2774">
          <cell r="C2774" t="str">
            <v/>
          </cell>
        </row>
        <row r="2775">
          <cell r="C2775" t="str">
            <v/>
          </cell>
        </row>
        <row r="2776">
          <cell r="C2776" t="str">
            <v/>
          </cell>
        </row>
        <row r="2777">
          <cell r="C2777" t="str">
            <v/>
          </cell>
        </row>
        <row r="2778">
          <cell r="C2778" t="str">
            <v/>
          </cell>
        </row>
        <row r="2779">
          <cell r="C2779" t="str">
            <v/>
          </cell>
        </row>
        <row r="2780">
          <cell r="C2780" t="str">
            <v/>
          </cell>
        </row>
        <row r="2781">
          <cell r="C2781" t="str">
            <v/>
          </cell>
        </row>
        <row r="2782">
          <cell r="C2782" t="str">
            <v/>
          </cell>
        </row>
        <row r="2783">
          <cell r="C2783" t="str">
            <v/>
          </cell>
        </row>
        <row r="2784">
          <cell r="C2784" t="str">
            <v/>
          </cell>
        </row>
        <row r="2785">
          <cell r="C2785" t="str">
            <v/>
          </cell>
        </row>
        <row r="2786">
          <cell r="C2786" t="str">
            <v/>
          </cell>
        </row>
        <row r="2787">
          <cell r="C2787" t="str">
            <v/>
          </cell>
        </row>
        <row r="2788">
          <cell r="C2788" t="str">
            <v/>
          </cell>
        </row>
        <row r="2789">
          <cell r="C2789" t="str">
            <v/>
          </cell>
        </row>
        <row r="2790">
          <cell r="C2790" t="str">
            <v/>
          </cell>
        </row>
        <row r="2791">
          <cell r="C2791" t="str">
            <v/>
          </cell>
        </row>
        <row r="2792">
          <cell r="C2792" t="str">
            <v/>
          </cell>
        </row>
        <row r="2793">
          <cell r="C2793" t="str">
            <v/>
          </cell>
        </row>
        <row r="2794">
          <cell r="C2794" t="str">
            <v/>
          </cell>
        </row>
        <row r="2795">
          <cell r="C2795" t="str">
            <v/>
          </cell>
        </row>
        <row r="2796">
          <cell r="C2796" t="str">
            <v/>
          </cell>
        </row>
        <row r="2797">
          <cell r="C2797" t="str">
            <v/>
          </cell>
        </row>
        <row r="2798">
          <cell r="C2798" t="str">
            <v/>
          </cell>
        </row>
        <row r="2799">
          <cell r="C2799" t="str">
            <v/>
          </cell>
        </row>
        <row r="2800">
          <cell r="C2800" t="str">
            <v/>
          </cell>
        </row>
        <row r="2801">
          <cell r="C2801" t="str">
            <v/>
          </cell>
        </row>
        <row r="2802">
          <cell r="C2802" t="str">
            <v/>
          </cell>
        </row>
        <row r="2803">
          <cell r="C2803" t="str">
            <v/>
          </cell>
        </row>
        <row r="2804">
          <cell r="C2804" t="str">
            <v/>
          </cell>
        </row>
        <row r="2805">
          <cell r="C2805" t="str">
            <v/>
          </cell>
        </row>
        <row r="2806">
          <cell r="C2806" t="str">
            <v/>
          </cell>
        </row>
        <row r="2807">
          <cell r="C2807" t="str">
            <v/>
          </cell>
        </row>
        <row r="2808">
          <cell r="C2808" t="str">
            <v/>
          </cell>
        </row>
        <row r="2809">
          <cell r="C2809" t="str">
            <v/>
          </cell>
        </row>
        <row r="2810">
          <cell r="C2810" t="str">
            <v/>
          </cell>
        </row>
        <row r="2811">
          <cell r="C2811" t="str">
            <v/>
          </cell>
        </row>
        <row r="2812">
          <cell r="C2812" t="str">
            <v/>
          </cell>
        </row>
        <row r="2813">
          <cell r="C2813" t="str">
            <v/>
          </cell>
        </row>
        <row r="2814">
          <cell r="C2814" t="str">
            <v/>
          </cell>
        </row>
        <row r="2815">
          <cell r="C2815" t="str">
            <v/>
          </cell>
        </row>
        <row r="2816">
          <cell r="C2816" t="str">
            <v/>
          </cell>
        </row>
        <row r="2817">
          <cell r="C2817" t="str">
            <v/>
          </cell>
        </row>
        <row r="2818">
          <cell r="C2818" t="str">
            <v/>
          </cell>
        </row>
        <row r="2819">
          <cell r="C2819" t="str">
            <v/>
          </cell>
        </row>
        <row r="2820">
          <cell r="C2820" t="str">
            <v/>
          </cell>
        </row>
        <row r="2821">
          <cell r="C2821" t="str">
            <v/>
          </cell>
        </row>
        <row r="2822">
          <cell r="C2822" t="str">
            <v/>
          </cell>
        </row>
        <row r="2823">
          <cell r="C2823" t="str">
            <v/>
          </cell>
        </row>
        <row r="2824">
          <cell r="C2824" t="str">
            <v/>
          </cell>
        </row>
        <row r="2825">
          <cell r="C2825" t="str">
            <v/>
          </cell>
        </row>
        <row r="2826">
          <cell r="C2826" t="str">
            <v/>
          </cell>
        </row>
        <row r="2827">
          <cell r="C2827" t="str">
            <v/>
          </cell>
        </row>
        <row r="2828">
          <cell r="C2828" t="str">
            <v/>
          </cell>
        </row>
        <row r="2829">
          <cell r="C2829" t="str">
            <v/>
          </cell>
        </row>
        <row r="2830">
          <cell r="C2830" t="str">
            <v/>
          </cell>
        </row>
        <row r="2831">
          <cell r="C2831" t="str">
            <v/>
          </cell>
        </row>
        <row r="2832">
          <cell r="C2832" t="str">
            <v/>
          </cell>
        </row>
        <row r="2833">
          <cell r="C2833" t="str">
            <v/>
          </cell>
        </row>
        <row r="2834">
          <cell r="C2834" t="str">
            <v/>
          </cell>
        </row>
        <row r="2835">
          <cell r="C2835" t="str">
            <v/>
          </cell>
        </row>
        <row r="2836">
          <cell r="C2836" t="str">
            <v/>
          </cell>
        </row>
        <row r="2837">
          <cell r="C2837" t="str">
            <v/>
          </cell>
        </row>
        <row r="2838">
          <cell r="C2838" t="str">
            <v/>
          </cell>
        </row>
        <row r="2839">
          <cell r="C2839" t="str">
            <v/>
          </cell>
        </row>
        <row r="2840">
          <cell r="C2840" t="str">
            <v/>
          </cell>
        </row>
        <row r="2841">
          <cell r="C2841" t="str">
            <v/>
          </cell>
        </row>
        <row r="2842">
          <cell r="C2842" t="str">
            <v/>
          </cell>
        </row>
        <row r="2843">
          <cell r="C2843" t="str">
            <v/>
          </cell>
        </row>
        <row r="2844">
          <cell r="C2844" t="str">
            <v/>
          </cell>
        </row>
        <row r="2845">
          <cell r="C2845" t="str">
            <v/>
          </cell>
        </row>
        <row r="2846">
          <cell r="C2846" t="str">
            <v/>
          </cell>
        </row>
        <row r="2847">
          <cell r="C2847" t="str">
            <v/>
          </cell>
        </row>
        <row r="2848">
          <cell r="C2848" t="str">
            <v/>
          </cell>
        </row>
        <row r="2849">
          <cell r="C2849" t="str">
            <v/>
          </cell>
        </row>
        <row r="2850">
          <cell r="C2850" t="str">
            <v/>
          </cell>
        </row>
        <row r="2851">
          <cell r="C2851" t="str">
            <v/>
          </cell>
        </row>
        <row r="2852">
          <cell r="C2852" t="str">
            <v/>
          </cell>
        </row>
        <row r="2853">
          <cell r="C2853" t="str">
            <v/>
          </cell>
        </row>
        <row r="2854">
          <cell r="C2854" t="str">
            <v/>
          </cell>
        </row>
        <row r="2855">
          <cell r="C2855" t="str">
            <v/>
          </cell>
        </row>
        <row r="2856">
          <cell r="C2856" t="str">
            <v/>
          </cell>
        </row>
        <row r="2857">
          <cell r="C2857" t="str">
            <v/>
          </cell>
        </row>
        <row r="2858">
          <cell r="C2858" t="str">
            <v/>
          </cell>
        </row>
        <row r="2859">
          <cell r="C2859" t="str">
            <v/>
          </cell>
        </row>
        <row r="2860">
          <cell r="C2860" t="str">
            <v/>
          </cell>
        </row>
        <row r="2861">
          <cell r="C2861" t="str">
            <v/>
          </cell>
        </row>
        <row r="2862">
          <cell r="C2862" t="str">
            <v/>
          </cell>
        </row>
        <row r="2863">
          <cell r="C2863" t="str">
            <v/>
          </cell>
        </row>
        <row r="2864">
          <cell r="C2864" t="str">
            <v/>
          </cell>
        </row>
        <row r="2865">
          <cell r="C2865" t="str">
            <v/>
          </cell>
        </row>
        <row r="2866">
          <cell r="C2866" t="str">
            <v/>
          </cell>
        </row>
        <row r="2867">
          <cell r="C2867" t="str">
            <v/>
          </cell>
        </row>
        <row r="2868">
          <cell r="C2868" t="str">
            <v/>
          </cell>
        </row>
        <row r="2869">
          <cell r="C2869" t="str">
            <v/>
          </cell>
        </row>
        <row r="2870">
          <cell r="C2870" t="str">
            <v/>
          </cell>
        </row>
        <row r="2871">
          <cell r="C2871" t="str">
            <v/>
          </cell>
        </row>
        <row r="2872">
          <cell r="C2872" t="str">
            <v/>
          </cell>
        </row>
        <row r="2873">
          <cell r="C2873" t="str">
            <v/>
          </cell>
        </row>
        <row r="2874">
          <cell r="C2874" t="str">
            <v/>
          </cell>
        </row>
        <row r="2875">
          <cell r="C2875" t="str">
            <v/>
          </cell>
        </row>
        <row r="2876">
          <cell r="C2876" t="str">
            <v/>
          </cell>
        </row>
        <row r="2877">
          <cell r="C2877" t="str">
            <v/>
          </cell>
        </row>
        <row r="2878">
          <cell r="C2878" t="str">
            <v/>
          </cell>
        </row>
        <row r="2879">
          <cell r="C2879" t="str">
            <v/>
          </cell>
        </row>
        <row r="2880">
          <cell r="C2880" t="str">
            <v/>
          </cell>
        </row>
        <row r="2881">
          <cell r="C2881" t="str">
            <v/>
          </cell>
        </row>
        <row r="2882">
          <cell r="C2882" t="str">
            <v/>
          </cell>
        </row>
        <row r="2883">
          <cell r="C2883" t="str">
            <v/>
          </cell>
        </row>
        <row r="2884">
          <cell r="C2884" t="str">
            <v/>
          </cell>
        </row>
        <row r="2885">
          <cell r="C2885" t="str">
            <v/>
          </cell>
        </row>
        <row r="2886">
          <cell r="C2886" t="str">
            <v/>
          </cell>
        </row>
        <row r="2887">
          <cell r="C2887" t="str">
            <v/>
          </cell>
        </row>
        <row r="2888">
          <cell r="C2888" t="str">
            <v/>
          </cell>
        </row>
        <row r="2889">
          <cell r="C2889" t="str">
            <v/>
          </cell>
        </row>
        <row r="2890">
          <cell r="C2890" t="str">
            <v/>
          </cell>
        </row>
        <row r="2891">
          <cell r="C2891" t="str">
            <v/>
          </cell>
        </row>
        <row r="2892">
          <cell r="C2892" t="str">
            <v/>
          </cell>
        </row>
        <row r="2893">
          <cell r="C2893" t="str">
            <v/>
          </cell>
        </row>
        <row r="2894">
          <cell r="C2894" t="str">
            <v/>
          </cell>
        </row>
        <row r="2895">
          <cell r="C2895" t="str">
            <v/>
          </cell>
        </row>
        <row r="2896">
          <cell r="C2896" t="str">
            <v/>
          </cell>
        </row>
        <row r="2897">
          <cell r="C2897" t="str">
            <v/>
          </cell>
        </row>
        <row r="2898">
          <cell r="C2898" t="str">
            <v/>
          </cell>
        </row>
        <row r="2899">
          <cell r="C2899" t="str">
            <v/>
          </cell>
        </row>
        <row r="2900">
          <cell r="C2900" t="str">
            <v/>
          </cell>
        </row>
        <row r="2901">
          <cell r="C2901" t="str">
            <v/>
          </cell>
        </row>
        <row r="2902">
          <cell r="C2902" t="str">
            <v/>
          </cell>
        </row>
        <row r="2903">
          <cell r="C2903" t="str">
            <v/>
          </cell>
        </row>
        <row r="2904">
          <cell r="C2904" t="str">
            <v/>
          </cell>
        </row>
        <row r="2905">
          <cell r="C2905" t="str">
            <v/>
          </cell>
        </row>
        <row r="2906">
          <cell r="C2906" t="str">
            <v/>
          </cell>
        </row>
        <row r="2907">
          <cell r="C2907" t="str">
            <v/>
          </cell>
        </row>
        <row r="2908">
          <cell r="C2908" t="str">
            <v/>
          </cell>
        </row>
        <row r="2909">
          <cell r="C2909" t="str">
            <v/>
          </cell>
        </row>
        <row r="2910">
          <cell r="C2910" t="str">
            <v/>
          </cell>
        </row>
        <row r="2911">
          <cell r="C2911" t="str">
            <v/>
          </cell>
        </row>
        <row r="2912">
          <cell r="C2912" t="str">
            <v/>
          </cell>
        </row>
        <row r="2913">
          <cell r="C2913" t="str">
            <v/>
          </cell>
        </row>
        <row r="2914">
          <cell r="C2914" t="str">
            <v/>
          </cell>
        </row>
        <row r="2915">
          <cell r="C2915" t="str">
            <v/>
          </cell>
        </row>
        <row r="2916">
          <cell r="C2916" t="str">
            <v/>
          </cell>
        </row>
        <row r="2917">
          <cell r="C2917" t="str">
            <v/>
          </cell>
        </row>
        <row r="2918">
          <cell r="C2918" t="str">
            <v/>
          </cell>
        </row>
        <row r="2919">
          <cell r="C2919" t="str">
            <v/>
          </cell>
        </row>
        <row r="2920">
          <cell r="C2920" t="str">
            <v/>
          </cell>
        </row>
        <row r="2921">
          <cell r="C2921" t="str">
            <v/>
          </cell>
        </row>
        <row r="2922">
          <cell r="C2922" t="str">
            <v/>
          </cell>
        </row>
        <row r="2923">
          <cell r="C2923" t="str">
            <v/>
          </cell>
        </row>
        <row r="2924">
          <cell r="C2924" t="str">
            <v/>
          </cell>
        </row>
        <row r="2925">
          <cell r="C2925" t="str">
            <v/>
          </cell>
        </row>
        <row r="2926">
          <cell r="C2926" t="str">
            <v/>
          </cell>
        </row>
        <row r="2927">
          <cell r="C2927" t="str">
            <v/>
          </cell>
        </row>
        <row r="2928">
          <cell r="C2928" t="str">
            <v/>
          </cell>
        </row>
        <row r="2929">
          <cell r="C2929" t="str">
            <v/>
          </cell>
        </row>
        <row r="2930">
          <cell r="C2930" t="str">
            <v/>
          </cell>
        </row>
        <row r="2931">
          <cell r="C2931" t="str">
            <v/>
          </cell>
        </row>
        <row r="2932">
          <cell r="C2932" t="str">
            <v/>
          </cell>
        </row>
        <row r="2933">
          <cell r="C2933" t="str">
            <v/>
          </cell>
        </row>
        <row r="2934">
          <cell r="C2934" t="str">
            <v/>
          </cell>
        </row>
        <row r="2935">
          <cell r="C2935" t="str">
            <v/>
          </cell>
        </row>
        <row r="2936">
          <cell r="C2936" t="str">
            <v/>
          </cell>
        </row>
        <row r="2937">
          <cell r="C2937" t="str">
            <v/>
          </cell>
        </row>
        <row r="2938">
          <cell r="C2938" t="str">
            <v/>
          </cell>
        </row>
        <row r="2939">
          <cell r="C2939" t="str">
            <v/>
          </cell>
        </row>
        <row r="2940">
          <cell r="C2940" t="str">
            <v/>
          </cell>
        </row>
        <row r="2941">
          <cell r="C2941" t="str">
            <v/>
          </cell>
        </row>
        <row r="2942">
          <cell r="C2942" t="str">
            <v/>
          </cell>
        </row>
        <row r="2943">
          <cell r="C2943" t="str">
            <v/>
          </cell>
        </row>
        <row r="2944">
          <cell r="C2944" t="str">
            <v/>
          </cell>
        </row>
        <row r="2945">
          <cell r="C2945" t="str">
            <v/>
          </cell>
        </row>
        <row r="2946">
          <cell r="C2946" t="str">
            <v/>
          </cell>
        </row>
        <row r="2947">
          <cell r="C2947" t="str">
            <v/>
          </cell>
        </row>
        <row r="2948">
          <cell r="C2948" t="str">
            <v/>
          </cell>
        </row>
        <row r="2949">
          <cell r="C2949" t="str">
            <v/>
          </cell>
        </row>
        <row r="2950">
          <cell r="C2950" t="str">
            <v/>
          </cell>
        </row>
        <row r="2951">
          <cell r="C2951" t="str">
            <v/>
          </cell>
        </row>
        <row r="2952">
          <cell r="C2952" t="str">
            <v/>
          </cell>
        </row>
        <row r="2953">
          <cell r="C2953" t="str">
            <v/>
          </cell>
        </row>
        <row r="2954">
          <cell r="C2954" t="str">
            <v/>
          </cell>
        </row>
        <row r="2955">
          <cell r="C2955" t="str">
            <v/>
          </cell>
        </row>
        <row r="2956">
          <cell r="C2956" t="str">
            <v/>
          </cell>
        </row>
        <row r="2957">
          <cell r="C2957" t="str">
            <v/>
          </cell>
        </row>
        <row r="2958">
          <cell r="C2958" t="str">
            <v/>
          </cell>
        </row>
        <row r="2959">
          <cell r="C2959" t="str">
            <v/>
          </cell>
        </row>
        <row r="2960">
          <cell r="C2960" t="str">
            <v/>
          </cell>
        </row>
        <row r="2961">
          <cell r="C2961" t="str">
            <v/>
          </cell>
        </row>
        <row r="2962">
          <cell r="C2962" t="str">
            <v/>
          </cell>
        </row>
        <row r="2963">
          <cell r="C2963" t="str">
            <v/>
          </cell>
        </row>
        <row r="2964">
          <cell r="C2964" t="str">
            <v/>
          </cell>
        </row>
        <row r="2965">
          <cell r="C2965" t="str">
            <v/>
          </cell>
        </row>
        <row r="2966">
          <cell r="C2966" t="str">
            <v/>
          </cell>
        </row>
        <row r="2967">
          <cell r="C2967" t="str">
            <v/>
          </cell>
        </row>
        <row r="2968">
          <cell r="C2968" t="str">
            <v/>
          </cell>
        </row>
        <row r="2969">
          <cell r="C2969" t="str">
            <v/>
          </cell>
        </row>
        <row r="2970">
          <cell r="C2970" t="str">
            <v/>
          </cell>
        </row>
        <row r="2971">
          <cell r="C2971" t="str">
            <v/>
          </cell>
        </row>
        <row r="2972">
          <cell r="C2972" t="str">
            <v/>
          </cell>
        </row>
        <row r="2973">
          <cell r="C2973" t="str">
            <v/>
          </cell>
        </row>
        <row r="2974">
          <cell r="C2974" t="str">
            <v/>
          </cell>
        </row>
        <row r="2975">
          <cell r="C2975" t="str">
            <v/>
          </cell>
        </row>
        <row r="2976">
          <cell r="C2976" t="str">
            <v/>
          </cell>
        </row>
        <row r="2977">
          <cell r="C2977" t="str">
            <v/>
          </cell>
        </row>
        <row r="2978">
          <cell r="C2978" t="str">
            <v/>
          </cell>
        </row>
        <row r="2979">
          <cell r="C2979" t="str">
            <v/>
          </cell>
        </row>
        <row r="2980">
          <cell r="C2980" t="str">
            <v/>
          </cell>
        </row>
        <row r="2981">
          <cell r="C2981" t="str">
            <v/>
          </cell>
        </row>
        <row r="2982">
          <cell r="C2982" t="str">
            <v/>
          </cell>
        </row>
        <row r="2983">
          <cell r="C2983" t="str">
            <v/>
          </cell>
        </row>
        <row r="2984">
          <cell r="C2984" t="str">
            <v/>
          </cell>
        </row>
        <row r="2985">
          <cell r="C2985" t="str">
            <v/>
          </cell>
        </row>
        <row r="2986">
          <cell r="C2986" t="str">
            <v/>
          </cell>
        </row>
        <row r="2987">
          <cell r="C2987" t="str">
            <v/>
          </cell>
        </row>
        <row r="2988">
          <cell r="C2988" t="str">
            <v/>
          </cell>
        </row>
        <row r="2989">
          <cell r="C2989" t="str">
            <v/>
          </cell>
        </row>
        <row r="2990">
          <cell r="C2990" t="str">
            <v/>
          </cell>
        </row>
        <row r="2991">
          <cell r="C2991" t="str">
            <v/>
          </cell>
        </row>
        <row r="2992">
          <cell r="C2992" t="str">
            <v/>
          </cell>
        </row>
        <row r="2993">
          <cell r="C2993" t="str">
            <v/>
          </cell>
        </row>
        <row r="2994">
          <cell r="C2994" t="str">
            <v/>
          </cell>
        </row>
        <row r="2995">
          <cell r="C2995" t="str">
            <v/>
          </cell>
        </row>
        <row r="2996">
          <cell r="C2996" t="str">
            <v/>
          </cell>
        </row>
        <row r="2997">
          <cell r="C2997" t="str">
            <v/>
          </cell>
        </row>
        <row r="2998">
          <cell r="C2998" t="str">
            <v/>
          </cell>
        </row>
        <row r="2999">
          <cell r="C2999" t="str">
            <v/>
          </cell>
        </row>
        <row r="3000">
          <cell r="C3000" t="str">
            <v/>
          </cell>
        </row>
        <row r="3001">
          <cell r="C3001" t="str">
            <v/>
          </cell>
        </row>
        <row r="3002">
          <cell r="C3002" t="str">
            <v/>
          </cell>
        </row>
        <row r="3003">
          <cell r="C3003" t="str">
            <v/>
          </cell>
        </row>
        <row r="3004">
          <cell r="C3004" t="str">
            <v/>
          </cell>
        </row>
        <row r="3005">
          <cell r="C3005" t="str">
            <v/>
          </cell>
        </row>
        <row r="3006">
          <cell r="C3006" t="str">
            <v/>
          </cell>
        </row>
        <row r="3007">
          <cell r="C3007" t="str">
            <v/>
          </cell>
        </row>
        <row r="3008">
          <cell r="C3008" t="str">
            <v/>
          </cell>
        </row>
        <row r="3009">
          <cell r="C3009" t="str">
            <v/>
          </cell>
        </row>
        <row r="3010">
          <cell r="C3010" t="str">
            <v/>
          </cell>
        </row>
        <row r="3011">
          <cell r="C3011" t="str">
            <v/>
          </cell>
        </row>
        <row r="3012">
          <cell r="C3012" t="str">
            <v/>
          </cell>
        </row>
        <row r="3013">
          <cell r="C3013" t="str">
            <v/>
          </cell>
        </row>
        <row r="3014">
          <cell r="C3014" t="str">
            <v/>
          </cell>
        </row>
        <row r="3015">
          <cell r="C3015" t="str">
            <v/>
          </cell>
        </row>
        <row r="3016">
          <cell r="C3016" t="str">
            <v/>
          </cell>
        </row>
        <row r="3017">
          <cell r="C3017" t="str">
            <v/>
          </cell>
        </row>
        <row r="3018">
          <cell r="C3018" t="str">
            <v/>
          </cell>
        </row>
        <row r="3019">
          <cell r="C3019" t="str">
            <v/>
          </cell>
        </row>
        <row r="3020">
          <cell r="C3020" t="str">
            <v/>
          </cell>
        </row>
        <row r="3021">
          <cell r="C3021" t="str">
            <v/>
          </cell>
        </row>
        <row r="3022">
          <cell r="C3022" t="str">
            <v/>
          </cell>
        </row>
        <row r="3023">
          <cell r="C3023" t="str">
            <v/>
          </cell>
        </row>
        <row r="3024">
          <cell r="C3024" t="str">
            <v/>
          </cell>
        </row>
        <row r="3025">
          <cell r="C3025" t="str">
            <v/>
          </cell>
        </row>
        <row r="3026">
          <cell r="C3026" t="str">
            <v/>
          </cell>
        </row>
        <row r="3027">
          <cell r="C3027" t="str">
            <v/>
          </cell>
        </row>
        <row r="3028">
          <cell r="C3028" t="str">
            <v/>
          </cell>
        </row>
        <row r="3029">
          <cell r="C3029" t="str">
            <v/>
          </cell>
        </row>
        <row r="3030">
          <cell r="C3030" t="str">
            <v/>
          </cell>
        </row>
        <row r="3031">
          <cell r="C3031" t="str">
            <v/>
          </cell>
        </row>
        <row r="3032">
          <cell r="C3032" t="str">
            <v/>
          </cell>
        </row>
        <row r="3033">
          <cell r="C3033" t="str">
            <v/>
          </cell>
        </row>
        <row r="3034">
          <cell r="C3034" t="str">
            <v/>
          </cell>
        </row>
        <row r="3035">
          <cell r="C3035" t="str">
            <v/>
          </cell>
        </row>
        <row r="3036">
          <cell r="C3036" t="str">
            <v/>
          </cell>
        </row>
        <row r="3037">
          <cell r="C3037" t="str">
            <v/>
          </cell>
        </row>
        <row r="3038">
          <cell r="C3038" t="str">
            <v/>
          </cell>
        </row>
        <row r="3039">
          <cell r="C3039" t="str">
            <v/>
          </cell>
        </row>
        <row r="3040">
          <cell r="C3040" t="str">
            <v/>
          </cell>
        </row>
        <row r="3041">
          <cell r="C3041" t="str">
            <v/>
          </cell>
        </row>
        <row r="3042">
          <cell r="C3042" t="str">
            <v/>
          </cell>
        </row>
        <row r="3043">
          <cell r="C3043" t="str">
            <v/>
          </cell>
        </row>
        <row r="3044">
          <cell r="C3044" t="str">
            <v/>
          </cell>
        </row>
        <row r="3045">
          <cell r="C3045" t="str">
            <v/>
          </cell>
        </row>
        <row r="3046">
          <cell r="C3046" t="str">
            <v/>
          </cell>
        </row>
        <row r="3047">
          <cell r="C3047" t="str">
            <v/>
          </cell>
        </row>
        <row r="3048">
          <cell r="C3048" t="str">
            <v/>
          </cell>
        </row>
        <row r="3049">
          <cell r="C3049" t="str">
            <v/>
          </cell>
        </row>
        <row r="3050">
          <cell r="C3050" t="str">
            <v/>
          </cell>
        </row>
        <row r="3051">
          <cell r="C3051" t="str">
            <v/>
          </cell>
        </row>
        <row r="3052">
          <cell r="C3052" t="str">
            <v/>
          </cell>
        </row>
        <row r="3053">
          <cell r="C3053" t="str">
            <v/>
          </cell>
        </row>
        <row r="3054">
          <cell r="C3054" t="str">
            <v/>
          </cell>
        </row>
        <row r="3055">
          <cell r="C3055" t="str">
            <v/>
          </cell>
        </row>
        <row r="3056">
          <cell r="C3056" t="str">
            <v/>
          </cell>
        </row>
        <row r="3057">
          <cell r="C3057" t="str">
            <v/>
          </cell>
        </row>
        <row r="3058">
          <cell r="C3058" t="str">
            <v/>
          </cell>
        </row>
        <row r="3059">
          <cell r="C3059" t="str">
            <v/>
          </cell>
        </row>
        <row r="3060">
          <cell r="C3060" t="str">
            <v/>
          </cell>
        </row>
        <row r="3061">
          <cell r="C3061" t="str">
            <v/>
          </cell>
        </row>
        <row r="3062">
          <cell r="C3062" t="str">
            <v/>
          </cell>
        </row>
        <row r="3063">
          <cell r="C3063" t="str">
            <v/>
          </cell>
        </row>
        <row r="3064">
          <cell r="C3064" t="str">
            <v/>
          </cell>
        </row>
        <row r="3065">
          <cell r="C3065" t="str">
            <v/>
          </cell>
        </row>
        <row r="3066">
          <cell r="C3066" t="str">
            <v/>
          </cell>
        </row>
        <row r="3067">
          <cell r="C3067" t="str">
            <v/>
          </cell>
        </row>
        <row r="3068">
          <cell r="C3068" t="str">
            <v/>
          </cell>
        </row>
        <row r="3069">
          <cell r="C3069" t="str">
            <v/>
          </cell>
        </row>
        <row r="3070">
          <cell r="C3070" t="str">
            <v/>
          </cell>
        </row>
        <row r="3071">
          <cell r="C3071" t="str">
            <v/>
          </cell>
        </row>
        <row r="3072">
          <cell r="C3072" t="str">
            <v/>
          </cell>
        </row>
        <row r="3073">
          <cell r="C3073" t="str">
            <v/>
          </cell>
        </row>
        <row r="3074">
          <cell r="C3074" t="str">
            <v/>
          </cell>
        </row>
        <row r="3075">
          <cell r="C3075" t="str">
            <v/>
          </cell>
        </row>
        <row r="3076">
          <cell r="C3076" t="str">
            <v/>
          </cell>
        </row>
        <row r="3077">
          <cell r="C3077" t="str">
            <v/>
          </cell>
        </row>
        <row r="3078">
          <cell r="C3078" t="str">
            <v/>
          </cell>
        </row>
        <row r="3079">
          <cell r="C3079" t="str">
            <v/>
          </cell>
        </row>
        <row r="3080">
          <cell r="C3080" t="str">
            <v/>
          </cell>
        </row>
        <row r="3081">
          <cell r="C3081" t="str">
            <v/>
          </cell>
        </row>
        <row r="3082">
          <cell r="C3082" t="str">
            <v/>
          </cell>
        </row>
        <row r="3083">
          <cell r="C3083" t="str">
            <v/>
          </cell>
        </row>
        <row r="3084">
          <cell r="C3084" t="str">
            <v/>
          </cell>
        </row>
        <row r="3085">
          <cell r="C3085" t="str">
            <v/>
          </cell>
        </row>
        <row r="3086">
          <cell r="C3086" t="str">
            <v/>
          </cell>
        </row>
        <row r="3087">
          <cell r="C3087" t="str">
            <v/>
          </cell>
        </row>
        <row r="3088">
          <cell r="C3088" t="str">
            <v/>
          </cell>
        </row>
        <row r="3089">
          <cell r="C3089" t="str">
            <v/>
          </cell>
        </row>
        <row r="3090">
          <cell r="C3090" t="str">
            <v/>
          </cell>
        </row>
        <row r="3091">
          <cell r="C3091" t="str">
            <v/>
          </cell>
        </row>
        <row r="3092">
          <cell r="C3092" t="str">
            <v/>
          </cell>
        </row>
        <row r="3093">
          <cell r="C3093" t="str">
            <v/>
          </cell>
        </row>
        <row r="3094">
          <cell r="C3094" t="str">
            <v/>
          </cell>
        </row>
        <row r="3095">
          <cell r="C3095" t="str">
            <v/>
          </cell>
        </row>
        <row r="3096">
          <cell r="C3096" t="str">
            <v/>
          </cell>
        </row>
        <row r="3097">
          <cell r="C3097" t="str">
            <v/>
          </cell>
        </row>
        <row r="3098">
          <cell r="C3098" t="str">
            <v/>
          </cell>
        </row>
        <row r="3099">
          <cell r="C3099" t="str">
            <v/>
          </cell>
        </row>
        <row r="3100">
          <cell r="C3100" t="str">
            <v/>
          </cell>
        </row>
        <row r="3101">
          <cell r="C3101" t="str">
            <v/>
          </cell>
        </row>
        <row r="3102">
          <cell r="C3102" t="str">
            <v/>
          </cell>
        </row>
        <row r="3103">
          <cell r="C3103" t="str">
            <v/>
          </cell>
        </row>
        <row r="3104">
          <cell r="C3104" t="str">
            <v/>
          </cell>
        </row>
        <row r="3105">
          <cell r="C3105" t="str">
            <v/>
          </cell>
        </row>
        <row r="3106">
          <cell r="C3106" t="str">
            <v/>
          </cell>
        </row>
        <row r="3107">
          <cell r="C3107" t="str">
            <v/>
          </cell>
        </row>
        <row r="3108">
          <cell r="C3108" t="str">
            <v/>
          </cell>
        </row>
        <row r="3109">
          <cell r="C3109" t="str">
            <v/>
          </cell>
        </row>
        <row r="3110">
          <cell r="C3110" t="str">
            <v/>
          </cell>
        </row>
        <row r="3111">
          <cell r="C3111" t="str">
            <v/>
          </cell>
        </row>
        <row r="3112">
          <cell r="C3112" t="str">
            <v/>
          </cell>
        </row>
        <row r="3113">
          <cell r="C3113" t="str">
            <v/>
          </cell>
        </row>
        <row r="3114">
          <cell r="C3114" t="str">
            <v/>
          </cell>
        </row>
        <row r="3115">
          <cell r="C3115" t="str">
            <v/>
          </cell>
        </row>
        <row r="3116">
          <cell r="C3116" t="str">
            <v/>
          </cell>
        </row>
        <row r="3117">
          <cell r="C3117" t="str">
            <v/>
          </cell>
        </row>
        <row r="3118">
          <cell r="C3118" t="str">
            <v/>
          </cell>
        </row>
        <row r="3119">
          <cell r="C3119" t="str">
            <v/>
          </cell>
        </row>
        <row r="3120">
          <cell r="C3120" t="str">
            <v/>
          </cell>
        </row>
        <row r="3121">
          <cell r="C3121" t="str">
            <v/>
          </cell>
        </row>
        <row r="3122">
          <cell r="C3122" t="str">
            <v/>
          </cell>
        </row>
        <row r="3123">
          <cell r="C3123" t="str">
            <v/>
          </cell>
        </row>
        <row r="3124">
          <cell r="C3124" t="str">
            <v/>
          </cell>
        </row>
        <row r="3125">
          <cell r="C3125" t="str">
            <v/>
          </cell>
        </row>
        <row r="3126">
          <cell r="C3126" t="str">
            <v/>
          </cell>
        </row>
        <row r="3127">
          <cell r="C3127" t="str">
            <v/>
          </cell>
        </row>
        <row r="3128">
          <cell r="C3128" t="str">
            <v/>
          </cell>
        </row>
        <row r="3129">
          <cell r="C3129" t="str">
            <v/>
          </cell>
        </row>
        <row r="3130">
          <cell r="C3130" t="str">
            <v/>
          </cell>
        </row>
        <row r="3131">
          <cell r="C3131" t="str">
            <v/>
          </cell>
        </row>
        <row r="3132">
          <cell r="C3132" t="str">
            <v/>
          </cell>
        </row>
        <row r="3133">
          <cell r="C3133" t="str">
            <v/>
          </cell>
        </row>
        <row r="3134">
          <cell r="C3134" t="str">
            <v/>
          </cell>
        </row>
        <row r="3135">
          <cell r="C3135" t="str">
            <v/>
          </cell>
        </row>
        <row r="3136">
          <cell r="C3136" t="str">
            <v/>
          </cell>
        </row>
        <row r="3137">
          <cell r="C3137" t="str">
            <v/>
          </cell>
        </row>
        <row r="3138">
          <cell r="C3138" t="str">
            <v/>
          </cell>
        </row>
        <row r="3139">
          <cell r="C3139" t="str">
            <v/>
          </cell>
        </row>
        <row r="3140">
          <cell r="C3140" t="str">
            <v/>
          </cell>
        </row>
        <row r="3141">
          <cell r="C3141" t="str">
            <v/>
          </cell>
        </row>
        <row r="3142">
          <cell r="C3142" t="str">
            <v/>
          </cell>
        </row>
        <row r="3143">
          <cell r="C3143" t="str">
            <v/>
          </cell>
        </row>
        <row r="3144">
          <cell r="C3144" t="str">
            <v/>
          </cell>
        </row>
        <row r="3145">
          <cell r="C3145" t="str">
            <v/>
          </cell>
        </row>
        <row r="3146">
          <cell r="C3146" t="str">
            <v/>
          </cell>
        </row>
        <row r="3147">
          <cell r="C3147" t="str">
            <v/>
          </cell>
        </row>
        <row r="3148">
          <cell r="C3148" t="str">
            <v/>
          </cell>
        </row>
        <row r="3149">
          <cell r="C3149" t="str">
            <v/>
          </cell>
        </row>
        <row r="3150">
          <cell r="C3150" t="str">
            <v/>
          </cell>
        </row>
        <row r="3151">
          <cell r="C3151" t="str">
            <v/>
          </cell>
        </row>
        <row r="3152">
          <cell r="C3152" t="str">
            <v/>
          </cell>
        </row>
        <row r="3153">
          <cell r="C3153" t="str">
            <v/>
          </cell>
        </row>
        <row r="3154">
          <cell r="C3154" t="str">
            <v/>
          </cell>
        </row>
        <row r="3155">
          <cell r="C3155" t="str">
            <v/>
          </cell>
        </row>
        <row r="3156">
          <cell r="C3156" t="str">
            <v/>
          </cell>
        </row>
        <row r="3157">
          <cell r="C3157" t="str">
            <v/>
          </cell>
        </row>
        <row r="3158">
          <cell r="C3158" t="str">
            <v/>
          </cell>
        </row>
        <row r="3159">
          <cell r="C3159" t="str">
            <v/>
          </cell>
        </row>
        <row r="3160">
          <cell r="C3160" t="str">
            <v/>
          </cell>
        </row>
        <row r="3161">
          <cell r="C3161" t="str">
            <v/>
          </cell>
        </row>
        <row r="3162">
          <cell r="C3162" t="str">
            <v/>
          </cell>
        </row>
        <row r="3163">
          <cell r="C3163" t="str">
            <v/>
          </cell>
        </row>
        <row r="3164">
          <cell r="C3164" t="str">
            <v/>
          </cell>
        </row>
        <row r="3165">
          <cell r="C3165" t="str">
            <v/>
          </cell>
        </row>
        <row r="3166">
          <cell r="C3166" t="str">
            <v/>
          </cell>
        </row>
        <row r="3167">
          <cell r="C3167" t="str">
            <v/>
          </cell>
        </row>
        <row r="3168">
          <cell r="C3168" t="str">
            <v/>
          </cell>
        </row>
        <row r="3169">
          <cell r="C3169" t="str">
            <v/>
          </cell>
        </row>
        <row r="3170">
          <cell r="C3170" t="str">
            <v/>
          </cell>
        </row>
        <row r="3171">
          <cell r="C3171" t="str">
            <v/>
          </cell>
        </row>
        <row r="3172">
          <cell r="C3172" t="str">
            <v/>
          </cell>
        </row>
        <row r="3173">
          <cell r="C3173" t="str">
            <v/>
          </cell>
        </row>
        <row r="3174">
          <cell r="C3174" t="str">
            <v/>
          </cell>
        </row>
        <row r="3175">
          <cell r="C3175" t="str">
            <v/>
          </cell>
        </row>
        <row r="3176">
          <cell r="C3176" t="str">
            <v/>
          </cell>
        </row>
        <row r="3177">
          <cell r="C3177" t="str">
            <v/>
          </cell>
        </row>
        <row r="3178">
          <cell r="C3178" t="str">
            <v/>
          </cell>
        </row>
        <row r="3179">
          <cell r="C3179" t="str">
            <v/>
          </cell>
        </row>
        <row r="3180">
          <cell r="C3180" t="str">
            <v/>
          </cell>
        </row>
        <row r="3181">
          <cell r="C3181" t="str">
            <v/>
          </cell>
        </row>
        <row r="3182">
          <cell r="C3182" t="str">
            <v/>
          </cell>
        </row>
        <row r="3183">
          <cell r="C3183" t="str">
            <v/>
          </cell>
        </row>
        <row r="3184">
          <cell r="C3184" t="str">
            <v/>
          </cell>
        </row>
        <row r="3185">
          <cell r="C3185" t="str">
            <v/>
          </cell>
        </row>
        <row r="3186">
          <cell r="C3186" t="str">
            <v/>
          </cell>
        </row>
        <row r="3187">
          <cell r="C3187" t="str">
            <v/>
          </cell>
        </row>
        <row r="3188">
          <cell r="C3188" t="str">
            <v/>
          </cell>
        </row>
        <row r="3189">
          <cell r="C3189" t="str">
            <v/>
          </cell>
        </row>
        <row r="3190">
          <cell r="C3190" t="str">
            <v/>
          </cell>
        </row>
        <row r="3191">
          <cell r="C3191" t="str">
            <v/>
          </cell>
        </row>
        <row r="3192">
          <cell r="C3192" t="str">
            <v/>
          </cell>
        </row>
        <row r="3193">
          <cell r="C3193" t="str">
            <v/>
          </cell>
        </row>
        <row r="3194">
          <cell r="C3194" t="str">
            <v/>
          </cell>
        </row>
        <row r="3195">
          <cell r="C3195" t="str">
            <v/>
          </cell>
        </row>
        <row r="3196">
          <cell r="C3196" t="str">
            <v/>
          </cell>
        </row>
        <row r="3197">
          <cell r="C3197" t="str">
            <v/>
          </cell>
        </row>
        <row r="3198">
          <cell r="C3198" t="str">
            <v/>
          </cell>
        </row>
        <row r="3199">
          <cell r="C3199" t="str">
            <v/>
          </cell>
        </row>
        <row r="3200">
          <cell r="C3200" t="str">
            <v/>
          </cell>
        </row>
        <row r="3201">
          <cell r="C3201" t="str">
            <v/>
          </cell>
        </row>
        <row r="3202">
          <cell r="C3202" t="str">
            <v/>
          </cell>
        </row>
        <row r="3203">
          <cell r="C3203" t="str">
            <v/>
          </cell>
        </row>
        <row r="3204">
          <cell r="C3204" t="str">
            <v/>
          </cell>
        </row>
        <row r="3205">
          <cell r="C3205" t="str">
            <v/>
          </cell>
        </row>
        <row r="3206">
          <cell r="C3206" t="str">
            <v/>
          </cell>
        </row>
        <row r="3207">
          <cell r="C3207" t="str">
            <v/>
          </cell>
        </row>
        <row r="3208">
          <cell r="C3208" t="str">
            <v/>
          </cell>
        </row>
        <row r="3209">
          <cell r="C3209" t="str">
            <v/>
          </cell>
        </row>
        <row r="3210">
          <cell r="C3210" t="str">
            <v/>
          </cell>
        </row>
        <row r="3211">
          <cell r="C3211" t="str">
            <v/>
          </cell>
        </row>
        <row r="3212">
          <cell r="C3212" t="str">
            <v/>
          </cell>
        </row>
        <row r="3213">
          <cell r="C3213" t="str">
            <v/>
          </cell>
        </row>
        <row r="3214">
          <cell r="C3214" t="str">
            <v/>
          </cell>
        </row>
        <row r="3215">
          <cell r="C3215" t="str">
            <v/>
          </cell>
        </row>
        <row r="3216">
          <cell r="C3216" t="str">
            <v/>
          </cell>
        </row>
        <row r="3217">
          <cell r="C3217" t="str">
            <v/>
          </cell>
        </row>
        <row r="3218">
          <cell r="C3218" t="str">
            <v/>
          </cell>
        </row>
        <row r="3219">
          <cell r="C3219" t="str">
            <v/>
          </cell>
        </row>
        <row r="3220">
          <cell r="C3220" t="str">
            <v/>
          </cell>
        </row>
        <row r="3221">
          <cell r="C3221" t="str">
            <v/>
          </cell>
        </row>
        <row r="3222">
          <cell r="C3222" t="str">
            <v/>
          </cell>
        </row>
        <row r="3223">
          <cell r="C3223" t="str">
            <v/>
          </cell>
        </row>
        <row r="3224">
          <cell r="C3224" t="str">
            <v/>
          </cell>
        </row>
        <row r="3225">
          <cell r="C3225" t="str">
            <v/>
          </cell>
        </row>
        <row r="3226">
          <cell r="C3226" t="str">
            <v/>
          </cell>
        </row>
        <row r="3227">
          <cell r="C3227" t="str">
            <v/>
          </cell>
        </row>
        <row r="3228">
          <cell r="C3228" t="str">
            <v/>
          </cell>
        </row>
        <row r="3229">
          <cell r="C3229" t="str">
            <v/>
          </cell>
        </row>
        <row r="3230">
          <cell r="C3230" t="str">
            <v/>
          </cell>
        </row>
        <row r="3231">
          <cell r="C3231" t="str">
            <v/>
          </cell>
        </row>
        <row r="3232">
          <cell r="C3232" t="str">
            <v/>
          </cell>
        </row>
        <row r="3233">
          <cell r="C3233" t="str">
            <v/>
          </cell>
        </row>
        <row r="3234">
          <cell r="C3234" t="str">
            <v/>
          </cell>
        </row>
        <row r="3235">
          <cell r="C3235" t="str">
            <v/>
          </cell>
        </row>
        <row r="3236">
          <cell r="C3236" t="str">
            <v/>
          </cell>
        </row>
        <row r="3237">
          <cell r="C3237" t="str">
            <v/>
          </cell>
        </row>
        <row r="3238">
          <cell r="C3238" t="str">
            <v/>
          </cell>
        </row>
        <row r="3239">
          <cell r="C3239" t="str">
            <v/>
          </cell>
        </row>
        <row r="3240">
          <cell r="C3240" t="str">
            <v/>
          </cell>
        </row>
        <row r="3241">
          <cell r="C3241" t="str">
            <v/>
          </cell>
        </row>
        <row r="3242">
          <cell r="C3242" t="str">
            <v/>
          </cell>
        </row>
        <row r="3243">
          <cell r="C3243" t="str">
            <v/>
          </cell>
        </row>
        <row r="3244">
          <cell r="C3244" t="str">
            <v/>
          </cell>
        </row>
        <row r="3245">
          <cell r="C3245" t="str">
            <v/>
          </cell>
        </row>
        <row r="3246">
          <cell r="C3246" t="str">
            <v/>
          </cell>
        </row>
        <row r="3247">
          <cell r="C3247" t="str">
            <v/>
          </cell>
        </row>
        <row r="3248">
          <cell r="C3248" t="str">
            <v/>
          </cell>
        </row>
        <row r="3249">
          <cell r="C3249" t="str">
            <v/>
          </cell>
        </row>
        <row r="3250">
          <cell r="C3250" t="str">
            <v/>
          </cell>
        </row>
        <row r="3251">
          <cell r="C3251" t="str">
            <v/>
          </cell>
        </row>
        <row r="3252">
          <cell r="C3252" t="str">
            <v/>
          </cell>
        </row>
        <row r="3253">
          <cell r="C3253" t="str">
            <v/>
          </cell>
        </row>
        <row r="3254">
          <cell r="C3254" t="str">
            <v/>
          </cell>
        </row>
        <row r="3255">
          <cell r="C3255" t="str">
            <v/>
          </cell>
        </row>
        <row r="3256">
          <cell r="C3256" t="str">
            <v/>
          </cell>
        </row>
        <row r="3257">
          <cell r="C3257" t="str">
            <v/>
          </cell>
        </row>
        <row r="3258">
          <cell r="C3258" t="str">
            <v/>
          </cell>
        </row>
        <row r="3259">
          <cell r="C3259" t="str">
            <v/>
          </cell>
        </row>
        <row r="3260">
          <cell r="C3260" t="str">
            <v/>
          </cell>
        </row>
        <row r="3261">
          <cell r="C3261" t="str">
            <v/>
          </cell>
        </row>
        <row r="3262">
          <cell r="C3262" t="str">
            <v/>
          </cell>
        </row>
        <row r="3263">
          <cell r="C3263" t="str">
            <v/>
          </cell>
        </row>
        <row r="3264">
          <cell r="C3264" t="str">
            <v/>
          </cell>
        </row>
        <row r="3265">
          <cell r="C3265" t="str">
            <v/>
          </cell>
        </row>
        <row r="3266">
          <cell r="C3266" t="str">
            <v/>
          </cell>
        </row>
        <row r="3267">
          <cell r="C3267" t="str">
            <v/>
          </cell>
        </row>
        <row r="3268">
          <cell r="C3268" t="str">
            <v/>
          </cell>
        </row>
        <row r="3269">
          <cell r="C3269" t="str">
            <v/>
          </cell>
        </row>
        <row r="3270">
          <cell r="C3270" t="str">
            <v/>
          </cell>
        </row>
        <row r="3271">
          <cell r="C3271" t="str">
            <v/>
          </cell>
        </row>
        <row r="3272">
          <cell r="C3272" t="str">
            <v/>
          </cell>
        </row>
        <row r="3273">
          <cell r="C3273" t="str">
            <v/>
          </cell>
        </row>
        <row r="3274">
          <cell r="C3274" t="str">
            <v/>
          </cell>
        </row>
        <row r="3275">
          <cell r="C3275" t="str">
            <v/>
          </cell>
        </row>
        <row r="3276">
          <cell r="C3276" t="str">
            <v/>
          </cell>
        </row>
        <row r="3277">
          <cell r="C3277" t="str">
            <v/>
          </cell>
        </row>
        <row r="3278">
          <cell r="C3278" t="str">
            <v/>
          </cell>
        </row>
        <row r="3279">
          <cell r="C3279" t="str">
            <v/>
          </cell>
        </row>
        <row r="3280">
          <cell r="C3280" t="str">
            <v/>
          </cell>
        </row>
        <row r="3281">
          <cell r="C3281" t="str">
            <v/>
          </cell>
        </row>
        <row r="3282">
          <cell r="C3282" t="str">
            <v/>
          </cell>
        </row>
        <row r="3283">
          <cell r="C3283" t="str">
            <v/>
          </cell>
        </row>
        <row r="3284">
          <cell r="C3284" t="str">
            <v/>
          </cell>
        </row>
        <row r="3285">
          <cell r="C3285" t="str">
            <v/>
          </cell>
        </row>
        <row r="3286">
          <cell r="C3286" t="str">
            <v/>
          </cell>
        </row>
        <row r="3287">
          <cell r="C3287" t="str">
            <v/>
          </cell>
        </row>
        <row r="3288">
          <cell r="C3288" t="str">
            <v/>
          </cell>
        </row>
        <row r="3289">
          <cell r="C3289" t="str">
            <v/>
          </cell>
        </row>
        <row r="3290">
          <cell r="C3290" t="str">
            <v/>
          </cell>
        </row>
        <row r="3291">
          <cell r="C3291" t="str">
            <v/>
          </cell>
        </row>
        <row r="3292">
          <cell r="C3292" t="str">
            <v/>
          </cell>
        </row>
        <row r="3293">
          <cell r="C3293" t="str">
            <v/>
          </cell>
        </row>
        <row r="3294">
          <cell r="C3294" t="str">
            <v/>
          </cell>
        </row>
        <row r="3295">
          <cell r="C3295" t="str">
            <v/>
          </cell>
        </row>
        <row r="3296">
          <cell r="C3296" t="str">
            <v/>
          </cell>
        </row>
        <row r="3297">
          <cell r="C3297" t="str">
            <v/>
          </cell>
        </row>
        <row r="3298">
          <cell r="C3298" t="str">
            <v/>
          </cell>
        </row>
        <row r="3299">
          <cell r="C3299" t="str">
            <v/>
          </cell>
        </row>
        <row r="3300">
          <cell r="C3300" t="str">
            <v/>
          </cell>
        </row>
        <row r="3301">
          <cell r="C3301" t="str">
            <v/>
          </cell>
        </row>
        <row r="3302">
          <cell r="C3302" t="str">
            <v/>
          </cell>
        </row>
        <row r="3303">
          <cell r="C3303" t="str">
            <v/>
          </cell>
        </row>
        <row r="3304">
          <cell r="C3304" t="str">
            <v/>
          </cell>
        </row>
        <row r="3305">
          <cell r="C3305" t="str">
            <v/>
          </cell>
        </row>
        <row r="3306">
          <cell r="C3306" t="str">
            <v/>
          </cell>
        </row>
        <row r="3307">
          <cell r="C3307" t="str">
            <v/>
          </cell>
        </row>
        <row r="3308">
          <cell r="C3308" t="str">
            <v/>
          </cell>
        </row>
        <row r="3309">
          <cell r="C3309" t="str">
            <v/>
          </cell>
        </row>
        <row r="3310">
          <cell r="C3310" t="str">
            <v/>
          </cell>
        </row>
        <row r="3311">
          <cell r="C3311" t="str">
            <v/>
          </cell>
        </row>
        <row r="3312">
          <cell r="C3312" t="str">
            <v/>
          </cell>
        </row>
        <row r="3313">
          <cell r="C3313" t="str">
            <v/>
          </cell>
        </row>
        <row r="3314">
          <cell r="C3314" t="str">
            <v/>
          </cell>
        </row>
        <row r="3315">
          <cell r="C3315" t="str">
            <v/>
          </cell>
        </row>
        <row r="3316">
          <cell r="C3316" t="str">
            <v/>
          </cell>
        </row>
        <row r="3317">
          <cell r="C3317" t="str">
            <v/>
          </cell>
        </row>
        <row r="3318">
          <cell r="C3318" t="str">
            <v/>
          </cell>
        </row>
        <row r="3319">
          <cell r="C3319" t="str">
            <v/>
          </cell>
        </row>
        <row r="3320">
          <cell r="C3320" t="str">
            <v/>
          </cell>
        </row>
        <row r="3321">
          <cell r="C3321" t="str">
            <v/>
          </cell>
        </row>
        <row r="3322">
          <cell r="C3322" t="str">
            <v/>
          </cell>
        </row>
        <row r="3323">
          <cell r="C3323" t="str">
            <v/>
          </cell>
        </row>
        <row r="3324">
          <cell r="C3324" t="str">
            <v/>
          </cell>
        </row>
        <row r="3325">
          <cell r="C3325" t="str">
            <v/>
          </cell>
        </row>
        <row r="3326">
          <cell r="C3326" t="str">
            <v/>
          </cell>
        </row>
        <row r="3327">
          <cell r="C3327" t="str">
            <v/>
          </cell>
        </row>
        <row r="3328">
          <cell r="C3328" t="str">
            <v/>
          </cell>
        </row>
        <row r="3329">
          <cell r="C3329" t="str">
            <v/>
          </cell>
        </row>
        <row r="3330">
          <cell r="C3330" t="str">
            <v/>
          </cell>
        </row>
        <row r="3331">
          <cell r="C3331" t="str">
            <v/>
          </cell>
        </row>
        <row r="3332">
          <cell r="C3332" t="str">
            <v/>
          </cell>
        </row>
        <row r="3333">
          <cell r="C3333" t="str">
            <v/>
          </cell>
        </row>
        <row r="3334">
          <cell r="C3334" t="str">
            <v/>
          </cell>
        </row>
        <row r="3335">
          <cell r="C3335" t="str">
            <v/>
          </cell>
        </row>
        <row r="3336">
          <cell r="C3336" t="str">
            <v/>
          </cell>
        </row>
        <row r="3337">
          <cell r="C3337" t="str">
            <v/>
          </cell>
        </row>
        <row r="3338">
          <cell r="C3338" t="str">
            <v/>
          </cell>
        </row>
        <row r="3339">
          <cell r="C3339" t="str">
            <v/>
          </cell>
        </row>
        <row r="3340">
          <cell r="C3340" t="str">
            <v/>
          </cell>
        </row>
        <row r="3341">
          <cell r="C3341" t="str">
            <v/>
          </cell>
        </row>
        <row r="3342">
          <cell r="C3342" t="str">
            <v/>
          </cell>
        </row>
        <row r="3343">
          <cell r="C3343" t="str">
            <v/>
          </cell>
        </row>
        <row r="3344">
          <cell r="C3344" t="str">
            <v/>
          </cell>
        </row>
        <row r="3345">
          <cell r="C3345" t="str">
            <v/>
          </cell>
        </row>
        <row r="3346">
          <cell r="C3346" t="str">
            <v/>
          </cell>
        </row>
        <row r="3347">
          <cell r="C3347" t="str">
            <v/>
          </cell>
        </row>
        <row r="3348">
          <cell r="C3348" t="str">
            <v/>
          </cell>
        </row>
        <row r="3349">
          <cell r="C3349" t="str">
            <v/>
          </cell>
        </row>
        <row r="3350">
          <cell r="C3350" t="str">
            <v/>
          </cell>
        </row>
        <row r="3351">
          <cell r="C3351" t="str">
            <v/>
          </cell>
        </row>
        <row r="3352">
          <cell r="C3352" t="str">
            <v/>
          </cell>
        </row>
        <row r="3353">
          <cell r="C3353" t="str">
            <v/>
          </cell>
        </row>
        <row r="3354">
          <cell r="C3354" t="str">
            <v/>
          </cell>
        </row>
        <row r="3355">
          <cell r="C3355" t="str">
            <v/>
          </cell>
        </row>
        <row r="3356">
          <cell r="C3356" t="str">
            <v/>
          </cell>
        </row>
        <row r="3357">
          <cell r="C3357" t="str">
            <v/>
          </cell>
        </row>
        <row r="3358">
          <cell r="C3358" t="str">
            <v/>
          </cell>
        </row>
        <row r="3359">
          <cell r="C3359" t="str">
            <v/>
          </cell>
        </row>
        <row r="3360">
          <cell r="C3360" t="str">
            <v/>
          </cell>
        </row>
        <row r="3361">
          <cell r="C3361" t="str">
            <v/>
          </cell>
        </row>
        <row r="3362">
          <cell r="C3362" t="str">
            <v/>
          </cell>
        </row>
        <row r="3363">
          <cell r="C3363" t="str">
            <v/>
          </cell>
        </row>
        <row r="3364">
          <cell r="C3364" t="str">
            <v/>
          </cell>
        </row>
        <row r="3365">
          <cell r="C3365" t="str">
            <v/>
          </cell>
        </row>
        <row r="3366">
          <cell r="C3366" t="str">
            <v/>
          </cell>
        </row>
        <row r="3367">
          <cell r="C3367" t="str">
            <v/>
          </cell>
        </row>
        <row r="3368">
          <cell r="C3368" t="str">
            <v/>
          </cell>
        </row>
        <row r="3369">
          <cell r="C3369" t="str">
            <v/>
          </cell>
        </row>
        <row r="3370">
          <cell r="C3370" t="str">
            <v/>
          </cell>
        </row>
        <row r="3371">
          <cell r="C3371" t="str">
            <v/>
          </cell>
        </row>
        <row r="3372">
          <cell r="C3372" t="str">
            <v/>
          </cell>
        </row>
        <row r="3373">
          <cell r="C3373" t="str">
            <v/>
          </cell>
        </row>
        <row r="3374">
          <cell r="C3374" t="str">
            <v/>
          </cell>
        </row>
        <row r="3375">
          <cell r="C3375" t="str">
            <v/>
          </cell>
        </row>
        <row r="3376">
          <cell r="C3376" t="str">
            <v/>
          </cell>
        </row>
        <row r="3377">
          <cell r="C3377" t="str">
            <v/>
          </cell>
        </row>
        <row r="3378">
          <cell r="C3378" t="str">
            <v/>
          </cell>
        </row>
        <row r="3379">
          <cell r="C3379" t="str">
            <v/>
          </cell>
        </row>
        <row r="3380">
          <cell r="C3380" t="str">
            <v/>
          </cell>
        </row>
        <row r="3381">
          <cell r="C3381" t="str">
            <v/>
          </cell>
        </row>
        <row r="3382">
          <cell r="C3382" t="str">
            <v/>
          </cell>
        </row>
        <row r="3383">
          <cell r="C3383" t="str">
            <v/>
          </cell>
        </row>
        <row r="3384">
          <cell r="C3384" t="str">
            <v/>
          </cell>
        </row>
        <row r="3385">
          <cell r="C3385" t="str">
            <v/>
          </cell>
        </row>
        <row r="3386">
          <cell r="C3386" t="str">
            <v/>
          </cell>
        </row>
        <row r="3387">
          <cell r="C3387" t="str">
            <v/>
          </cell>
        </row>
        <row r="3388">
          <cell r="C3388" t="str">
            <v/>
          </cell>
        </row>
        <row r="3389">
          <cell r="C3389" t="str">
            <v/>
          </cell>
        </row>
        <row r="3390">
          <cell r="C3390" t="str">
            <v/>
          </cell>
        </row>
        <row r="3391">
          <cell r="C3391" t="str">
            <v/>
          </cell>
        </row>
        <row r="3392">
          <cell r="C3392" t="str">
            <v/>
          </cell>
        </row>
        <row r="3393">
          <cell r="C3393" t="str">
            <v/>
          </cell>
        </row>
        <row r="3394">
          <cell r="C3394" t="str">
            <v/>
          </cell>
        </row>
        <row r="3395">
          <cell r="C3395" t="str">
            <v/>
          </cell>
        </row>
        <row r="3396">
          <cell r="C3396" t="str">
            <v/>
          </cell>
        </row>
        <row r="3397">
          <cell r="C3397" t="str">
            <v/>
          </cell>
        </row>
        <row r="3398">
          <cell r="C3398" t="str">
            <v/>
          </cell>
        </row>
        <row r="3399">
          <cell r="C3399" t="str">
            <v/>
          </cell>
        </row>
        <row r="3400">
          <cell r="C3400" t="str">
            <v/>
          </cell>
        </row>
        <row r="3401">
          <cell r="C3401" t="str">
            <v/>
          </cell>
        </row>
        <row r="3402">
          <cell r="C3402" t="str">
            <v/>
          </cell>
        </row>
        <row r="3403">
          <cell r="C3403" t="str">
            <v/>
          </cell>
        </row>
        <row r="3404">
          <cell r="C3404" t="str">
            <v/>
          </cell>
        </row>
        <row r="3405">
          <cell r="C3405" t="str">
            <v/>
          </cell>
        </row>
        <row r="3406">
          <cell r="C3406" t="str">
            <v/>
          </cell>
        </row>
        <row r="3407">
          <cell r="C3407" t="str">
            <v/>
          </cell>
        </row>
        <row r="3408">
          <cell r="C3408" t="str">
            <v/>
          </cell>
        </row>
        <row r="3409">
          <cell r="C3409" t="str">
            <v/>
          </cell>
        </row>
        <row r="3410">
          <cell r="C3410" t="str">
            <v/>
          </cell>
        </row>
        <row r="3411">
          <cell r="C3411" t="str">
            <v/>
          </cell>
        </row>
        <row r="3412">
          <cell r="C3412" t="str">
            <v/>
          </cell>
        </row>
        <row r="3413">
          <cell r="C3413" t="str">
            <v/>
          </cell>
        </row>
        <row r="3414">
          <cell r="C3414" t="str">
            <v/>
          </cell>
        </row>
        <row r="3415">
          <cell r="C3415" t="str">
            <v/>
          </cell>
        </row>
        <row r="3416">
          <cell r="C3416" t="str">
            <v/>
          </cell>
        </row>
        <row r="3417">
          <cell r="C3417" t="str">
            <v/>
          </cell>
        </row>
        <row r="3418">
          <cell r="C3418" t="str">
            <v/>
          </cell>
        </row>
        <row r="3419">
          <cell r="C3419" t="str">
            <v/>
          </cell>
        </row>
        <row r="3420">
          <cell r="C3420" t="str">
            <v/>
          </cell>
        </row>
        <row r="3421">
          <cell r="C3421" t="str">
            <v/>
          </cell>
        </row>
        <row r="3422">
          <cell r="C3422" t="str">
            <v/>
          </cell>
        </row>
        <row r="3423">
          <cell r="C3423" t="str">
            <v/>
          </cell>
        </row>
        <row r="3424">
          <cell r="C3424" t="str">
            <v/>
          </cell>
        </row>
        <row r="3425">
          <cell r="C3425" t="str">
            <v/>
          </cell>
        </row>
        <row r="3426">
          <cell r="C3426" t="str">
            <v/>
          </cell>
        </row>
        <row r="3427">
          <cell r="C3427" t="str">
            <v/>
          </cell>
        </row>
        <row r="3428">
          <cell r="C3428" t="str">
            <v/>
          </cell>
        </row>
        <row r="3429">
          <cell r="C3429" t="str">
            <v/>
          </cell>
        </row>
        <row r="3430">
          <cell r="C3430" t="str">
            <v/>
          </cell>
        </row>
        <row r="3431">
          <cell r="C3431" t="str">
            <v/>
          </cell>
        </row>
        <row r="3432">
          <cell r="C3432" t="str">
            <v/>
          </cell>
        </row>
        <row r="3433">
          <cell r="C3433" t="str">
            <v/>
          </cell>
        </row>
        <row r="3434">
          <cell r="C3434" t="str">
            <v/>
          </cell>
        </row>
        <row r="3435">
          <cell r="C3435" t="str">
            <v/>
          </cell>
        </row>
        <row r="3436">
          <cell r="C3436" t="str">
            <v/>
          </cell>
        </row>
        <row r="3437">
          <cell r="C3437" t="str">
            <v/>
          </cell>
        </row>
        <row r="3438">
          <cell r="C3438" t="str">
            <v/>
          </cell>
        </row>
        <row r="3439">
          <cell r="C3439" t="str">
            <v/>
          </cell>
        </row>
        <row r="3440">
          <cell r="C3440" t="str">
            <v/>
          </cell>
        </row>
        <row r="3441">
          <cell r="C3441" t="str">
            <v/>
          </cell>
        </row>
        <row r="3442">
          <cell r="C3442" t="str">
            <v/>
          </cell>
        </row>
        <row r="3443">
          <cell r="C3443" t="str">
            <v/>
          </cell>
        </row>
        <row r="3444">
          <cell r="C3444" t="str">
            <v/>
          </cell>
        </row>
        <row r="3445">
          <cell r="C3445" t="str">
            <v/>
          </cell>
        </row>
        <row r="3446">
          <cell r="C3446" t="str">
            <v/>
          </cell>
        </row>
        <row r="3447">
          <cell r="C3447" t="str">
            <v/>
          </cell>
        </row>
        <row r="3448">
          <cell r="C3448" t="str">
            <v/>
          </cell>
        </row>
        <row r="3449">
          <cell r="C3449" t="str">
            <v/>
          </cell>
        </row>
        <row r="3450">
          <cell r="C3450" t="str">
            <v/>
          </cell>
        </row>
        <row r="3451">
          <cell r="C3451" t="str">
            <v/>
          </cell>
        </row>
        <row r="3452">
          <cell r="C3452" t="str">
            <v/>
          </cell>
        </row>
        <row r="3453">
          <cell r="C3453" t="str">
            <v/>
          </cell>
        </row>
        <row r="3454">
          <cell r="C3454" t="str">
            <v/>
          </cell>
        </row>
        <row r="3455">
          <cell r="C3455" t="str">
            <v/>
          </cell>
        </row>
        <row r="3456">
          <cell r="C3456" t="str">
            <v/>
          </cell>
        </row>
        <row r="3457">
          <cell r="C3457" t="str">
            <v/>
          </cell>
        </row>
        <row r="3458">
          <cell r="C3458" t="str">
            <v/>
          </cell>
        </row>
        <row r="3459">
          <cell r="C3459" t="str">
            <v/>
          </cell>
        </row>
        <row r="3460">
          <cell r="C3460" t="str">
            <v/>
          </cell>
        </row>
        <row r="3461">
          <cell r="C3461" t="str">
            <v/>
          </cell>
        </row>
        <row r="3462">
          <cell r="C3462" t="str">
            <v/>
          </cell>
        </row>
        <row r="3463">
          <cell r="C3463" t="str">
            <v/>
          </cell>
        </row>
        <row r="3464">
          <cell r="C3464" t="str">
            <v/>
          </cell>
        </row>
        <row r="3465">
          <cell r="C3465" t="str">
            <v/>
          </cell>
        </row>
        <row r="3466">
          <cell r="C3466" t="str">
            <v/>
          </cell>
        </row>
        <row r="3467">
          <cell r="C3467" t="str">
            <v/>
          </cell>
        </row>
        <row r="3468">
          <cell r="C3468" t="str">
            <v/>
          </cell>
        </row>
        <row r="3469">
          <cell r="C3469" t="str">
            <v/>
          </cell>
        </row>
        <row r="3470">
          <cell r="C3470" t="str">
            <v/>
          </cell>
        </row>
        <row r="3471">
          <cell r="C3471" t="str">
            <v/>
          </cell>
        </row>
        <row r="3472">
          <cell r="C3472" t="str">
            <v/>
          </cell>
        </row>
        <row r="3473">
          <cell r="C3473" t="str">
            <v/>
          </cell>
        </row>
        <row r="3474">
          <cell r="C3474" t="str">
            <v/>
          </cell>
        </row>
        <row r="3475">
          <cell r="C3475" t="str">
            <v/>
          </cell>
        </row>
        <row r="3476">
          <cell r="C3476" t="str">
            <v/>
          </cell>
        </row>
        <row r="3477">
          <cell r="C3477" t="str">
            <v/>
          </cell>
        </row>
        <row r="3478">
          <cell r="C3478" t="str">
            <v/>
          </cell>
        </row>
        <row r="3479">
          <cell r="C3479" t="str">
            <v/>
          </cell>
        </row>
        <row r="3480">
          <cell r="C3480" t="str">
            <v/>
          </cell>
        </row>
        <row r="3481">
          <cell r="C3481" t="str">
            <v/>
          </cell>
        </row>
        <row r="3482">
          <cell r="C3482" t="str">
            <v/>
          </cell>
        </row>
        <row r="3483">
          <cell r="C3483" t="str">
            <v/>
          </cell>
        </row>
        <row r="3484">
          <cell r="C3484" t="str">
            <v/>
          </cell>
        </row>
        <row r="3485">
          <cell r="C3485" t="str">
            <v/>
          </cell>
        </row>
        <row r="3486">
          <cell r="C3486" t="str">
            <v/>
          </cell>
        </row>
        <row r="3487">
          <cell r="C3487" t="str">
            <v/>
          </cell>
        </row>
        <row r="3488">
          <cell r="C3488" t="str">
            <v/>
          </cell>
        </row>
        <row r="3489">
          <cell r="C3489" t="str">
            <v/>
          </cell>
        </row>
        <row r="3490">
          <cell r="C3490" t="str">
            <v/>
          </cell>
        </row>
        <row r="3491">
          <cell r="C3491" t="str">
            <v/>
          </cell>
        </row>
        <row r="3492">
          <cell r="C3492" t="str">
            <v/>
          </cell>
        </row>
        <row r="3493">
          <cell r="C3493" t="str">
            <v/>
          </cell>
        </row>
        <row r="3494">
          <cell r="C3494" t="str">
            <v/>
          </cell>
        </row>
        <row r="3495">
          <cell r="C3495" t="str">
            <v/>
          </cell>
        </row>
        <row r="3496">
          <cell r="C3496" t="str">
            <v/>
          </cell>
        </row>
        <row r="3497">
          <cell r="C3497" t="str">
            <v/>
          </cell>
        </row>
        <row r="3498">
          <cell r="C3498" t="str">
            <v/>
          </cell>
        </row>
        <row r="3499">
          <cell r="C3499" t="str">
            <v/>
          </cell>
        </row>
        <row r="3500">
          <cell r="C3500" t="str">
            <v/>
          </cell>
        </row>
        <row r="3501">
          <cell r="C3501" t="str">
            <v/>
          </cell>
        </row>
        <row r="3502">
          <cell r="C3502" t="str">
            <v/>
          </cell>
        </row>
        <row r="3503">
          <cell r="C3503" t="str">
            <v/>
          </cell>
        </row>
        <row r="3504">
          <cell r="C3504" t="str">
            <v/>
          </cell>
        </row>
        <row r="3505">
          <cell r="C3505" t="str">
            <v/>
          </cell>
        </row>
        <row r="3506">
          <cell r="C3506" t="str">
            <v/>
          </cell>
        </row>
        <row r="3507">
          <cell r="C3507" t="str">
            <v/>
          </cell>
        </row>
        <row r="3508">
          <cell r="C3508" t="str">
            <v/>
          </cell>
        </row>
        <row r="3509">
          <cell r="C3509" t="str">
            <v/>
          </cell>
        </row>
        <row r="3510">
          <cell r="C3510" t="str">
            <v/>
          </cell>
        </row>
        <row r="3511">
          <cell r="C3511" t="str">
            <v/>
          </cell>
        </row>
        <row r="3512">
          <cell r="C3512" t="str">
            <v/>
          </cell>
        </row>
        <row r="3513">
          <cell r="C3513" t="str">
            <v/>
          </cell>
        </row>
        <row r="3514">
          <cell r="C3514" t="str">
            <v/>
          </cell>
        </row>
        <row r="3515">
          <cell r="C3515" t="str">
            <v/>
          </cell>
        </row>
        <row r="3516">
          <cell r="C3516" t="str">
            <v/>
          </cell>
        </row>
        <row r="3517">
          <cell r="C3517" t="str">
            <v/>
          </cell>
        </row>
        <row r="3518">
          <cell r="C3518" t="str">
            <v/>
          </cell>
        </row>
        <row r="3519">
          <cell r="C3519" t="str">
            <v/>
          </cell>
        </row>
        <row r="3520">
          <cell r="C3520" t="str">
            <v/>
          </cell>
        </row>
        <row r="3521">
          <cell r="C3521" t="str">
            <v/>
          </cell>
        </row>
        <row r="3522">
          <cell r="C3522" t="str">
            <v/>
          </cell>
        </row>
        <row r="3523">
          <cell r="C3523" t="str">
            <v/>
          </cell>
        </row>
        <row r="3524">
          <cell r="C3524" t="str">
            <v/>
          </cell>
        </row>
        <row r="3525">
          <cell r="C3525" t="str">
            <v/>
          </cell>
        </row>
        <row r="3526">
          <cell r="C3526" t="str">
            <v/>
          </cell>
        </row>
        <row r="3527">
          <cell r="C3527" t="str">
            <v/>
          </cell>
        </row>
        <row r="3528">
          <cell r="C3528" t="str">
            <v/>
          </cell>
        </row>
        <row r="3529">
          <cell r="C3529" t="str">
            <v/>
          </cell>
        </row>
        <row r="3530">
          <cell r="C3530" t="str">
            <v/>
          </cell>
        </row>
        <row r="3531">
          <cell r="C3531" t="str">
            <v/>
          </cell>
        </row>
        <row r="3532">
          <cell r="C3532" t="str">
            <v/>
          </cell>
        </row>
        <row r="3533">
          <cell r="C3533" t="str">
            <v/>
          </cell>
        </row>
        <row r="3534">
          <cell r="C3534" t="str">
            <v/>
          </cell>
        </row>
        <row r="3535">
          <cell r="C3535" t="str">
            <v/>
          </cell>
        </row>
        <row r="3536">
          <cell r="C3536" t="str">
            <v/>
          </cell>
        </row>
        <row r="3537">
          <cell r="C3537" t="str">
            <v/>
          </cell>
        </row>
        <row r="3538">
          <cell r="C3538" t="str">
            <v/>
          </cell>
        </row>
        <row r="3539">
          <cell r="C3539" t="str">
            <v/>
          </cell>
        </row>
        <row r="3540">
          <cell r="C3540" t="str">
            <v/>
          </cell>
        </row>
        <row r="3541">
          <cell r="C3541" t="str">
            <v/>
          </cell>
        </row>
        <row r="3542">
          <cell r="C3542" t="str">
            <v/>
          </cell>
        </row>
        <row r="3543">
          <cell r="C3543" t="str">
            <v/>
          </cell>
        </row>
        <row r="3544">
          <cell r="C3544" t="str">
            <v/>
          </cell>
        </row>
        <row r="3545">
          <cell r="C3545" t="str">
            <v/>
          </cell>
        </row>
        <row r="3546">
          <cell r="C3546" t="str">
            <v/>
          </cell>
        </row>
        <row r="3547">
          <cell r="C3547" t="str">
            <v/>
          </cell>
        </row>
        <row r="3548">
          <cell r="C3548" t="str">
            <v/>
          </cell>
        </row>
        <row r="3549">
          <cell r="C3549" t="str">
            <v/>
          </cell>
        </row>
        <row r="3550">
          <cell r="C3550" t="str">
            <v/>
          </cell>
        </row>
        <row r="3551">
          <cell r="C3551" t="str">
            <v/>
          </cell>
        </row>
        <row r="3552">
          <cell r="C3552" t="str">
            <v/>
          </cell>
        </row>
        <row r="3553">
          <cell r="C3553" t="str">
            <v/>
          </cell>
        </row>
        <row r="3554">
          <cell r="C3554" t="str">
            <v/>
          </cell>
        </row>
        <row r="3555">
          <cell r="C3555" t="str">
            <v/>
          </cell>
        </row>
        <row r="3556">
          <cell r="C3556" t="str">
            <v/>
          </cell>
        </row>
        <row r="3557">
          <cell r="C3557" t="str">
            <v/>
          </cell>
        </row>
        <row r="3558">
          <cell r="C3558" t="str">
            <v/>
          </cell>
        </row>
        <row r="3559">
          <cell r="C3559" t="str">
            <v/>
          </cell>
        </row>
        <row r="3560">
          <cell r="C3560" t="str">
            <v/>
          </cell>
        </row>
        <row r="3561">
          <cell r="C3561" t="str">
            <v/>
          </cell>
        </row>
        <row r="3562">
          <cell r="C3562" t="str">
            <v/>
          </cell>
        </row>
        <row r="3563">
          <cell r="C3563" t="str">
            <v/>
          </cell>
        </row>
        <row r="3564">
          <cell r="C3564" t="str">
            <v/>
          </cell>
        </row>
        <row r="3565">
          <cell r="C3565" t="str">
            <v/>
          </cell>
        </row>
        <row r="3566">
          <cell r="C3566" t="str">
            <v/>
          </cell>
        </row>
        <row r="3567">
          <cell r="C3567" t="str">
            <v/>
          </cell>
        </row>
        <row r="3568">
          <cell r="C3568" t="str">
            <v/>
          </cell>
        </row>
        <row r="3569">
          <cell r="C3569" t="str">
            <v/>
          </cell>
        </row>
        <row r="3570">
          <cell r="C3570" t="str">
            <v/>
          </cell>
        </row>
        <row r="3571">
          <cell r="C3571" t="str">
            <v/>
          </cell>
        </row>
        <row r="3572">
          <cell r="C3572" t="str">
            <v/>
          </cell>
        </row>
        <row r="3573">
          <cell r="C3573" t="str">
            <v/>
          </cell>
        </row>
        <row r="3574">
          <cell r="C3574" t="str">
            <v/>
          </cell>
        </row>
        <row r="3575">
          <cell r="C3575" t="str">
            <v/>
          </cell>
        </row>
        <row r="3576">
          <cell r="C3576" t="str">
            <v/>
          </cell>
        </row>
        <row r="3577">
          <cell r="C3577" t="str">
            <v/>
          </cell>
        </row>
        <row r="3578">
          <cell r="C3578" t="str">
            <v/>
          </cell>
        </row>
        <row r="3579">
          <cell r="C3579" t="str">
            <v/>
          </cell>
        </row>
        <row r="3580">
          <cell r="C3580" t="str">
            <v/>
          </cell>
        </row>
        <row r="3581">
          <cell r="C3581" t="str">
            <v/>
          </cell>
        </row>
        <row r="3582">
          <cell r="C3582" t="str">
            <v/>
          </cell>
        </row>
        <row r="3583">
          <cell r="C3583" t="str">
            <v/>
          </cell>
        </row>
        <row r="3584">
          <cell r="C3584" t="str">
            <v/>
          </cell>
        </row>
        <row r="3585">
          <cell r="C3585" t="str">
            <v/>
          </cell>
        </row>
        <row r="3586">
          <cell r="C3586" t="str">
            <v/>
          </cell>
        </row>
        <row r="3587">
          <cell r="C3587" t="str">
            <v/>
          </cell>
        </row>
        <row r="3588">
          <cell r="C3588" t="str">
            <v/>
          </cell>
        </row>
        <row r="3589">
          <cell r="C3589" t="str">
            <v/>
          </cell>
        </row>
        <row r="3590">
          <cell r="C3590" t="str">
            <v/>
          </cell>
        </row>
        <row r="3591">
          <cell r="C3591" t="str">
            <v/>
          </cell>
        </row>
        <row r="3592">
          <cell r="C3592" t="str">
            <v/>
          </cell>
        </row>
        <row r="3593">
          <cell r="C3593" t="str">
            <v/>
          </cell>
        </row>
        <row r="3594">
          <cell r="C3594" t="str">
            <v/>
          </cell>
        </row>
        <row r="3595">
          <cell r="C3595" t="str">
            <v/>
          </cell>
        </row>
        <row r="3596">
          <cell r="C3596" t="str">
            <v/>
          </cell>
        </row>
        <row r="3597">
          <cell r="C3597" t="str">
            <v/>
          </cell>
        </row>
        <row r="3598">
          <cell r="C3598" t="str">
            <v/>
          </cell>
        </row>
        <row r="3599">
          <cell r="C3599" t="str">
            <v/>
          </cell>
        </row>
        <row r="3600">
          <cell r="C3600" t="str">
            <v/>
          </cell>
        </row>
        <row r="3601">
          <cell r="C3601" t="str">
            <v/>
          </cell>
        </row>
        <row r="3602">
          <cell r="C3602" t="str">
            <v/>
          </cell>
        </row>
        <row r="3603">
          <cell r="C3603" t="str">
            <v/>
          </cell>
        </row>
        <row r="3604">
          <cell r="C3604" t="str">
            <v/>
          </cell>
        </row>
        <row r="3605">
          <cell r="C3605" t="str">
            <v/>
          </cell>
        </row>
        <row r="3606">
          <cell r="C3606" t="str">
            <v/>
          </cell>
        </row>
        <row r="3607">
          <cell r="C3607" t="str">
            <v/>
          </cell>
        </row>
        <row r="3608">
          <cell r="C3608" t="str">
            <v/>
          </cell>
        </row>
        <row r="3609">
          <cell r="C3609" t="str">
            <v/>
          </cell>
        </row>
        <row r="3610">
          <cell r="C3610" t="str">
            <v/>
          </cell>
        </row>
        <row r="3611">
          <cell r="C3611" t="str">
            <v/>
          </cell>
        </row>
        <row r="3612">
          <cell r="C3612" t="str">
            <v/>
          </cell>
        </row>
        <row r="3613">
          <cell r="C3613" t="str">
            <v/>
          </cell>
        </row>
        <row r="3614">
          <cell r="C3614" t="str">
            <v/>
          </cell>
        </row>
        <row r="3615">
          <cell r="C3615" t="str">
            <v/>
          </cell>
        </row>
        <row r="3616">
          <cell r="C3616" t="str">
            <v/>
          </cell>
        </row>
        <row r="3617">
          <cell r="C3617" t="str">
            <v/>
          </cell>
        </row>
        <row r="3618">
          <cell r="C3618" t="str">
            <v/>
          </cell>
        </row>
        <row r="3619">
          <cell r="C3619" t="str">
            <v/>
          </cell>
        </row>
        <row r="3620">
          <cell r="C3620" t="str">
            <v/>
          </cell>
        </row>
        <row r="3621">
          <cell r="C3621" t="str">
            <v/>
          </cell>
        </row>
        <row r="3622">
          <cell r="C3622" t="str">
            <v/>
          </cell>
        </row>
        <row r="3623">
          <cell r="C3623" t="str">
            <v/>
          </cell>
        </row>
        <row r="3624">
          <cell r="C3624" t="str">
            <v/>
          </cell>
        </row>
        <row r="3625">
          <cell r="C3625" t="str">
            <v/>
          </cell>
        </row>
        <row r="3626">
          <cell r="C3626" t="str">
            <v/>
          </cell>
        </row>
        <row r="3627">
          <cell r="C3627" t="str">
            <v/>
          </cell>
        </row>
        <row r="3628">
          <cell r="C3628" t="str">
            <v/>
          </cell>
        </row>
        <row r="3629">
          <cell r="C3629" t="str">
            <v/>
          </cell>
        </row>
        <row r="3630">
          <cell r="C3630" t="str">
            <v/>
          </cell>
        </row>
        <row r="3631">
          <cell r="C3631" t="str">
            <v/>
          </cell>
        </row>
        <row r="3632">
          <cell r="C3632" t="str">
            <v/>
          </cell>
        </row>
        <row r="3633">
          <cell r="C3633" t="str">
            <v/>
          </cell>
        </row>
        <row r="3634">
          <cell r="C3634" t="str">
            <v/>
          </cell>
        </row>
        <row r="3635">
          <cell r="C3635" t="str">
            <v/>
          </cell>
        </row>
        <row r="3636">
          <cell r="C3636" t="str">
            <v/>
          </cell>
        </row>
        <row r="3637">
          <cell r="C3637" t="str">
            <v/>
          </cell>
        </row>
        <row r="3638">
          <cell r="C3638" t="str">
            <v/>
          </cell>
        </row>
        <row r="3639">
          <cell r="C3639" t="str">
            <v/>
          </cell>
        </row>
        <row r="3640">
          <cell r="C3640" t="str">
            <v/>
          </cell>
        </row>
        <row r="3641">
          <cell r="C3641" t="str">
            <v/>
          </cell>
        </row>
        <row r="3642">
          <cell r="C3642" t="str">
            <v/>
          </cell>
        </row>
        <row r="3643">
          <cell r="C3643" t="str">
            <v/>
          </cell>
        </row>
        <row r="3644">
          <cell r="C3644" t="str">
            <v/>
          </cell>
        </row>
        <row r="3645">
          <cell r="C3645" t="str">
            <v/>
          </cell>
        </row>
        <row r="3646">
          <cell r="C3646" t="str">
            <v/>
          </cell>
        </row>
        <row r="3647">
          <cell r="C3647" t="str">
            <v/>
          </cell>
        </row>
        <row r="3648">
          <cell r="C3648" t="str">
            <v/>
          </cell>
        </row>
        <row r="3649">
          <cell r="C3649" t="str">
            <v/>
          </cell>
        </row>
        <row r="3650">
          <cell r="C3650" t="str">
            <v/>
          </cell>
        </row>
        <row r="3651">
          <cell r="C3651" t="str">
            <v/>
          </cell>
        </row>
        <row r="3652">
          <cell r="C3652" t="str">
            <v/>
          </cell>
        </row>
        <row r="3653">
          <cell r="C3653" t="str">
            <v/>
          </cell>
        </row>
        <row r="3654">
          <cell r="C3654" t="str">
            <v/>
          </cell>
        </row>
        <row r="3655">
          <cell r="C3655" t="str">
            <v/>
          </cell>
        </row>
        <row r="3656">
          <cell r="C3656" t="str">
            <v/>
          </cell>
        </row>
        <row r="3657">
          <cell r="C3657" t="str">
            <v/>
          </cell>
        </row>
        <row r="3658">
          <cell r="C3658" t="str">
            <v/>
          </cell>
        </row>
        <row r="3659">
          <cell r="C3659" t="str">
            <v/>
          </cell>
        </row>
        <row r="3660">
          <cell r="C3660" t="str">
            <v/>
          </cell>
        </row>
        <row r="3661">
          <cell r="C3661" t="str">
            <v/>
          </cell>
        </row>
        <row r="3662">
          <cell r="C3662" t="str">
            <v/>
          </cell>
        </row>
        <row r="3663">
          <cell r="C3663" t="str">
            <v/>
          </cell>
        </row>
        <row r="3664">
          <cell r="C3664" t="str">
            <v/>
          </cell>
        </row>
        <row r="3665">
          <cell r="C3665" t="str">
            <v/>
          </cell>
        </row>
        <row r="3666">
          <cell r="C3666" t="str">
            <v/>
          </cell>
        </row>
        <row r="3667">
          <cell r="C3667" t="str">
            <v/>
          </cell>
        </row>
        <row r="3668">
          <cell r="C3668" t="str">
            <v/>
          </cell>
        </row>
        <row r="3669">
          <cell r="C3669" t="str">
            <v/>
          </cell>
        </row>
        <row r="3670">
          <cell r="C3670" t="str">
            <v/>
          </cell>
        </row>
        <row r="3671">
          <cell r="C3671" t="str">
            <v/>
          </cell>
        </row>
        <row r="3672">
          <cell r="C3672" t="str">
            <v/>
          </cell>
        </row>
        <row r="3673">
          <cell r="C3673" t="str">
            <v/>
          </cell>
        </row>
        <row r="3674">
          <cell r="C3674" t="str">
            <v/>
          </cell>
        </row>
        <row r="3675">
          <cell r="C3675" t="str">
            <v/>
          </cell>
        </row>
        <row r="3676">
          <cell r="C3676" t="str">
            <v/>
          </cell>
        </row>
        <row r="3677">
          <cell r="C3677" t="str">
            <v/>
          </cell>
        </row>
        <row r="3678">
          <cell r="C3678" t="str">
            <v/>
          </cell>
        </row>
        <row r="3679">
          <cell r="C3679" t="str">
            <v/>
          </cell>
        </row>
        <row r="3680">
          <cell r="C3680" t="str">
            <v/>
          </cell>
        </row>
        <row r="3681">
          <cell r="C3681" t="str">
            <v/>
          </cell>
        </row>
        <row r="3682">
          <cell r="C3682" t="str">
            <v/>
          </cell>
        </row>
        <row r="3683">
          <cell r="C3683" t="str">
            <v/>
          </cell>
        </row>
        <row r="3684">
          <cell r="C3684" t="str">
            <v/>
          </cell>
        </row>
        <row r="3685">
          <cell r="C3685" t="str">
            <v/>
          </cell>
        </row>
        <row r="3686">
          <cell r="C3686" t="str">
            <v/>
          </cell>
        </row>
        <row r="3687">
          <cell r="C3687" t="str">
            <v/>
          </cell>
        </row>
        <row r="3688">
          <cell r="C3688" t="str">
            <v/>
          </cell>
        </row>
        <row r="3689">
          <cell r="C3689" t="str">
            <v/>
          </cell>
        </row>
        <row r="3690">
          <cell r="C3690" t="str">
            <v/>
          </cell>
        </row>
        <row r="3691">
          <cell r="C3691" t="str">
            <v/>
          </cell>
        </row>
        <row r="3692">
          <cell r="C3692" t="str">
            <v/>
          </cell>
        </row>
        <row r="3693">
          <cell r="C3693" t="str">
            <v/>
          </cell>
        </row>
        <row r="3694">
          <cell r="C3694" t="str">
            <v/>
          </cell>
        </row>
        <row r="3695">
          <cell r="C3695" t="str">
            <v/>
          </cell>
        </row>
        <row r="3696">
          <cell r="C3696" t="str">
            <v/>
          </cell>
        </row>
        <row r="3697">
          <cell r="C3697" t="str">
            <v/>
          </cell>
        </row>
        <row r="3698">
          <cell r="C3698" t="str">
            <v/>
          </cell>
        </row>
        <row r="3699">
          <cell r="C3699" t="str">
            <v/>
          </cell>
        </row>
        <row r="3700">
          <cell r="C3700" t="str">
            <v/>
          </cell>
        </row>
        <row r="3701">
          <cell r="C3701" t="str">
            <v/>
          </cell>
        </row>
        <row r="3702">
          <cell r="C3702" t="str">
            <v/>
          </cell>
        </row>
        <row r="3703">
          <cell r="C3703" t="str">
            <v/>
          </cell>
        </row>
        <row r="3704">
          <cell r="C3704" t="str">
            <v/>
          </cell>
        </row>
        <row r="3705">
          <cell r="C3705" t="str">
            <v/>
          </cell>
        </row>
        <row r="3706">
          <cell r="C3706" t="str">
            <v/>
          </cell>
        </row>
        <row r="3707">
          <cell r="C3707" t="str">
            <v/>
          </cell>
        </row>
        <row r="3708">
          <cell r="C3708" t="str">
            <v/>
          </cell>
        </row>
        <row r="3709">
          <cell r="C3709" t="str">
            <v/>
          </cell>
        </row>
        <row r="3710">
          <cell r="C3710" t="str">
            <v/>
          </cell>
        </row>
        <row r="3711">
          <cell r="C3711" t="str">
            <v/>
          </cell>
        </row>
        <row r="3712">
          <cell r="C3712" t="str">
            <v/>
          </cell>
        </row>
        <row r="3713">
          <cell r="C3713" t="str">
            <v/>
          </cell>
        </row>
        <row r="3714">
          <cell r="C3714" t="str">
            <v/>
          </cell>
        </row>
        <row r="3715">
          <cell r="C3715" t="str">
            <v/>
          </cell>
        </row>
        <row r="3716">
          <cell r="C3716" t="str">
            <v/>
          </cell>
        </row>
        <row r="3717">
          <cell r="C3717" t="str">
            <v/>
          </cell>
        </row>
        <row r="3718">
          <cell r="C3718" t="str">
            <v/>
          </cell>
        </row>
        <row r="3719">
          <cell r="C3719" t="str">
            <v/>
          </cell>
        </row>
        <row r="3720">
          <cell r="C3720" t="str">
            <v/>
          </cell>
        </row>
        <row r="3721">
          <cell r="C3721" t="str">
            <v/>
          </cell>
        </row>
        <row r="3722">
          <cell r="C3722" t="str">
            <v/>
          </cell>
        </row>
        <row r="3723">
          <cell r="C3723" t="str">
            <v/>
          </cell>
        </row>
        <row r="3724">
          <cell r="C3724" t="str">
            <v/>
          </cell>
        </row>
        <row r="3725">
          <cell r="C3725" t="str">
            <v/>
          </cell>
        </row>
        <row r="3726">
          <cell r="C3726" t="str">
            <v/>
          </cell>
        </row>
        <row r="3727">
          <cell r="C3727" t="str">
            <v/>
          </cell>
        </row>
        <row r="3728">
          <cell r="C3728" t="str">
            <v/>
          </cell>
        </row>
        <row r="3729">
          <cell r="C3729" t="str">
            <v/>
          </cell>
        </row>
        <row r="3730">
          <cell r="C3730" t="str">
            <v/>
          </cell>
        </row>
        <row r="3731">
          <cell r="C3731" t="str">
            <v/>
          </cell>
        </row>
        <row r="3732">
          <cell r="C3732" t="str">
            <v/>
          </cell>
        </row>
        <row r="3733">
          <cell r="C3733" t="str">
            <v/>
          </cell>
        </row>
        <row r="3734">
          <cell r="C3734" t="str">
            <v/>
          </cell>
        </row>
        <row r="3735">
          <cell r="C3735" t="str">
            <v/>
          </cell>
        </row>
        <row r="3736">
          <cell r="C3736" t="str">
            <v/>
          </cell>
        </row>
        <row r="3737">
          <cell r="C3737" t="str">
            <v/>
          </cell>
        </row>
        <row r="3738">
          <cell r="C3738" t="str">
            <v/>
          </cell>
        </row>
        <row r="3739">
          <cell r="C3739" t="str">
            <v/>
          </cell>
        </row>
        <row r="3740">
          <cell r="C3740" t="str">
            <v/>
          </cell>
        </row>
        <row r="3741">
          <cell r="C3741" t="str">
            <v/>
          </cell>
        </row>
        <row r="3742">
          <cell r="C3742" t="str">
            <v/>
          </cell>
        </row>
        <row r="3743">
          <cell r="C3743" t="str">
            <v/>
          </cell>
        </row>
        <row r="3744">
          <cell r="C3744" t="str">
            <v/>
          </cell>
        </row>
        <row r="3745">
          <cell r="C3745" t="str">
            <v/>
          </cell>
        </row>
        <row r="3746">
          <cell r="C3746" t="str">
            <v/>
          </cell>
        </row>
        <row r="3747">
          <cell r="C3747" t="str">
            <v/>
          </cell>
        </row>
        <row r="3748">
          <cell r="C3748" t="str">
            <v/>
          </cell>
        </row>
        <row r="3749">
          <cell r="C3749" t="str">
            <v/>
          </cell>
        </row>
        <row r="3750">
          <cell r="C3750" t="str">
            <v/>
          </cell>
        </row>
        <row r="3751">
          <cell r="C3751" t="str">
            <v/>
          </cell>
        </row>
        <row r="3752">
          <cell r="C3752" t="str">
            <v/>
          </cell>
        </row>
        <row r="3753">
          <cell r="C3753" t="str">
            <v/>
          </cell>
        </row>
        <row r="3754">
          <cell r="C3754" t="str">
            <v/>
          </cell>
        </row>
        <row r="3755">
          <cell r="C3755" t="str">
            <v/>
          </cell>
        </row>
        <row r="3756">
          <cell r="C3756" t="str">
            <v/>
          </cell>
        </row>
        <row r="3757">
          <cell r="C3757" t="str">
            <v/>
          </cell>
        </row>
        <row r="3758">
          <cell r="C3758" t="str">
            <v/>
          </cell>
        </row>
        <row r="3759">
          <cell r="C3759" t="str">
            <v/>
          </cell>
        </row>
        <row r="3760">
          <cell r="C3760" t="str">
            <v/>
          </cell>
        </row>
        <row r="3761">
          <cell r="C3761" t="str">
            <v/>
          </cell>
        </row>
        <row r="3762">
          <cell r="C3762" t="str">
            <v/>
          </cell>
        </row>
        <row r="3763">
          <cell r="C3763" t="str">
            <v/>
          </cell>
        </row>
        <row r="3764">
          <cell r="C3764" t="str">
            <v/>
          </cell>
        </row>
        <row r="3765">
          <cell r="C3765" t="str">
            <v/>
          </cell>
        </row>
        <row r="3766">
          <cell r="C3766" t="str">
            <v/>
          </cell>
        </row>
        <row r="3767">
          <cell r="C3767" t="str">
            <v/>
          </cell>
        </row>
        <row r="3768">
          <cell r="C3768" t="str">
            <v/>
          </cell>
        </row>
        <row r="3769">
          <cell r="C3769" t="str">
            <v/>
          </cell>
        </row>
        <row r="3770">
          <cell r="C3770" t="str">
            <v/>
          </cell>
        </row>
        <row r="3771">
          <cell r="C3771" t="str">
            <v/>
          </cell>
        </row>
        <row r="3772">
          <cell r="C3772" t="str">
            <v/>
          </cell>
        </row>
        <row r="3773">
          <cell r="C3773" t="str">
            <v/>
          </cell>
        </row>
        <row r="3774">
          <cell r="C3774" t="str">
            <v/>
          </cell>
        </row>
        <row r="3775">
          <cell r="C3775" t="str">
            <v/>
          </cell>
        </row>
        <row r="3776">
          <cell r="C3776" t="str">
            <v/>
          </cell>
        </row>
        <row r="3777">
          <cell r="C3777" t="str">
            <v/>
          </cell>
        </row>
        <row r="3778">
          <cell r="C3778" t="str">
            <v/>
          </cell>
        </row>
        <row r="3779">
          <cell r="C3779" t="str">
            <v/>
          </cell>
        </row>
        <row r="3780">
          <cell r="C3780" t="str">
            <v/>
          </cell>
        </row>
        <row r="3781">
          <cell r="C3781" t="str">
            <v/>
          </cell>
        </row>
        <row r="3782">
          <cell r="C3782" t="str">
            <v/>
          </cell>
        </row>
        <row r="3783">
          <cell r="C3783" t="str">
            <v/>
          </cell>
        </row>
        <row r="3784">
          <cell r="C3784" t="str">
            <v/>
          </cell>
        </row>
        <row r="3785">
          <cell r="C3785" t="str">
            <v/>
          </cell>
        </row>
        <row r="3786">
          <cell r="C3786" t="str">
            <v/>
          </cell>
        </row>
        <row r="3787">
          <cell r="C3787" t="str">
            <v/>
          </cell>
        </row>
        <row r="3788">
          <cell r="C3788" t="str">
            <v/>
          </cell>
        </row>
        <row r="3789">
          <cell r="C3789" t="str">
            <v/>
          </cell>
        </row>
        <row r="3790">
          <cell r="C3790" t="str">
            <v/>
          </cell>
        </row>
        <row r="3791">
          <cell r="C3791" t="str">
            <v/>
          </cell>
        </row>
        <row r="3792">
          <cell r="C3792" t="str">
            <v/>
          </cell>
        </row>
        <row r="3793">
          <cell r="C3793" t="str">
            <v/>
          </cell>
        </row>
        <row r="3794">
          <cell r="C3794" t="str">
            <v/>
          </cell>
        </row>
        <row r="3795">
          <cell r="C3795" t="str">
            <v/>
          </cell>
        </row>
        <row r="3796">
          <cell r="C3796" t="str">
            <v/>
          </cell>
        </row>
        <row r="3797">
          <cell r="C3797" t="str">
            <v/>
          </cell>
        </row>
        <row r="3798">
          <cell r="C3798" t="str">
            <v/>
          </cell>
        </row>
        <row r="3799">
          <cell r="C3799" t="str">
            <v/>
          </cell>
        </row>
        <row r="3800">
          <cell r="C3800" t="str">
            <v/>
          </cell>
        </row>
        <row r="3801">
          <cell r="C3801" t="str">
            <v/>
          </cell>
        </row>
        <row r="3802">
          <cell r="C3802" t="str">
            <v/>
          </cell>
        </row>
        <row r="3803">
          <cell r="C3803" t="str">
            <v/>
          </cell>
        </row>
        <row r="3804">
          <cell r="C3804" t="str">
            <v/>
          </cell>
        </row>
        <row r="3805">
          <cell r="C3805" t="str">
            <v/>
          </cell>
        </row>
        <row r="3806">
          <cell r="C3806" t="str">
            <v/>
          </cell>
        </row>
        <row r="3807">
          <cell r="C3807" t="str">
            <v/>
          </cell>
        </row>
        <row r="3808">
          <cell r="C3808" t="str">
            <v/>
          </cell>
        </row>
        <row r="3809">
          <cell r="C3809" t="str">
            <v/>
          </cell>
        </row>
        <row r="3810">
          <cell r="C3810" t="str">
            <v/>
          </cell>
        </row>
        <row r="3811">
          <cell r="C3811" t="str">
            <v/>
          </cell>
        </row>
        <row r="3812">
          <cell r="C3812" t="str">
            <v/>
          </cell>
        </row>
        <row r="3813">
          <cell r="C3813" t="str">
            <v/>
          </cell>
        </row>
        <row r="3814">
          <cell r="C3814" t="str">
            <v/>
          </cell>
        </row>
        <row r="3815">
          <cell r="C3815" t="str">
            <v/>
          </cell>
        </row>
        <row r="3816">
          <cell r="C3816" t="str">
            <v/>
          </cell>
        </row>
        <row r="3817">
          <cell r="C3817" t="str">
            <v/>
          </cell>
        </row>
        <row r="3818">
          <cell r="C3818" t="str">
            <v/>
          </cell>
        </row>
        <row r="3819">
          <cell r="C3819" t="str">
            <v/>
          </cell>
        </row>
        <row r="3820">
          <cell r="C3820" t="str">
            <v/>
          </cell>
        </row>
        <row r="3821">
          <cell r="C3821" t="str">
            <v/>
          </cell>
        </row>
        <row r="3822">
          <cell r="C3822" t="str">
            <v/>
          </cell>
        </row>
        <row r="3823">
          <cell r="C3823" t="str">
            <v/>
          </cell>
        </row>
        <row r="3824">
          <cell r="C3824" t="str">
            <v/>
          </cell>
        </row>
        <row r="3825">
          <cell r="C3825" t="str">
            <v/>
          </cell>
        </row>
        <row r="3826">
          <cell r="C3826" t="str">
            <v/>
          </cell>
        </row>
        <row r="3827">
          <cell r="C3827" t="str">
            <v/>
          </cell>
        </row>
        <row r="3828">
          <cell r="C3828" t="str">
            <v/>
          </cell>
        </row>
        <row r="3829">
          <cell r="C3829" t="str">
            <v/>
          </cell>
        </row>
        <row r="3830">
          <cell r="C3830" t="str">
            <v/>
          </cell>
        </row>
        <row r="3831">
          <cell r="C3831" t="str">
            <v/>
          </cell>
        </row>
        <row r="3832">
          <cell r="C3832" t="str">
            <v/>
          </cell>
        </row>
        <row r="3833">
          <cell r="C3833" t="str">
            <v/>
          </cell>
        </row>
        <row r="3834">
          <cell r="C3834" t="str">
            <v/>
          </cell>
        </row>
        <row r="3835">
          <cell r="C3835" t="str">
            <v/>
          </cell>
        </row>
        <row r="3836">
          <cell r="C3836" t="str">
            <v/>
          </cell>
        </row>
        <row r="3837">
          <cell r="C3837" t="str">
            <v/>
          </cell>
        </row>
        <row r="3838">
          <cell r="C3838" t="str">
            <v/>
          </cell>
        </row>
        <row r="3839">
          <cell r="C3839" t="str">
            <v/>
          </cell>
        </row>
        <row r="3840">
          <cell r="C3840" t="str">
            <v/>
          </cell>
        </row>
        <row r="3841">
          <cell r="C3841" t="str">
            <v/>
          </cell>
        </row>
        <row r="3842">
          <cell r="C3842" t="str">
            <v/>
          </cell>
        </row>
        <row r="3843">
          <cell r="C3843" t="str">
            <v/>
          </cell>
        </row>
        <row r="3844">
          <cell r="C3844" t="str">
            <v/>
          </cell>
        </row>
        <row r="3845">
          <cell r="C3845" t="str">
            <v/>
          </cell>
        </row>
        <row r="3846">
          <cell r="C3846" t="str">
            <v/>
          </cell>
        </row>
        <row r="3847">
          <cell r="C3847" t="str">
            <v/>
          </cell>
        </row>
        <row r="3848">
          <cell r="C3848" t="str">
            <v/>
          </cell>
        </row>
        <row r="3849">
          <cell r="C3849" t="str">
            <v/>
          </cell>
        </row>
        <row r="3850">
          <cell r="C3850" t="str">
            <v/>
          </cell>
        </row>
        <row r="3851">
          <cell r="C3851" t="str">
            <v/>
          </cell>
        </row>
        <row r="3852">
          <cell r="C3852" t="str">
            <v/>
          </cell>
        </row>
        <row r="3853">
          <cell r="C3853" t="str">
            <v/>
          </cell>
        </row>
        <row r="3854">
          <cell r="C3854" t="str">
            <v/>
          </cell>
        </row>
        <row r="3855">
          <cell r="C3855" t="str">
            <v/>
          </cell>
        </row>
        <row r="3856">
          <cell r="C3856" t="str">
            <v/>
          </cell>
        </row>
        <row r="3857">
          <cell r="C3857" t="str">
            <v/>
          </cell>
        </row>
        <row r="3858">
          <cell r="C3858" t="str">
            <v/>
          </cell>
        </row>
        <row r="3859">
          <cell r="C3859" t="str">
            <v/>
          </cell>
        </row>
        <row r="3860">
          <cell r="C3860" t="str">
            <v/>
          </cell>
        </row>
        <row r="3861">
          <cell r="C3861" t="str">
            <v/>
          </cell>
        </row>
        <row r="3862">
          <cell r="C3862" t="str">
            <v/>
          </cell>
        </row>
        <row r="3863">
          <cell r="C3863" t="str">
            <v/>
          </cell>
        </row>
        <row r="3864">
          <cell r="C3864" t="str">
            <v/>
          </cell>
        </row>
        <row r="3865">
          <cell r="C3865" t="str">
            <v/>
          </cell>
        </row>
        <row r="3866">
          <cell r="C3866" t="str">
            <v/>
          </cell>
        </row>
        <row r="3867">
          <cell r="C3867" t="str">
            <v/>
          </cell>
        </row>
        <row r="3868">
          <cell r="C3868" t="str">
            <v/>
          </cell>
        </row>
        <row r="3869">
          <cell r="C3869" t="str">
            <v/>
          </cell>
        </row>
        <row r="3870">
          <cell r="C3870" t="str">
            <v/>
          </cell>
        </row>
        <row r="3871">
          <cell r="C3871" t="str">
            <v/>
          </cell>
        </row>
        <row r="3872">
          <cell r="C3872" t="str">
            <v/>
          </cell>
        </row>
        <row r="3873">
          <cell r="C3873" t="str">
            <v/>
          </cell>
        </row>
        <row r="3874">
          <cell r="C3874" t="str">
            <v/>
          </cell>
        </row>
        <row r="3875">
          <cell r="C3875" t="str">
            <v/>
          </cell>
        </row>
        <row r="3876">
          <cell r="C3876" t="str">
            <v/>
          </cell>
        </row>
        <row r="3877">
          <cell r="C3877" t="str">
            <v/>
          </cell>
        </row>
        <row r="3878">
          <cell r="C3878" t="str">
            <v/>
          </cell>
        </row>
        <row r="3879">
          <cell r="C3879" t="str">
            <v/>
          </cell>
        </row>
        <row r="3880">
          <cell r="C3880" t="str">
            <v/>
          </cell>
        </row>
        <row r="3881">
          <cell r="C3881" t="str">
            <v/>
          </cell>
        </row>
        <row r="3882">
          <cell r="C3882" t="str">
            <v/>
          </cell>
        </row>
        <row r="3883">
          <cell r="C3883" t="str">
            <v/>
          </cell>
        </row>
        <row r="3884">
          <cell r="C3884" t="str">
            <v/>
          </cell>
        </row>
        <row r="3885">
          <cell r="C3885" t="str">
            <v/>
          </cell>
        </row>
        <row r="3886">
          <cell r="C3886" t="str">
            <v/>
          </cell>
        </row>
        <row r="3887">
          <cell r="C3887" t="str">
            <v/>
          </cell>
        </row>
        <row r="3888">
          <cell r="C3888" t="str">
            <v/>
          </cell>
        </row>
        <row r="3889">
          <cell r="C3889" t="str">
            <v/>
          </cell>
        </row>
        <row r="3890">
          <cell r="C3890" t="str">
            <v/>
          </cell>
        </row>
        <row r="3891">
          <cell r="C3891" t="str">
            <v/>
          </cell>
        </row>
        <row r="3892">
          <cell r="C3892" t="str">
            <v/>
          </cell>
        </row>
        <row r="3893">
          <cell r="C3893" t="str">
            <v/>
          </cell>
        </row>
        <row r="3894">
          <cell r="C3894" t="str">
            <v/>
          </cell>
        </row>
        <row r="3895">
          <cell r="C3895" t="str">
            <v/>
          </cell>
        </row>
        <row r="3896">
          <cell r="C3896" t="str">
            <v/>
          </cell>
        </row>
        <row r="3897">
          <cell r="C3897" t="str">
            <v/>
          </cell>
        </row>
        <row r="3898">
          <cell r="C3898" t="str">
            <v/>
          </cell>
        </row>
        <row r="3899">
          <cell r="C3899" t="str">
            <v/>
          </cell>
        </row>
        <row r="3900">
          <cell r="C3900" t="str">
            <v/>
          </cell>
        </row>
        <row r="3901">
          <cell r="C3901" t="str">
            <v/>
          </cell>
        </row>
        <row r="3902">
          <cell r="C3902" t="str">
            <v/>
          </cell>
        </row>
        <row r="3903">
          <cell r="C3903" t="str">
            <v/>
          </cell>
        </row>
        <row r="3904">
          <cell r="C3904" t="str">
            <v/>
          </cell>
        </row>
        <row r="3905">
          <cell r="C3905" t="str">
            <v/>
          </cell>
        </row>
        <row r="3906">
          <cell r="C3906" t="str">
            <v/>
          </cell>
        </row>
        <row r="3907">
          <cell r="C3907" t="str">
            <v/>
          </cell>
        </row>
        <row r="3908">
          <cell r="C3908" t="str">
            <v/>
          </cell>
        </row>
        <row r="3909">
          <cell r="C3909" t="str">
            <v/>
          </cell>
        </row>
        <row r="3910">
          <cell r="C3910" t="str">
            <v/>
          </cell>
        </row>
        <row r="3911">
          <cell r="C3911" t="str">
            <v/>
          </cell>
        </row>
        <row r="3912">
          <cell r="C3912" t="str">
            <v/>
          </cell>
        </row>
        <row r="3913">
          <cell r="C3913" t="str">
            <v/>
          </cell>
        </row>
        <row r="3914">
          <cell r="C3914" t="str">
            <v/>
          </cell>
        </row>
        <row r="3915">
          <cell r="C3915" t="str">
            <v/>
          </cell>
        </row>
        <row r="3916">
          <cell r="C3916" t="str">
            <v/>
          </cell>
        </row>
        <row r="3917">
          <cell r="C3917" t="str">
            <v/>
          </cell>
        </row>
        <row r="3918">
          <cell r="C3918" t="str">
            <v/>
          </cell>
        </row>
        <row r="3919">
          <cell r="C3919" t="str">
            <v/>
          </cell>
        </row>
        <row r="3920">
          <cell r="C3920" t="str">
            <v/>
          </cell>
        </row>
        <row r="3921">
          <cell r="C3921" t="str">
            <v/>
          </cell>
        </row>
        <row r="3922">
          <cell r="C3922" t="str">
            <v/>
          </cell>
        </row>
        <row r="3923">
          <cell r="C3923" t="str">
            <v/>
          </cell>
        </row>
        <row r="3924">
          <cell r="C3924" t="str">
            <v/>
          </cell>
        </row>
        <row r="3925">
          <cell r="C3925" t="str">
            <v/>
          </cell>
        </row>
        <row r="3926">
          <cell r="C3926" t="str">
            <v/>
          </cell>
        </row>
        <row r="3927">
          <cell r="C3927" t="str">
            <v/>
          </cell>
        </row>
        <row r="3928">
          <cell r="C3928" t="str">
            <v/>
          </cell>
        </row>
        <row r="3929">
          <cell r="C3929" t="str">
            <v/>
          </cell>
        </row>
        <row r="3930">
          <cell r="C3930" t="str">
            <v/>
          </cell>
        </row>
        <row r="3931">
          <cell r="C3931" t="str">
            <v/>
          </cell>
        </row>
        <row r="3932">
          <cell r="C3932" t="str">
            <v/>
          </cell>
        </row>
        <row r="3933">
          <cell r="C3933" t="str">
            <v/>
          </cell>
        </row>
        <row r="3934">
          <cell r="C3934" t="str">
            <v/>
          </cell>
        </row>
        <row r="3935">
          <cell r="C3935" t="str">
            <v/>
          </cell>
        </row>
        <row r="3936">
          <cell r="C3936" t="str">
            <v/>
          </cell>
        </row>
        <row r="3937">
          <cell r="C3937" t="str">
            <v/>
          </cell>
        </row>
        <row r="3938">
          <cell r="C3938" t="str">
            <v/>
          </cell>
        </row>
        <row r="3939">
          <cell r="C3939" t="str">
            <v/>
          </cell>
        </row>
        <row r="3940">
          <cell r="C3940" t="str">
            <v/>
          </cell>
        </row>
        <row r="3941">
          <cell r="C3941" t="str">
            <v/>
          </cell>
        </row>
        <row r="3942">
          <cell r="C3942" t="str">
            <v/>
          </cell>
        </row>
        <row r="3943">
          <cell r="C3943" t="str">
            <v/>
          </cell>
        </row>
        <row r="3944">
          <cell r="C3944" t="str">
            <v/>
          </cell>
        </row>
        <row r="3945">
          <cell r="C3945" t="str">
            <v/>
          </cell>
        </row>
        <row r="3946">
          <cell r="C3946" t="str">
            <v/>
          </cell>
        </row>
        <row r="3947">
          <cell r="C3947" t="str">
            <v/>
          </cell>
        </row>
        <row r="3948">
          <cell r="C3948" t="str">
            <v/>
          </cell>
        </row>
        <row r="3949">
          <cell r="C3949" t="str">
            <v/>
          </cell>
        </row>
        <row r="3950">
          <cell r="C3950" t="str">
            <v/>
          </cell>
        </row>
        <row r="3951">
          <cell r="C3951" t="str">
            <v/>
          </cell>
        </row>
        <row r="3952">
          <cell r="C3952" t="str">
            <v/>
          </cell>
        </row>
        <row r="3953">
          <cell r="C3953" t="str">
            <v/>
          </cell>
        </row>
        <row r="3954">
          <cell r="C3954" t="str">
            <v/>
          </cell>
        </row>
        <row r="3955">
          <cell r="C3955" t="str">
            <v/>
          </cell>
        </row>
        <row r="3956">
          <cell r="C3956" t="str">
            <v/>
          </cell>
        </row>
        <row r="3957">
          <cell r="C3957" t="str">
            <v/>
          </cell>
        </row>
        <row r="3958">
          <cell r="C3958" t="str">
            <v/>
          </cell>
        </row>
        <row r="3959">
          <cell r="C3959" t="str">
            <v/>
          </cell>
        </row>
        <row r="3960">
          <cell r="C3960" t="str">
            <v/>
          </cell>
        </row>
        <row r="3961">
          <cell r="C3961" t="str">
            <v/>
          </cell>
        </row>
        <row r="3962">
          <cell r="C3962" t="str">
            <v/>
          </cell>
        </row>
        <row r="3963">
          <cell r="C3963" t="str">
            <v/>
          </cell>
        </row>
        <row r="3964">
          <cell r="C3964" t="str">
            <v/>
          </cell>
        </row>
        <row r="3965">
          <cell r="C3965" t="str">
            <v/>
          </cell>
        </row>
        <row r="3966">
          <cell r="C3966" t="str">
            <v/>
          </cell>
        </row>
        <row r="3967">
          <cell r="C3967" t="str">
            <v/>
          </cell>
        </row>
        <row r="3968">
          <cell r="C3968" t="str">
            <v/>
          </cell>
        </row>
        <row r="3969">
          <cell r="C3969" t="str">
            <v/>
          </cell>
        </row>
        <row r="3970">
          <cell r="C3970" t="str">
            <v/>
          </cell>
        </row>
        <row r="3971">
          <cell r="C3971" t="str">
            <v/>
          </cell>
        </row>
        <row r="3972">
          <cell r="C3972" t="str">
            <v/>
          </cell>
        </row>
        <row r="3973">
          <cell r="C3973" t="str">
            <v/>
          </cell>
        </row>
        <row r="3974">
          <cell r="C3974" t="str">
            <v/>
          </cell>
        </row>
        <row r="3975">
          <cell r="C3975" t="str">
            <v/>
          </cell>
        </row>
        <row r="3976">
          <cell r="C3976" t="str">
            <v/>
          </cell>
        </row>
        <row r="3977">
          <cell r="C3977" t="str">
            <v/>
          </cell>
        </row>
        <row r="3978">
          <cell r="C3978" t="str">
            <v/>
          </cell>
        </row>
        <row r="3979">
          <cell r="C3979" t="str">
            <v/>
          </cell>
        </row>
        <row r="3980">
          <cell r="C3980" t="str">
            <v/>
          </cell>
        </row>
        <row r="3981">
          <cell r="C3981" t="str">
            <v/>
          </cell>
        </row>
        <row r="3982">
          <cell r="C3982" t="str">
            <v/>
          </cell>
        </row>
        <row r="3983">
          <cell r="C3983" t="str">
            <v/>
          </cell>
        </row>
        <row r="3984">
          <cell r="C3984" t="str">
            <v/>
          </cell>
        </row>
        <row r="3985">
          <cell r="C3985" t="str">
            <v/>
          </cell>
        </row>
        <row r="3986">
          <cell r="C3986" t="str">
            <v/>
          </cell>
        </row>
        <row r="3987">
          <cell r="C3987" t="str">
            <v/>
          </cell>
        </row>
        <row r="3988">
          <cell r="C3988" t="str">
            <v/>
          </cell>
        </row>
        <row r="3989">
          <cell r="C3989" t="str">
            <v/>
          </cell>
        </row>
        <row r="3990">
          <cell r="C3990" t="str">
            <v/>
          </cell>
        </row>
        <row r="3991">
          <cell r="C3991" t="str">
            <v/>
          </cell>
        </row>
        <row r="3992">
          <cell r="C3992" t="str">
            <v/>
          </cell>
        </row>
        <row r="3993">
          <cell r="C3993" t="str">
            <v/>
          </cell>
        </row>
        <row r="3994">
          <cell r="C3994" t="str">
            <v/>
          </cell>
        </row>
        <row r="3995">
          <cell r="C3995" t="str">
            <v/>
          </cell>
        </row>
        <row r="3996">
          <cell r="C3996" t="str">
            <v/>
          </cell>
        </row>
        <row r="3997">
          <cell r="C3997" t="str">
            <v/>
          </cell>
        </row>
        <row r="3998">
          <cell r="C3998" t="str">
            <v/>
          </cell>
        </row>
        <row r="3999">
          <cell r="C3999" t="str">
            <v/>
          </cell>
        </row>
        <row r="4000">
          <cell r="C4000" t="str">
            <v/>
          </cell>
        </row>
        <row r="4001">
          <cell r="C4001" t="str">
            <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 val="_REF"/>
      <sheetName val="Plan2 (2)"/>
      <sheetName val="Lente - dipd"/>
      <sheetName val="Lente VALE"/>
      <sheetName val="Filtro"/>
      <sheetName val="FINAL"/>
    </sheetNames>
    <definedNames>
      <definedName name="Macro1"/>
    </defined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 val="Insumos e Produtos"/>
      <sheetName val="Itens de Controle - Nice"/>
      <sheetName val="Ferrovia"/>
      <sheetName val="Porto"/>
      <sheetName val="PA - Receita Líquida Guseiros"/>
      <sheetName val="PA - Gusa Norte (2)"/>
      <sheetName val="_REF"/>
      <sheetName val="IC-Efeito"/>
      <sheetName val="IC_Efeito"/>
      <sheetName val="Sumario"/>
      <sheetName val="Premissas Preenchimento BAY"/>
      <sheetName val="Avanço Físico_IOI BAY"/>
      <sheetName val="Avanço Econômico_IOI BAY"/>
      <sheetName val="Ad. Proj. Financ_IEF BAY"/>
      <sheetName val="Baseline Físico BAY"/>
      <sheetName val="Baseline Econômico BAY"/>
      <sheetName val="Milestones BAY"/>
      <sheetName val="Licencas Bayovar"/>
      <sheetName val="FAIXAS - META VALE BAYOVAR"/>
      <sheetName val="Milestones PRC"/>
      <sheetName val="Premissas Preenchimento CLN"/>
      <sheetName val="Avanço Físico_IOI CLN"/>
      <sheetName val="Avanço Econômico_IOI CLN"/>
      <sheetName val="Ad. Proj. Financ_IEF CLN"/>
      <sheetName val="Baseline Físico CLN"/>
      <sheetName val="Baseline Econômico CLN"/>
      <sheetName val="Milestones CLN"/>
      <sheetName val="FAIXAS - CALCULADORA CLN "/>
      <sheetName val="Dados"/>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crição Negócio"/>
      <sheetName val="Anexo B"/>
      <sheetName val="Anexo C"/>
      <sheetName val="PA-Fev_Frat 3º2004"/>
      <sheetName val="PA-Fev_Frat 4º2004"/>
      <sheetName val="PA-Fev_HE 4º2004 1"/>
      <sheetName val="PA-Mar_HE_3º2004"/>
      <sheetName val="PA-Mar_Restrição_2ºT2004 "/>
      <sheetName val="PA-Mar_Impacto_4º2004"/>
      <sheetName val="PA-Mar_Acid.SPT_4º2004"/>
      <sheetName val="SISCOM ABAST"/>
      <sheetName val="SISCOM DESC BR"/>
      <sheetName val="Acid.Ferrov-PA ABR (2)"/>
      <sheetName val="CARACTVP"/>
    </sheetNames>
    <definedNames>
      <definedName name="Macro1"/>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 val="_REF"/>
      <sheetName val="Empresas"/>
      <sheetName val="Dados"/>
      <sheetName val="Seleção Projetos"/>
    </sheetNames>
    <definedNames>
      <definedName name="Macro3"/>
    </definedNames>
    <sheetDataSet>
      <sheetData sheetId="0" refreshError="1"/>
      <sheetData sheetId="1" refreshError="1"/>
      <sheetData sheetId="2" refreshError="1"/>
      <sheetData sheetId="3" refreshError="1"/>
      <sheetData sheetId="4"/>
      <sheetData sheetId="5" refreshError="1"/>
      <sheetData sheetId="6" refreshError="1"/>
      <sheetData sheetId="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ções"/>
      <sheetName val="Banco de Dados"/>
      <sheetName val="Check Farol"/>
      <sheetName val="Check List"/>
      <sheetName val="Check Pad "/>
      <sheetName val="Cronograma"/>
      <sheetName val="Check Pecados"/>
      <sheetName val="Check List SSO"/>
      <sheetName val="Pessoal Próprio"/>
      <sheetName val="Pessoal de Terceiros"/>
      <sheetName val="Treinamento na Visão"/>
    </sheetNames>
    <sheetDataSet>
      <sheetData sheetId="0"/>
      <sheetData sheetId="1"/>
      <sheetData sheetId="2" refreshError="1">
        <row r="5">
          <cell r="F5">
            <v>1</v>
          </cell>
          <cell r="G5">
            <v>1</v>
          </cell>
          <cell r="H5">
            <v>1</v>
          </cell>
          <cell r="I5">
            <v>0</v>
          </cell>
          <cell r="J5">
            <v>1</v>
          </cell>
        </row>
        <row r="7">
          <cell r="F7" t="str">
            <v>NA</v>
          </cell>
          <cell r="G7" t="str">
            <v>NA</v>
          </cell>
          <cell r="H7" t="str">
            <v>NA</v>
          </cell>
          <cell r="I7" t="str">
            <v>NA</v>
          </cell>
          <cell r="J7" t="str">
            <v>NA</v>
          </cell>
        </row>
        <row r="9">
          <cell r="F9" t="str">
            <v>NA</v>
          </cell>
          <cell r="G9" t="str">
            <v>NA</v>
          </cell>
          <cell r="H9" t="str">
            <v>NA</v>
          </cell>
          <cell r="I9" t="str">
            <v>NA</v>
          </cell>
          <cell r="J9" t="str">
            <v>NA</v>
          </cell>
        </row>
        <row r="11">
          <cell r="F11" t="str">
            <v>NA</v>
          </cell>
          <cell r="G11" t="str">
            <v>NA</v>
          </cell>
          <cell r="H11" t="str">
            <v>NA</v>
          </cell>
          <cell r="I11" t="str">
            <v>NA</v>
          </cell>
          <cell r="J11" t="str">
            <v>NA</v>
          </cell>
        </row>
        <row r="13">
          <cell r="F13">
            <v>1</v>
          </cell>
          <cell r="G13">
            <v>1</v>
          </cell>
          <cell r="H13">
            <v>1</v>
          </cell>
          <cell r="I13">
            <v>0</v>
          </cell>
          <cell r="J13">
            <v>1</v>
          </cell>
        </row>
        <row r="14">
          <cell r="F14">
            <v>1</v>
          </cell>
          <cell r="G14">
            <v>1</v>
          </cell>
        </row>
        <row r="15">
          <cell r="F15">
            <v>1</v>
          </cell>
          <cell r="G15">
            <v>1</v>
          </cell>
          <cell r="H15">
            <v>1</v>
          </cell>
          <cell r="I15">
            <v>1</v>
          </cell>
          <cell r="J15">
            <v>1</v>
          </cell>
        </row>
        <row r="17">
          <cell r="F17">
            <v>1</v>
          </cell>
          <cell r="G17">
            <v>1</v>
          </cell>
          <cell r="H17">
            <v>1</v>
          </cell>
          <cell r="I17">
            <v>0</v>
          </cell>
          <cell r="J17">
            <v>1</v>
          </cell>
        </row>
        <row r="19">
          <cell r="F19" t="str">
            <v>NA</v>
          </cell>
          <cell r="G19" t="str">
            <v>NA</v>
          </cell>
          <cell r="H19" t="str">
            <v>NA</v>
          </cell>
          <cell r="I19" t="str">
            <v>NA</v>
          </cell>
          <cell r="J19" t="str">
            <v>NA</v>
          </cell>
        </row>
        <row r="21">
          <cell r="F21" t="str">
            <v>NA</v>
          </cell>
          <cell r="G21" t="str">
            <v>NA</v>
          </cell>
          <cell r="H21" t="str">
            <v>NA</v>
          </cell>
          <cell r="I21" t="str">
            <v>NA</v>
          </cell>
          <cell r="J21" t="str">
            <v>NA</v>
          </cell>
        </row>
        <row r="23">
          <cell r="F23" t="str">
            <v>NA</v>
          </cell>
          <cell r="G23" t="str">
            <v>NA</v>
          </cell>
          <cell r="H23" t="str">
            <v>NA</v>
          </cell>
          <cell r="I23" t="str">
            <v>NA</v>
          </cell>
          <cell r="J23" t="str">
            <v>NA</v>
          </cell>
        </row>
        <row r="25">
          <cell r="F25" t="str">
            <v>NA</v>
          </cell>
          <cell r="G25" t="str">
            <v>NA</v>
          </cell>
          <cell r="H25" t="str">
            <v>NA</v>
          </cell>
          <cell r="I25" t="str">
            <v>NA</v>
          </cell>
          <cell r="J25" t="str">
            <v>NA</v>
          </cell>
        </row>
        <row r="27">
          <cell r="F27" t="str">
            <v>NA</v>
          </cell>
          <cell r="G27" t="str">
            <v>NA</v>
          </cell>
          <cell r="H27" t="str">
            <v>NA</v>
          </cell>
          <cell r="I27" t="str">
            <v>NA</v>
          </cell>
          <cell r="J27" t="str">
            <v>NA</v>
          </cell>
        </row>
        <row r="29">
          <cell r="F29" t="str">
            <v>NA</v>
          </cell>
          <cell r="G29" t="str">
            <v>NA</v>
          </cell>
          <cell r="H29" t="str">
            <v>NA</v>
          </cell>
          <cell r="I29" t="str">
            <v>NA</v>
          </cell>
          <cell r="J29" t="str">
            <v>NA</v>
          </cell>
        </row>
        <row r="31">
          <cell r="F31" t="str">
            <v>NA</v>
          </cell>
          <cell r="G31" t="str">
            <v>NA</v>
          </cell>
          <cell r="H31" t="str">
            <v>NA</v>
          </cell>
          <cell r="I31" t="str">
            <v>NA</v>
          </cell>
          <cell r="J31" t="str">
            <v>NA</v>
          </cell>
        </row>
        <row r="33">
          <cell r="F33" t="str">
            <v>NA</v>
          </cell>
          <cell r="G33" t="str">
            <v>NA</v>
          </cell>
          <cell r="H33" t="str">
            <v>NA</v>
          </cell>
          <cell r="I33" t="str">
            <v>NA</v>
          </cell>
          <cell r="J33" t="str">
            <v>NA</v>
          </cell>
        </row>
        <row r="35">
          <cell r="F35" t="str">
            <v>NA</v>
          </cell>
          <cell r="G35" t="str">
            <v>NA</v>
          </cell>
          <cell r="H35" t="str">
            <v>NA</v>
          </cell>
          <cell r="I35" t="str">
            <v>NA</v>
          </cell>
          <cell r="J35" t="str">
            <v>NA</v>
          </cell>
        </row>
        <row r="37">
          <cell r="F37" t="str">
            <v>NA</v>
          </cell>
          <cell r="G37" t="str">
            <v>NA</v>
          </cell>
          <cell r="H37" t="str">
            <v>NA</v>
          </cell>
          <cell r="I37" t="str">
            <v>NA</v>
          </cell>
          <cell r="J37" t="str">
            <v>NA</v>
          </cell>
        </row>
        <row r="38">
          <cell r="F38" t="str">
            <v>NA</v>
          </cell>
          <cell r="G38" t="str">
            <v>NA</v>
          </cell>
        </row>
        <row r="39">
          <cell r="F39" t="str">
            <v>NA</v>
          </cell>
          <cell r="G39" t="str">
            <v>NA</v>
          </cell>
          <cell r="H39" t="str">
            <v>NA</v>
          </cell>
          <cell r="I39" t="str">
            <v>NA</v>
          </cell>
          <cell r="J39" t="str">
            <v>NA</v>
          </cell>
        </row>
        <row r="40">
          <cell r="F40" t="str">
            <v>NA</v>
          </cell>
          <cell r="G40" t="str">
            <v>NA</v>
          </cell>
        </row>
        <row r="41">
          <cell r="F41" t="str">
            <v>NA</v>
          </cell>
          <cell r="G41" t="str">
            <v>NA</v>
          </cell>
          <cell r="H41" t="str">
            <v>NA</v>
          </cell>
          <cell r="I41" t="str">
            <v>NA</v>
          </cell>
          <cell r="J41" t="str">
            <v>NA</v>
          </cell>
        </row>
        <row r="42">
          <cell r="F42" t="str">
            <v>NA</v>
          </cell>
          <cell r="G42" t="str">
            <v>NA</v>
          </cell>
        </row>
        <row r="45">
          <cell r="F45">
            <v>10</v>
          </cell>
          <cell r="G45">
            <v>10</v>
          </cell>
          <cell r="H45">
            <v>10</v>
          </cell>
          <cell r="I45">
            <v>11</v>
          </cell>
          <cell r="J45">
            <v>11</v>
          </cell>
        </row>
        <row r="46">
          <cell r="F46" t="str">
            <v>NA</v>
          </cell>
          <cell r="G46" t="str">
            <v>NA</v>
          </cell>
        </row>
        <row r="47">
          <cell r="F47" t="str">
            <v>NA</v>
          </cell>
          <cell r="G47" t="str">
            <v>NA</v>
          </cell>
          <cell r="H47" t="str">
            <v>NA</v>
          </cell>
          <cell r="I47" t="str">
            <v>NA</v>
          </cell>
          <cell r="J47" t="str">
            <v>NA</v>
          </cell>
        </row>
        <row r="48">
          <cell r="F48" t="str">
            <v>NA</v>
          </cell>
          <cell r="G48" t="str">
            <v>NA</v>
          </cell>
        </row>
        <row r="49">
          <cell r="F49" t="str">
            <v>NA</v>
          </cell>
          <cell r="G49" t="str">
            <v>NA</v>
          </cell>
          <cell r="H49" t="str">
            <v>NA</v>
          </cell>
          <cell r="I49" t="str">
            <v>NA</v>
          </cell>
          <cell r="J49" t="str">
            <v>NA</v>
          </cell>
        </row>
        <row r="50">
          <cell r="F50" t="str">
            <v>NA</v>
          </cell>
          <cell r="G50" t="str">
            <v>NA</v>
          </cell>
        </row>
        <row r="51">
          <cell r="F51" t="str">
            <v>NA</v>
          </cell>
          <cell r="G51" t="str">
            <v>NA</v>
          </cell>
          <cell r="H51" t="str">
            <v>NA</v>
          </cell>
          <cell r="I51" t="str">
            <v>NA</v>
          </cell>
          <cell r="J51" t="str">
            <v>NA</v>
          </cell>
        </row>
        <row r="52">
          <cell r="F52" t="str">
            <v>NA</v>
          </cell>
          <cell r="G52" t="str">
            <v>NA</v>
          </cell>
        </row>
        <row r="53">
          <cell r="F53" t="str">
            <v>NA</v>
          </cell>
          <cell r="G53" t="str">
            <v>NA</v>
          </cell>
          <cell r="H53" t="str">
            <v>NA</v>
          </cell>
          <cell r="I53" t="str">
            <v>NA</v>
          </cell>
          <cell r="J53" t="str">
            <v>NA</v>
          </cell>
        </row>
        <row r="54">
          <cell r="F54" t="str">
            <v>NA</v>
          </cell>
          <cell r="G54" t="str">
            <v>NA</v>
          </cell>
        </row>
        <row r="55">
          <cell r="F55" t="str">
            <v>NA</v>
          </cell>
          <cell r="G55" t="str">
            <v>NA</v>
          </cell>
          <cell r="H55" t="str">
            <v>NA</v>
          </cell>
          <cell r="I55" t="str">
            <v>NA</v>
          </cell>
          <cell r="J55" t="str">
            <v>NA</v>
          </cell>
        </row>
        <row r="56">
          <cell r="F56" t="str">
            <v>NA</v>
          </cell>
          <cell r="G56" t="str">
            <v>NA</v>
          </cell>
        </row>
        <row r="57">
          <cell r="F57" t="str">
            <v>NA</v>
          </cell>
          <cell r="G57" t="str">
            <v>NA</v>
          </cell>
          <cell r="H57" t="str">
            <v>NA</v>
          </cell>
          <cell r="I57" t="str">
            <v>NA</v>
          </cell>
          <cell r="J57" t="str">
            <v>NA</v>
          </cell>
        </row>
        <row r="58">
          <cell r="F58" t="str">
            <v>NA</v>
          </cell>
          <cell r="G58" t="str">
            <v>NA</v>
          </cell>
        </row>
        <row r="59">
          <cell r="F59" t="str">
            <v>NA</v>
          </cell>
          <cell r="G59" t="str">
            <v>NA</v>
          </cell>
          <cell r="H59" t="str">
            <v>NA</v>
          </cell>
          <cell r="I59" t="str">
            <v>NA</v>
          </cell>
          <cell r="J59" t="str">
            <v>NA</v>
          </cell>
        </row>
        <row r="60">
          <cell r="F60" t="str">
            <v>NA</v>
          </cell>
          <cell r="G60" t="str">
            <v>NA</v>
          </cell>
        </row>
        <row r="61">
          <cell r="F61" t="str">
            <v>NA</v>
          </cell>
          <cell r="G61" t="str">
            <v>NA</v>
          </cell>
          <cell r="H61" t="str">
            <v>NA</v>
          </cell>
          <cell r="I61" t="str">
            <v>NA</v>
          </cell>
          <cell r="J61" t="str">
            <v>NA</v>
          </cell>
        </row>
        <row r="63">
          <cell r="F63" t="str">
            <v>NA</v>
          </cell>
          <cell r="G63" t="str">
            <v>NA</v>
          </cell>
          <cell r="H63" t="str">
            <v>NA</v>
          </cell>
          <cell r="I63" t="str">
            <v>NA</v>
          </cell>
          <cell r="J63" t="str">
            <v>NA</v>
          </cell>
        </row>
        <row r="65">
          <cell r="F65" t="str">
            <v>NA</v>
          </cell>
          <cell r="G65" t="str">
            <v>NA</v>
          </cell>
          <cell r="H65" t="str">
            <v>NA</v>
          </cell>
          <cell r="I65" t="str">
            <v>NA</v>
          </cell>
          <cell r="J65" t="str">
            <v>NA</v>
          </cell>
        </row>
        <row r="67">
          <cell r="F67" t="str">
            <v>NA</v>
          </cell>
          <cell r="G67" t="str">
            <v>NA</v>
          </cell>
          <cell r="H67" t="str">
            <v>NA</v>
          </cell>
          <cell r="I67" t="str">
            <v>NA</v>
          </cell>
          <cell r="J67" t="str">
            <v>NA</v>
          </cell>
        </row>
        <row r="69">
          <cell r="F69" t="str">
            <v>NA</v>
          </cell>
          <cell r="G69" t="str">
            <v>NA</v>
          </cell>
          <cell r="H69" t="str">
            <v>NA</v>
          </cell>
          <cell r="I69" t="str">
            <v>NA</v>
          </cell>
          <cell r="J69" t="str">
            <v>NA</v>
          </cell>
        </row>
      </sheetData>
      <sheetData sheetId="3"/>
      <sheetData sheetId="4"/>
      <sheetData sheetId="5"/>
      <sheetData sheetId="6"/>
      <sheetData sheetId="7"/>
      <sheetData sheetId="8"/>
      <sheetData sheetId="9"/>
      <sheetData sheetId="10"/>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ções de envio"/>
      <sheetName val="Instruções de preenchimento"/>
      <sheetName val="Considerações"/>
      <sheetName val="Banco de Dados"/>
      <sheetName val="Check Farol"/>
      <sheetName val="Check List"/>
      <sheetName val="Check Pad "/>
      <sheetName val="Check Pecados"/>
      <sheetName val="Pessoal Próprio"/>
      <sheetName val="Pessoal de Terceiros"/>
      <sheetName val="Treinamento na Visão"/>
      <sheetName val="RG14 - Próprios"/>
      <sheetName val="RG14 - Contratadas"/>
      <sheetName val="PAZ"/>
      <sheetName val="Check SSO"/>
    </sheetNames>
    <sheetDataSet>
      <sheetData sheetId="0"/>
      <sheetData sheetId="1"/>
      <sheetData sheetId="2"/>
      <sheetData sheetId="3"/>
      <sheetData sheetId="4"/>
      <sheetData sheetId="5" refreshError="1">
        <row r="5">
          <cell r="B5" t="str">
            <v>S</v>
          </cell>
          <cell r="C5" t="str">
            <v>S</v>
          </cell>
          <cell r="D5" t="str">
            <v>S</v>
          </cell>
          <cell r="E5" t="str">
            <v>S</v>
          </cell>
          <cell r="F5" t="str">
            <v>S</v>
          </cell>
          <cell r="G5" t="str">
            <v>S</v>
          </cell>
          <cell r="H5" t="str">
            <v>S</v>
          </cell>
          <cell r="N5" t="str">
            <v>S</v>
          </cell>
          <cell r="O5" t="str">
            <v>S</v>
          </cell>
          <cell r="P5" t="str">
            <v>S</v>
          </cell>
          <cell r="Q5" t="str">
            <v>S</v>
          </cell>
          <cell r="R5" t="str">
            <v>S</v>
          </cell>
          <cell r="S5" t="str">
            <v>S</v>
          </cell>
          <cell r="T5" t="str">
            <v>S</v>
          </cell>
          <cell r="Z5" t="str">
            <v>S</v>
          </cell>
          <cell r="AA5" t="str">
            <v>S</v>
          </cell>
          <cell r="AB5" t="str">
            <v>S</v>
          </cell>
          <cell r="AC5" t="str">
            <v>S</v>
          </cell>
          <cell r="AD5" t="str">
            <v>S</v>
          </cell>
          <cell r="AE5" t="str">
            <v>S</v>
          </cell>
          <cell r="AF5" t="str">
            <v>S</v>
          </cell>
          <cell r="AL5" t="str">
            <v>S</v>
          </cell>
          <cell r="AM5" t="str">
            <v>S</v>
          </cell>
          <cell r="AN5" t="str">
            <v>S</v>
          </cell>
          <cell r="AO5" t="str">
            <v>S</v>
          </cell>
          <cell r="AP5" t="str">
            <v>S</v>
          </cell>
          <cell r="AQ5" t="str">
            <v>S</v>
          </cell>
          <cell r="AR5" t="str">
            <v>S</v>
          </cell>
        </row>
        <row r="6">
          <cell r="B6" t="str">
            <v>S</v>
          </cell>
          <cell r="C6" t="str">
            <v>S</v>
          </cell>
          <cell r="D6" t="str">
            <v>S</v>
          </cell>
          <cell r="E6" t="str">
            <v>S</v>
          </cell>
          <cell r="F6" t="str">
            <v>S</v>
          </cell>
          <cell r="G6" t="str">
            <v>S</v>
          </cell>
          <cell r="H6" t="str">
            <v>S</v>
          </cell>
          <cell r="N6" t="str">
            <v>S</v>
          </cell>
          <cell r="O6" t="str">
            <v>S</v>
          </cell>
          <cell r="P6" t="str">
            <v>S</v>
          </cell>
          <cell r="Q6" t="str">
            <v>S</v>
          </cell>
          <cell r="R6" t="str">
            <v>S</v>
          </cell>
          <cell r="S6" t="str">
            <v>S</v>
          </cell>
          <cell r="T6" t="str">
            <v>S</v>
          </cell>
          <cell r="Z6" t="str">
            <v>S</v>
          </cell>
          <cell r="AA6" t="str">
            <v>S</v>
          </cell>
          <cell r="AB6" t="str">
            <v>S</v>
          </cell>
          <cell r="AC6" t="str">
            <v>S</v>
          </cell>
          <cell r="AD6" t="str">
            <v>S</v>
          </cell>
          <cell r="AE6" t="str">
            <v>S</v>
          </cell>
          <cell r="AF6" t="str">
            <v>S</v>
          </cell>
          <cell r="AL6" t="str">
            <v>S</v>
          </cell>
          <cell r="AM6" t="str">
            <v>S</v>
          </cell>
          <cell r="AN6" t="str">
            <v>S</v>
          </cell>
          <cell r="AO6" t="str">
            <v>S</v>
          </cell>
          <cell r="AP6" t="str">
            <v>S</v>
          </cell>
          <cell r="AQ6" t="str">
            <v>S</v>
          </cell>
          <cell r="AR6" t="str">
            <v>S</v>
          </cell>
        </row>
        <row r="7">
          <cell r="B7" t="str">
            <v>S</v>
          </cell>
          <cell r="C7" t="str">
            <v>S</v>
          </cell>
          <cell r="D7" t="str">
            <v>S</v>
          </cell>
          <cell r="E7" t="str">
            <v>S</v>
          </cell>
          <cell r="F7" t="str">
            <v>S</v>
          </cell>
          <cell r="G7" t="str">
            <v>S</v>
          </cell>
          <cell r="H7" t="str">
            <v>S</v>
          </cell>
          <cell r="N7" t="str">
            <v>S</v>
          </cell>
          <cell r="O7" t="str">
            <v>S</v>
          </cell>
          <cell r="P7" t="str">
            <v>S</v>
          </cell>
          <cell r="Q7" t="str">
            <v>S</v>
          </cell>
          <cell r="R7" t="str">
            <v>S</v>
          </cell>
          <cell r="S7" t="str">
            <v>S</v>
          </cell>
          <cell r="T7" t="str">
            <v>S</v>
          </cell>
          <cell r="Z7" t="str">
            <v>S</v>
          </cell>
          <cell r="AA7" t="str">
            <v>S</v>
          </cell>
          <cell r="AB7" t="str">
            <v>S</v>
          </cell>
          <cell r="AC7" t="str">
            <v>S</v>
          </cell>
          <cell r="AD7" t="str">
            <v>S</v>
          </cell>
          <cell r="AE7" t="str">
            <v>S</v>
          </cell>
          <cell r="AF7" t="str">
            <v>S</v>
          </cell>
          <cell r="AL7" t="str">
            <v>S</v>
          </cell>
          <cell r="AM7" t="str">
            <v>S</v>
          </cell>
          <cell r="AN7" t="str">
            <v>S</v>
          </cell>
          <cell r="AO7" t="str">
            <v>S</v>
          </cell>
          <cell r="AP7" t="str">
            <v>S</v>
          </cell>
          <cell r="AQ7" t="str">
            <v>S</v>
          </cell>
          <cell r="AR7" t="str">
            <v>S</v>
          </cell>
        </row>
        <row r="8">
          <cell r="B8" t="str">
            <v>S</v>
          </cell>
          <cell r="C8" t="str">
            <v>S</v>
          </cell>
          <cell r="D8" t="str">
            <v>S</v>
          </cell>
          <cell r="E8" t="str">
            <v>S</v>
          </cell>
          <cell r="F8" t="str">
            <v>S</v>
          </cell>
          <cell r="G8" t="str">
            <v>S</v>
          </cell>
          <cell r="H8" t="str">
            <v>S</v>
          </cell>
          <cell r="N8" t="str">
            <v>S</v>
          </cell>
          <cell r="O8" t="str">
            <v>S</v>
          </cell>
          <cell r="P8" t="str">
            <v>S</v>
          </cell>
          <cell r="Q8" t="str">
            <v>S</v>
          </cell>
          <cell r="R8" t="str">
            <v>S</v>
          </cell>
          <cell r="S8" t="str">
            <v>S</v>
          </cell>
          <cell r="T8" t="str">
            <v>S</v>
          </cell>
          <cell r="Z8" t="str">
            <v>S</v>
          </cell>
          <cell r="AA8" t="str">
            <v>S</v>
          </cell>
          <cell r="AB8" t="str">
            <v>S</v>
          </cell>
          <cell r="AC8" t="str">
            <v>S</v>
          </cell>
          <cell r="AD8" t="str">
            <v>S</v>
          </cell>
          <cell r="AE8" t="str">
            <v>S</v>
          </cell>
          <cell r="AF8" t="str">
            <v>S</v>
          </cell>
          <cell r="AL8" t="str">
            <v>S</v>
          </cell>
          <cell r="AM8" t="str">
            <v>S</v>
          </cell>
          <cell r="AN8" t="str">
            <v>S</v>
          </cell>
          <cell r="AO8" t="str">
            <v>S</v>
          </cell>
          <cell r="AP8" t="str">
            <v>S</v>
          </cell>
          <cell r="AQ8" t="str">
            <v>S</v>
          </cell>
          <cell r="AR8" t="str">
            <v>S</v>
          </cell>
        </row>
        <row r="9">
          <cell r="B9" t="str">
            <v>N</v>
          </cell>
          <cell r="C9" t="str">
            <v>N</v>
          </cell>
          <cell r="D9" t="str">
            <v>N</v>
          </cell>
          <cell r="E9" t="str">
            <v>N</v>
          </cell>
          <cell r="F9" t="str">
            <v>N</v>
          </cell>
          <cell r="G9" t="str">
            <v>N</v>
          </cell>
          <cell r="H9" t="str">
            <v>S</v>
          </cell>
          <cell r="N9" t="str">
            <v>N</v>
          </cell>
          <cell r="O9" t="str">
            <v>N</v>
          </cell>
          <cell r="P9" t="str">
            <v>N</v>
          </cell>
          <cell r="Q9" t="str">
            <v>N</v>
          </cell>
          <cell r="R9" t="str">
            <v>S</v>
          </cell>
          <cell r="S9" t="str">
            <v>S</v>
          </cell>
          <cell r="T9" t="str">
            <v>S</v>
          </cell>
          <cell r="Z9" t="str">
            <v>N</v>
          </cell>
          <cell r="AA9" t="str">
            <v>N</v>
          </cell>
          <cell r="AB9" t="str">
            <v>S</v>
          </cell>
          <cell r="AC9" t="str">
            <v>S</v>
          </cell>
          <cell r="AD9" t="str">
            <v>S</v>
          </cell>
          <cell r="AE9" t="str">
            <v>S</v>
          </cell>
          <cell r="AF9" t="str">
            <v>S</v>
          </cell>
          <cell r="AL9" t="str">
            <v>N</v>
          </cell>
          <cell r="AM9" t="str">
            <v>N</v>
          </cell>
          <cell r="AN9" t="str">
            <v>N</v>
          </cell>
          <cell r="AO9" t="str">
            <v>N</v>
          </cell>
          <cell r="AP9" t="str">
            <v>N</v>
          </cell>
          <cell r="AQ9" t="str">
            <v>N</v>
          </cell>
          <cell r="AR9" t="str">
            <v>S</v>
          </cell>
        </row>
        <row r="10">
          <cell r="B10" t="str">
            <v>N</v>
          </cell>
          <cell r="C10" t="str">
            <v>N</v>
          </cell>
          <cell r="D10" t="str">
            <v>N</v>
          </cell>
          <cell r="E10" t="str">
            <v>N</v>
          </cell>
          <cell r="F10" t="str">
            <v>N</v>
          </cell>
          <cell r="G10" t="str">
            <v>N</v>
          </cell>
          <cell r="H10" t="str">
            <v>N</v>
          </cell>
          <cell r="N10" t="str">
            <v>N</v>
          </cell>
          <cell r="O10" t="str">
            <v>N</v>
          </cell>
          <cell r="P10" t="str">
            <v>N</v>
          </cell>
          <cell r="Q10" t="str">
            <v>N</v>
          </cell>
          <cell r="R10" t="str">
            <v>N</v>
          </cell>
          <cell r="S10" t="str">
            <v>N</v>
          </cell>
          <cell r="T10" t="str">
            <v>N</v>
          </cell>
          <cell r="Z10" t="str">
            <v>N</v>
          </cell>
          <cell r="AA10" t="str">
            <v>N</v>
          </cell>
          <cell r="AB10" t="str">
            <v>S</v>
          </cell>
          <cell r="AC10" t="str">
            <v>S</v>
          </cell>
          <cell r="AD10" t="str">
            <v>S</v>
          </cell>
          <cell r="AE10" t="str">
            <v>N</v>
          </cell>
          <cell r="AF10" t="str">
            <v>N</v>
          </cell>
          <cell r="AL10" t="str">
            <v>N</v>
          </cell>
          <cell r="AM10" t="str">
            <v>N</v>
          </cell>
          <cell r="AN10" t="str">
            <v>N</v>
          </cell>
          <cell r="AO10" t="str">
            <v>N</v>
          </cell>
          <cell r="AP10" t="str">
            <v>N</v>
          </cell>
          <cell r="AQ10" t="str">
            <v>N</v>
          </cell>
          <cell r="AR10" t="str">
            <v>S</v>
          </cell>
        </row>
        <row r="11">
          <cell r="B11" t="str">
            <v>S</v>
          </cell>
          <cell r="C11" t="str">
            <v>S</v>
          </cell>
          <cell r="D11" t="str">
            <v>S</v>
          </cell>
          <cell r="E11" t="str">
            <v>S</v>
          </cell>
          <cell r="F11" t="str">
            <v>S</v>
          </cell>
          <cell r="G11" t="str">
            <v>S</v>
          </cell>
          <cell r="H11" t="str">
            <v>S</v>
          </cell>
          <cell r="N11" t="str">
            <v>S</v>
          </cell>
          <cell r="O11" t="str">
            <v>S</v>
          </cell>
          <cell r="P11" t="str">
            <v>S</v>
          </cell>
          <cell r="Q11" t="str">
            <v>S</v>
          </cell>
          <cell r="R11" t="str">
            <v>S</v>
          </cell>
          <cell r="S11" t="str">
            <v>S</v>
          </cell>
          <cell r="T11" t="str">
            <v>S</v>
          </cell>
          <cell r="Z11" t="str">
            <v>S</v>
          </cell>
          <cell r="AA11" t="str">
            <v>S</v>
          </cell>
          <cell r="AB11" t="str">
            <v>S</v>
          </cell>
          <cell r="AC11" t="str">
            <v>S</v>
          </cell>
          <cell r="AD11" t="str">
            <v>S</v>
          </cell>
          <cell r="AE11" t="str">
            <v>S</v>
          </cell>
          <cell r="AF11" t="str">
            <v>S</v>
          </cell>
          <cell r="AL11" t="str">
            <v>S</v>
          </cell>
          <cell r="AM11" t="str">
            <v>S</v>
          </cell>
          <cell r="AN11" t="str">
            <v>S</v>
          </cell>
          <cell r="AO11" t="str">
            <v>S</v>
          </cell>
          <cell r="AP11" t="str">
            <v>S</v>
          </cell>
          <cell r="AQ11" t="str">
            <v>S</v>
          </cell>
          <cell r="AR11" t="str">
            <v>S</v>
          </cell>
        </row>
        <row r="12">
          <cell r="B12" t="str">
            <v>S</v>
          </cell>
          <cell r="C12" t="str">
            <v>S</v>
          </cell>
          <cell r="D12" t="str">
            <v>S</v>
          </cell>
          <cell r="E12" t="str">
            <v>S</v>
          </cell>
          <cell r="F12" t="str">
            <v>S</v>
          </cell>
          <cell r="G12" t="str">
            <v>S</v>
          </cell>
          <cell r="H12" t="str">
            <v>S</v>
          </cell>
          <cell r="N12" t="str">
            <v>S</v>
          </cell>
          <cell r="O12" t="str">
            <v>S</v>
          </cell>
          <cell r="P12" t="str">
            <v>S</v>
          </cell>
          <cell r="Q12" t="str">
            <v>S</v>
          </cell>
          <cell r="R12" t="str">
            <v>S</v>
          </cell>
          <cell r="S12" t="str">
            <v>S</v>
          </cell>
          <cell r="T12" t="str">
            <v>S</v>
          </cell>
          <cell r="Z12" t="str">
            <v>S</v>
          </cell>
          <cell r="AA12" t="str">
            <v>S</v>
          </cell>
          <cell r="AB12" t="str">
            <v>S</v>
          </cell>
          <cell r="AC12" t="str">
            <v>S</v>
          </cell>
          <cell r="AD12" t="str">
            <v>S</v>
          </cell>
          <cell r="AE12" t="str">
            <v>S</v>
          </cell>
          <cell r="AF12" t="str">
            <v>S</v>
          </cell>
          <cell r="AL12" t="str">
            <v>S</v>
          </cell>
          <cell r="AM12" t="str">
            <v>S</v>
          </cell>
          <cell r="AN12" t="str">
            <v>S</v>
          </cell>
          <cell r="AO12" t="str">
            <v>S</v>
          </cell>
          <cell r="AP12" t="str">
            <v>S</v>
          </cell>
          <cell r="AQ12" t="str">
            <v>S</v>
          </cell>
          <cell r="AR12" t="str">
            <v>S</v>
          </cell>
        </row>
        <row r="13">
          <cell r="B13" t="str">
            <v>S</v>
          </cell>
          <cell r="C13" t="str">
            <v>S</v>
          </cell>
          <cell r="D13" t="str">
            <v>S</v>
          </cell>
          <cell r="E13" t="str">
            <v>S</v>
          </cell>
          <cell r="F13" t="str">
            <v>S</v>
          </cell>
          <cell r="G13" t="str">
            <v>S</v>
          </cell>
          <cell r="H13" t="str">
            <v>S</v>
          </cell>
          <cell r="N13" t="str">
            <v>S</v>
          </cell>
          <cell r="O13" t="str">
            <v>S</v>
          </cell>
          <cell r="P13" t="str">
            <v>S</v>
          </cell>
          <cell r="Q13" t="str">
            <v>S</v>
          </cell>
          <cell r="R13" t="str">
            <v>S</v>
          </cell>
          <cell r="S13" t="str">
            <v>S</v>
          </cell>
          <cell r="T13" t="str">
            <v>S</v>
          </cell>
          <cell r="Z13" t="str">
            <v>S</v>
          </cell>
          <cell r="AA13" t="str">
            <v>S</v>
          </cell>
          <cell r="AB13" t="str">
            <v>S</v>
          </cell>
          <cell r="AC13" t="str">
            <v>S</v>
          </cell>
          <cell r="AD13" t="str">
            <v>S</v>
          </cell>
          <cell r="AE13" t="str">
            <v>S</v>
          </cell>
          <cell r="AF13" t="str">
            <v>S</v>
          </cell>
          <cell r="AL13" t="str">
            <v>S</v>
          </cell>
          <cell r="AM13" t="str">
            <v>S</v>
          </cell>
          <cell r="AN13" t="str">
            <v>S</v>
          </cell>
          <cell r="AO13" t="str">
            <v>S</v>
          </cell>
          <cell r="AP13" t="str">
            <v>S</v>
          </cell>
          <cell r="AQ13" t="str">
            <v>S</v>
          </cell>
          <cell r="AR13" t="str">
            <v>S</v>
          </cell>
        </row>
        <row r="14">
          <cell r="B14" t="str">
            <v>S</v>
          </cell>
          <cell r="C14" t="str">
            <v>S</v>
          </cell>
          <cell r="D14" t="str">
            <v>S</v>
          </cell>
          <cell r="E14" t="str">
            <v>S</v>
          </cell>
          <cell r="F14" t="str">
            <v>S</v>
          </cell>
          <cell r="G14" t="str">
            <v>S</v>
          </cell>
          <cell r="H14" t="str">
            <v>S</v>
          </cell>
          <cell r="N14" t="str">
            <v>S</v>
          </cell>
          <cell r="O14" t="str">
            <v>S</v>
          </cell>
          <cell r="P14" t="str">
            <v>S</v>
          </cell>
          <cell r="Q14" t="str">
            <v>S</v>
          </cell>
          <cell r="R14" t="str">
            <v>S</v>
          </cell>
          <cell r="S14" t="str">
            <v>S</v>
          </cell>
          <cell r="T14" t="str">
            <v>S</v>
          </cell>
          <cell r="Z14" t="str">
            <v>S</v>
          </cell>
          <cell r="AA14" t="str">
            <v>S</v>
          </cell>
          <cell r="AB14" t="str">
            <v>S</v>
          </cell>
          <cell r="AC14" t="str">
            <v>S</v>
          </cell>
          <cell r="AD14" t="str">
            <v>S</v>
          </cell>
          <cell r="AE14" t="str">
            <v>S</v>
          </cell>
          <cell r="AF14" t="str">
            <v>S</v>
          </cell>
          <cell r="AL14" t="str">
            <v>S</v>
          </cell>
          <cell r="AM14" t="str">
            <v>S</v>
          </cell>
          <cell r="AN14" t="str">
            <v>S</v>
          </cell>
          <cell r="AO14" t="str">
            <v>S</v>
          </cell>
          <cell r="AP14" t="str">
            <v>S</v>
          </cell>
          <cell r="AQ14" t="str">
            <v>S</v>
          </cell>
          <cell r="AR14" t="str">
            <v>S</v>
          </cell>
        </row>
        <row r="15">
          <cell r="F15" t="str">
            <v>S</v>
          </cell>
          <cell r="G15" t="str">
            <v>S</v>
          </cell>
          <cell r="H15" t="str">
            <v>S</v>
          </cell>
          <cell r="R15" t="str">
            <v>S</v>
          </cell>
          <cell r="S15" t="str">
            <v>S</v>
          </cell>
          <cell r="T15" t="str">
            <v>S</v>
          </cell>
          <cell r="AP15" t="str">
            <v>S</v>
          </cell>
          <cell r="AQ15" t="str">
            <v>S</v>
          </cell>
          <cell r="AR15" t="str">
            <v>S</v>
          </cell>
        </row>
      </sheetData>
      <sheetData sheetId="6"/>
      <sheetData sheetId="7"/>
      <sheetData sheetId="8"/>
      <sheetData sheetId="9"/>
      <sheetData sheetId="10"/>
      <sheetData sheetId="11"/>
      <sheetData sheetId="12"/>
      <sheetData sheetId="13"/>
      <sheetData sheetId="14"/>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QUALIDADE"/>
      <sheetName val="CUSTO"/>
      <sheetName val="ATENDIMENTO"/>
      <sheetName val="MORAL"/>
      <sheetName val="SEGURANÇA"/>
      <sheetName val="Q01"/>
      <sheetName val="Q02"/>
      <sheetName val="Q03"/>
      <sheetName val="Q04"/>
      <sheetName val="Q05"/>
      <sheetName val="Q06"/>
      <sheetName val="Q07"/>
      <sheetName val="Q08"/>
      <sheetName val="Q09"/>
      <sheetName val="C01"/>
      <sheetName val="C02"/>
      <sheetName val="C03"/>
      <sheetName val="C04"/>
      <sheetName val="C05"/>
      <sheetName val="A01"/>
      <sheetName val="A02"/>
      <sheetName val="A03"/>
      <sheetName val="A04"/>
      <sheetName val="A05"/>
      <sheetName val="A06"/>
      <sheetName val="M01"/>
      <sheetName val="M02"/>
      <sheetName val="M03"/>
      <sheetName val="M04"/>
      <sheetName val="S01"/>
      <sheetName val="S02"/>
      <sheetName val="S03"/>
      <sheetName val="S04"/>
      <sheetName val="S05"/>
      <sheetName val="S06"/>
      <sheetName val="S07"/>
      <sheetName val="S08"/>
      <sheetName val="S09"/>
      <sheetName val="S10"/>
      <sheetName val="NOTA"/>
      <sheetName val="GEFEN2001"/>
      <sheetName val="#REF"/>
      <sheetName val="Check List"/>
      <sheetName val="ၑ02"/>
      <sheetName val="Q0့"/>
      <sheetName val="Dem_2"/>
      <sheetName val="CEARA"/>
      <sheetName val="Check Farol"/>
    </sheetNames>
    <definedNames>
      <definedName name="Saída_Clique"/>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Principal"/>
      <sheetName val="#REF"/>
      <sheetName val="Principal"/>
      <sheetName val="CVRDMenu"/>
    </sheetNames>
    <sheetDataSet>
      <sheetData sheetId="0"/>
      <sheetData sheetId="1" refreshError="1"/>
      <sheetData sheetId="2" refreshError="1"/>
      <sheetData sheetId="3"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tese"/>
      <sheetName val="DemoRes"/>
      <sheetName val="DemoRes (2)"/>
      <sheetName val="RecLiqServ"/>
      <sheetName val="RecLiqServ (2)"/>
      <sheetName val="RecUni"/>
      <sheetName val="DetDemoRes"/>
      <sheetName val="DetDemoRes (2)"/>
      <sheetName val="Demanda"/>
      <sheetName val="PlanInvA"/>
      <sheetName val="PlanInvB"/>
      <sheetName val="PlaFin"/>
      <sheetName val="FluxCxaInd"/>
      <sheetName val="FluxCxa"/>
      <sheetName val="BalPat"/>
      <sheetName val="RecHum"/>
      <sheetName val="Sispec"/>
      <sheetName val="SispecPSAP"/>
      <sheetName val="Tabelas"/>
      <sheetName val="MêsBase"/>
      <sheetName val="Descritivo Fraturas Centro"/>
      <sheetName val="MOTIVOS"/>
      <sheetName val="Simu_POT"/>
      <sheetName val="Simulador"/>
      <sheetName val="BadeR2000_NRJ"/>
      <sheetName val="Principal"/>
      <sheetName val="Multiples Output"/>
      <sheetName val="CEARA"/>
      <sheetName val="MODELO"/>
      <sheetName val="Revisado"/>
      <sheetName val="Plan1"/>
      <sheetName val="DemoRes_(2)"/>
      <sheetName val="RecLiqServ_(2)"/>
      <sheetName val="DetDemoRes_(2)"/>
      <sheetName val="Descritivo_Fraturas_Centro"/>
      <sheetName val="Multiples_Output"/>
      <sheetName val="DemoRes_(2)1"/>
      <sheetName val="RecLiqServ_(2)1"/>
      <sheetName val="DetDemoRes_(2)1"/>
      <sheetName val="Descritivo_Fraturas_Centro1"/>
      <sheetName val="Multiples_Outpu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row r="1">
          <cell r="A1" t="str">
            <v>Chave</v>
          </cell>
          <cell r="B1" t="str">
            <v>01/01/00</v>
          </cell>
          <cell r="C1" t="str">
            <v>01/02/00</v>
          </cell>
          <cell r="D1" t="str">
            <v>01/03/00</v>
          </cell>
          <cell r="E1" t="str">
            <v>01/04/00</v>
          </cell>
          <cell r="F1" t="str">
            <v>01/05/00</v>
          </cell>
          <cell r="G1" t="str">
            <v>01/06/00</v>
          </cell>
          <cell r="H1" t="str">
            <v>01/07/00</v>
          </cell>
          <cell r="I1" t="str">
            <v>01/08/00</v>
          </cell>
          <cell r="J1" t="str">
            <v>01/09/00</v>
          </cell>
          <cell r="K1" t="str">
            <v>01/10/00</v>
          </cell>
          <cell r="L1" t="str">
            <v>01/11/00</v>
          </cell>
        </row>
        <row r="2">
          <cell r="A2" t="str">
            <v>Telerj11110000</v>
          </cell>
          <cell r="B2">
            <v>31.956939999999999</v>
          </cell>
          <cell r="C2">
            <v>25.208209999999998</v>
          </cell>
          <cell r="D2">
            <v>48.103720000000003</v>
          </cell>
          <cell r="E2">
            <v>43.203720000000004</v>
          </cell>
          <cell r="F2">
            <v>40.503720000000001</v>
          </cell>
          <cell r="G2">
            <v>41.803719999999998</v>
          </cell>
          <cell r="H2">
            <v>42.303719999999998</v>
          </cell>
          <cell r="I2">
            <v>4.2037200000000006</v>
          </cell>
          <cell r="J2">
            <v>16.703720000000001</v>
          </cell>
          <cell r="K2">
            <v>14.703719999999999</v>
          </cell>
          <cell r="L2">
            <v>11.5</v>
          </cell>
        </row>
        <row r="3">
          <cell r="A3" t="str">
            <v>Telerj11120000</v>
          </cell>
          <cell r="B3">
            <v>1098.3577</v>
          </cell>
          <cell r="C3">
            <v>1136.2058</v>
          </cell>
          <cell r="D3">
            <v>2478.0267799999997</v>
          </cell>
          <cell r="E3">
            <v>1268.3413700000001</v>
          </cell>
          <cell r="F3">
            <v>1035.10437</v>
          </cell>
          <cell r="G3">
            <v>3709.1212300000002</v>
          </cell>
          <cell r="H3">
            <v>334.60361999999998</v>
          </cell>
          <cell r="I3">
            <v>356.91838999999999</v>
          </cell>
          <cell r="J3">
            <v>5499.4022199999999</v>
          </cell>
          <cell r="K3">
            <v>20286.26943</v>
          </cell>
          <cell r="L3">
            <v>12767.47739</v>
          </cell>
        </row>
        <row r="4">
          <cell r="A4" t="str">
            <v>Telerj11130000</v>
          </cell>
          <cell r="B4">
            <v>30858.310269999998</v>
          </cell>
          <cell r="C4">
            <v>31104.437089999999</v>
          </cell>
          <cell r="D4">
            <v>50258.269270000004</v>
          </cell>
          <cell r="E4">
            <v>13753.20277</v>
          </cell>
          <cell r="F4">
            <v>8464.667730000001</v>
          </cell>
          <cell r="G4">
            <v>57541.196309999999</v>
          </cell>
          <cell r="H4">
            <v>381.21643</v>
          </cell>
          <cell r="I4">
            <v>385.50441999999998</v>
          </cell>
          <cell r="J4">
            <v>2928.39939</v>
          </cell>
          <cell r="K4">
            <v>5896.0459700000001</v>
          </cell>
          <cell r="L4">
            <v>10147.636970000001</v>
          </cell>
        </row>
        <row r="5">
          <cell r="A5" t="str">
            <v>Telerj11211000</v>
          </cell>
          <cell r="B5">
            <v>436267.05729999999</v>
          </cell>
          <cell r="C5">
            <v>464354.315</v>
          </cell>
          <cell r="D5">
            <v>491231.16860000003</v>
          </cell>
          <cell r="E5">
            <v>561682.63899999997</v>
          </cell>
          <cell r="F5">
            <v>574057.50249999994</v>
          </cell>
          <cell r="G5">
            <v>571768.98629999999</v>
          </cell>
          <cell r="H5">
            <v>607367.96629999997</v>
          </cell>
          <cell r="I5">
            <v>611178.4817</v>
          </cell>
          <cell r="J5">
            <v>663172.46470000001</v>
          </cell>
          <cell r="K5">
            <v>706197.53610000003</v>
          </cell>
          <cell r="L5">
            <v>752806.36750000005</v>
          </cell>
        </row>
        <row r="6">
          <cell r="A6" t="str">
            <v>Telerj11212000</v>
          </cell>
          <cell r="B6">
            <v>63.245550000000001</v>
          </cell>
          <cell r="C6">
            <v>63.245550000000001</v>
          </cell>
          <cell r="D6">
            <v>63.245550000000001</v>
          </cell>
          <cell r="E6">
            <v>5574.3048799999997</v>
          </cell>
          <cell r="F6">
            <v>24.328720000000001</v>
          </cell>
          <cell r="G6">
            <v>0.67500000000000004</v>
          </cell>
          <cell r="H6">
            <v>0</v>
          </cell>
          <cell r="I6">
            <v>0</v>
          </cell>
          <cell r="J6">
            <v>0</v>
          </cell>
          <cell r="K6">
            <v>0</v>
          </cell>
          <cell r="L6">
            <v>0</v>
          </cell>
        </row>
        <row r="7">
          <cell r="A7" t="str">
            <v>Telerj11213000</v>
          </cell>
          <cell r="B7">
            <v>975.38830000000007</v>
          </cell>
          <cell r="C7">
            <v>1121.7017900000001</v>
          </cell>
          <cell r="D7">
            <v>341.49053999999995</v>
          </cell>
          <cell r="E7">
            <v>126.08645</v>
          </cell>
          <cell r="F7">
            <v>1945.5334800000001</v>
          </cell>
          <cell r="G7">
            <v>1935.8111100000001</v>
          </cell>
          <cell r="H7">
            <v>797.69137999999998</v>
          </cell>
          <cell r="I7">
            <v>0</v>
          </cell>
          <cell r="J7">
            <v>0</v>
          </cell>
          <cell r="K7">
            <v>0</v>
          </cell>
          <cell r="L7">
            <v>0</v>
          </cell>
        </row>
        <row r="8">
          <cell r="A8" t="str">
            <v>Telerj11215000</v>
          </cell>
          <cell r="B8">
            <v>-5984.6776220000002</v>
          </cell>
          <cell r="C8">
            <v>-10756.212240000001</v>
          </cell>
          <cell r="D8">
            <v>-18082.306339999999</v>
          </cell>
          <cell r="E8">
            <v>-23422.000649999998</v>
          </cell>
          <cell r="F8">
            <v>-11489.722300000001</v>
          </cell>
          <cell r="G8">
            <v>-6354.3136100000002</v>
          </cell>
          <cell r="H8">
            <v>-11261.322029999999</v>
          </cell>
          <cell r="I8">
            <v>-13828.80683</v>
          </cell>
          <cell r="J8">
            <v>-11466.444619999998</v>
          </cell>
          <cell r="K8">
            <v>-12479.72229</v>
          </cell>
          <cell r="L8">
            <v>-4030.3527100000001</v>
          </cell>
        </row>
        <row r="9">
          <cell r="A9" t="str">
            <v>Telerj11218000</v>
          </cell>
          <cell r="B9">
            <v>12672.644960000001</v>
          </cell>
          <cell r="C9">
            <v>11973.2719</v>
          </cell>
          <cell r="D9">
            <v>14000.7958</v>
          </cell>
          <cell r="E9">
            <v>11728.374250000001</v>
          </cell>
          <cell r="F9">
            <v>11065.365679999999</v>
          </cell>
          <cell r="G9">
            <v>10288.52547</v>
          </cell>
          <cell r="H9">
            <v>10567.811029999999</v>
          </cell>
          <cell r="I9">
            <v>9203.1003599999985</v>
          </cell>
          <cell r="J9">
            <v>17722.696059999998</v>
          </cell>
          <cell r="K9">
            <v>7574.1527400000004</v>
          </cell>
          <cell r="L9">
            <v>9472.3187600000001</v>
          </cell>
        </row>
        <row r="10">
          <cell r="A10" t="str">
            <v>Telerj11219000</v>
          </cell>
          <cell r="B10">
            <v>-20886.152999999998</v>
          </cell>
          <cell r="C10">
            <v>-24272.269</v>
          </cell>
          <cell r="D10">
            <v>-25072.269</v>
          </cell>
          <cell r="E10">
            <v>-25872.269</v>
          </cell>
          <cell r="F10">
            <v>-27464.692999999999</v>
          </cell>
          <cell r="G10">
            <v>-28374.66</v>
          </cell>
          <cell r="H10">
            <v>-29206.344000000001</v>
          </cell>
          <cell r="I10">
            <v>-29570.440920000001</v>
          </cell>
          <cell r="J10">
            <v>-30313.281920000001</v>
          </cell>
          <cell r="K10">
            <v>-31170.74192</v>
          </cell>
          <cell r="L10">
            <v>-32163.533920000002</v>
          </cell>
        </row>
        <row r="11">
          <cell r="A11" t="str">
            <v>Telerj11220000</v>
          </cell>
          <cell r="B11">
            <v>43323.89228</v>
          </cell>
          <cell r="C11">
            <v>29319.069800000001</v>
          </cell>
          <cell r="D11">
            <v>29782.17009</v>
          </cell>
          <cell r="E11">
            <v>22982.898799999999</v>
          </cell>
          <cell r="F11">
            <v>23651.435289999998</v>
          </cell>
          <cell r="G11">
            <v>33077.43374</v>
          </cell>
          <cell r="H11">
            <v>5217.7332400000005</v>
          </cell>
          <cell r="I11">
            <v>2028.2633899999998</v>
          </cell>
          <cell r="J11">
            <v>0</v>
          </cell>
          <cell r="K11">
            <v>3500</v>
          </cell>
          <cell r="L11">
            <v>3558.7485799999999</v>
          </cell>
        </row>
        <row r="12">
          <cell r="A12" t="str">
            <v>Telerj11230000</v>
          </cell>
          <cell r="B12">
            <v>260708.05719999998</v>
          </cell>
          <cell r="C12">
            <v>280693.91619999998</v>
          </cell>
          <cell r="D12">
            <v>288912.06880000001</v>
          </cell>
          <cell r="E12">
            <v>300002.16939999996</v>
          </cell>
          <cell r="F12">
            <v>356383.88760000002</v>
          </cell>
          <cell r="G12">
            <v>372680.77989999996</v>
          </cell>
          <cell r="H12">
            <v>313131.21100000001</v>
          </cell>
          <cell r="I12">
            <v>373737.47499999998</v>
          </cell>
          <cell r="J12">
            <v>504015.32380000001</v>
          </cell>
          <cell r="K12">
            <v>494106.72480000003</v>
          </cell>
          <cell r="L12">
            <v>465598.44769999996</v>
          </cell>
        </row>
        <row r="13">
          <cell r="A13" t="str">
            <v>Telerj11231000</v>
          </cell>
          <cell r="B13">
            <v>136044.12419999999</v>
          </cell>
          <cell r="C13">
            <v>182607.9656</v>
          </cell>
          <cell r="D13">
            <v>185017.65419999999</v>
          </cell>
          <cell r="E13">
            <v>195154.4865</v>
          </cell>
          <cell r="F13">
            <v>239464.2709</v>
          </cell>
          <cell r="G13">
            <v>257110.5331</v>
          </cell>
          <cell r="H13">
            <v>194078.62</v>
          </cell>
          <cell r="I13">
            <v>241772.06209999998</v>
          </cell>
          <cell r="J13">
            <v>362432.66860000003</v>
          </cell>
          <cell r="K13">
            <v>352512.94630000001</v>
          </cell>
          <cell r="L13">
            <v>315693.61110000004</v>
          </cell>
        </row>
        <row r="14">
          <cell r="A14" t="str">
            <v>Telerj11231100</v>
          </cell>
          <cell r="B14">
            <v>95269.051720000003</v>
          </cell>
          <cell r="C14">
            <v>96548.619919999997</v>
          </cell>
          <cell r="D14">
            <v>100114.1437</v>
          </cell>
          <cell r="E14">
            <v>101774.6483</v>
          </cell>
          <cell r="F14">
            <v>96400.9715</v>
          </cell>
          <cell r="G14">
            <v>101905.8045</v>
          </cell>
          <cell r="H14">
            <v>102041.84120000001</v>
          </cell>
          <cell r="I14">
            <v>104471.07120000001</v>
          </cell>
          <cell r="J14">
            <v>181066.22659999999</v>
          </cell>
          <cell r="K14">
            <v>174309.49040000001</v>
          </cell>
          <cell r="L14">
            <v>170998.3524</v>
          </cell>
        </row>
        <row r="15">
          <cell r="A15" t="str">
            <v>Telerj11231120</v>
          </cell>
          <cell r="B15">
            <v>1576.9881399999999</v>
          </cell>
          <cell r="C15">
            <v>1899.30746</v>
          </cell>
          <cell r="D15">
            <v>2084.6902</v>
          </cell>
          <cell r="E15">
            <v>2257.24899</v>
          </cell>
          <cell r="F15">
            <v>1904.3031100000001</v>
          </cell>
          <cell r="G15">
            <v>1856.72171</v>
          </cell>
          <cell r="H15">
            <v>1391.2974299999998</v>
          </cell>
          <cell r="I15">
            <v>1252.79133</v>
          </cell>
          <cell r="J15">
            <v>1245.9889599999999</v>
          </cell>
          <cell r="K15">
            <v>1131.1094900000001</v>
          </cell>
          <cell r="L15">
            <v>1136.01749</v>
          </cell>
        </row>
        <row r="16">
          <cell r="A16" t="str">
            <v>Telerj11231132</v>
          </cell>
          <cell r="B16">
            <v>37991.643280000004</v>
          </cell>
          <cell r="C16">
            <v>39708.745869999999</v>
          </cell>
          <cell r="D16">
            <v>41475.937039999997</v>
          </cell>
          <cell r="E16">
            <v>44107.616249999999</v>
          </cell>
          <cell r="F16">
            <v>43764.39417</v>
          </cell>
          <cell r="G16">
            <v>43605.931240000005</v>
          </cell>
          <cell r="H16">
            <v>44182.472580000001</v>
          </cell>
          <cell r="I16">
            <v>44550.832459999998</v>
          </cell>
          <cell r="J16">
            <v>50915.119590000002</v>
          </cell>
          <cell r="K16">
            <v>44941.684289999997</v>
          </cell>
          <cell r="L16">
            <v>45428.207900000001</v>
          </cell>
        </row>
        <row r="17">
          <cell r="A17" t="str">
            <v>Telerj11231133</v>
          </cell>
          <cell r="B17">
            <v>337.16440250000005</v>
          </cell>
          <cell r="C17">
            <v>38.570219999999999</v>
          </cell>
          <cell r="D17">
            <v>999.50019250000003</v>
          </cell>
          <cell r="E17">
            <v>0</v>
          </cell>
          <cell r="F17">
            <v>0</v>
          </cell>
          <cell r="G17">
            <v>0</v>
          </cell>
          <cell r="H17">
            <v>0</v>
          </cell>
          <cell r="I17">
            <v>0</v>
          </cell>
          <cell r="J17">
            <v>0</v>
          </cell>
          <cell r="K17">
            <v>0</v>
          </cell>
          <cell r="L17">
            <v>0</v>
          </cell>
        </row>
        <row r="18">
          <cell r="A18" t="str">
            <v>Telerj11231138</v>
          </cell>
          <cell r="B18">
            <v>5011.1914100000004</v>
          </cell>
          <cell r="C18">
            <v>4009.8107500000001</v>
          </cell>
          <cell r="D18">
            <v>3110.1424200000001</v>
          </cell>
          <cell r="E18">
            <v>3110.1424200000001</v>
          </cell>
          <cell r="F18">
            <v>2434.4088900000002</v>
          </cell>
          <cell r="G18">
            <v>1365.0399499999999</v>
          </cell>
          <cell r="H18">
            <v>414.00085999999999</v>
          </cell>
          <cell r="I18">
            <v>1669.7697900000001</v>
          </cell>
          <cell r="J18">
            <v>260.75229000000002</v>
          </cell>
          <cell r="K18">
            <v>260.75229000000002</v>
          </cell>
          <cell r="L18">
            <v>260.75229000000002</v>
          </cell>
        </row>
        <row r="19">
          <cell r="A19" t="str">
            <v>Telerj11231141</v>
          </cell>
          <cell r="B19">
            <v>148.3523371</v>
          </cell>
          <cell r="C19">
            <v>13.885279200000001</v>
          </cell>
          <cell r="D19">
            <v>359.8200693</v>
          </cell>
          <cell r="E19">
            <v>0</v>
          </cell>
          <cell r="F19">
            <v>0</v>
          </cell>
          <cell r="G19">
            <v>0</v>
          </cell>
          <cell r="H19">
            <v>0</v>
          </cell>
          <cell r="I19">
            <v>0</v>
          </cell>
          <cell r="J19">
            <v>74822.121930000008</v>
          </cell>
          <cell r="K19">
            <v>74706.010930000004</v>
          </cell>
          <cell r="L19">
            <v>70754.553390000001</v>
          </cell>
        </row>
        <row r="20">
          <cell r="A20" t="str">
            <v>Telerj11231142</v>
          </cell>
          <cell r="B20">
            <v>13676.991699999999</v>
          </cell>
          <cell r="C20">
            <v>14295.14861</v>
          </cell>
          <cell r="D20">
            <v>14931.33743</v>
          </cell>
          <cell r="E20">
            <v>15878.741960000001</v>
          </cell>
          <cell r="F20">
            <v>15755.182000000001</v>
          </cell>
          <cell r="G20">
            <v>15698.13571</v>
          </cell>
          <cell r="H20">
            <v>15905.69001</v>
          </cell>
          <cell r="I20">
            <v>16038.29984</v>
          </cell>
          <cell r="J20">
            <v>18329.443039999998</v>
          </cell>
          <cell r="K20">
            <v>16179.00633</v>
          </cell>
          <cell r="L20">
            <v>16354.154829999999</v>
          </cell>
        </row>
        <row r="21">
          <cell r="A21" t="str">
            <v>Telerj11231144</v>
          </cell>
          <cell r="B21">
            <v>551.02152000000001</v>
          </cell>
          <cell r="C21">
            <v>551.02152000000001</v>
          </cell>
          <cell r="D21">
            <v>549.48070999999993</v>
          </cell>
          <cell r="E21">
            <v>550.83127999999999</v>
          </cell>
          <cell r="F21">
            <v>549.07737999999995</v>
          </cell>
          <cell r="G21">
            <v>548.88606000000004</v>
          </cell>
          <cell r="H21">
            <v>548.28913</v>
          </cell>
          <cell r="I21">
            <v>547.14500999999996</v>
          </cell>
          <cell r="J21">
            <v>0</v>
          </cell>
          <cell r="K21">
            <v>0</v>
          </cell>
          <cell r="L21">
            <v>0</v>
          </cell>
        </row>
        <row r="22">
          <cell r="A22" t="str">
            <v>Telerj11231148</v>
          </cell>
          <cell r="B22">
            <v>8045.2093099999993</v>
          </cell>
          <cell r="C22">
            <v>8045.2093099999993</v>
          </cell>
          <cell r="D22">
            <v>8045.2093099999993</v>
          </cell>
          <cell r="E22">
            <v>8045.2093099999993</v>
          </cell>
          <cell r="F22">
            <v>8045.2093099999993</v>
          </cell>
          <cell r="G22">
            <v>8045.2093099999993</v>
          </cell>
          <cell r="H22">
            <v>8045.2093099999993</v>
          </cell>
          <cell r="I22">
            <v>8496.0949099999998</v>
          </cell>
          <cell r="J22">
            <v>8045.2093099999993</v>
          </cell>
          <cell r="K22">
            <v>8045.2093099999993</v>
          </cell>
          <cell r="L22">
            <v>8045.2093099999993</v>
          </cell>
        </row>
        <row r="23">
          <cell r="A23" t="str">
            <v>Telerj11231400</v>
          </cell>
          <cell r="B23">
            <v>2908.5074599999998</v>
          </cell>
          <cell r="C23">
            <v>2992.7013099999999</v>
          </cell>
          <cell r="D23">
            <v>3394.8343999999997</v>
          </cell>
          <cell r="E23">
            <v>4166.8403900000003</v>
          </cell>
          <cell r="F23">
            <v>4354.9049400000004</v>
          </cell>
          <cell r="G23">
            <v>4993.2479499999999</v>
          </cell>
          <cell r="H23">
            <v>7894.8879999999999</v>
          </cell>
          <cell r="I23">
            <v>8388.0105299999996</v>
          </cell>
          <cell r="J23">
            <v>0</v>
          </cell>
          <cell r="K23">
            <v>0</v>
          </cell>
          <cell r="L23">
            <v>0</v>
          </cell>
        </row>
        <row r="24">
          <cell r="A24" t="str">
            <v>Telerj11236000</v>
          </cell>
          <cell r="B24">
            <v>63078.103090000004</v>
          </cell>
          <cell r="C24">
            <v>68956.023060000007</v>
          </cell>
          <cell r="D24">
            <v>75173.566230000011</v>
          </cell>
          <cell r="E24">
            <v>78120.153489999997</v>
          </cell>
          <cell r="F24">
            <v>82353.626120000001</v>
          </cell>
          <cell r="G24">
            <v>84506.488239999991</v>
          </cell>
          <cell r="H24">
            <v>101803.4813</v>
          </cell>
          <cell r="I24">
            <v>111585.114</v>
          </cell>
          <cell r="J24">
            <v>112637.8161</v>
          </cell>
          <cell r="K24">
            <v>116144.0346</v>
          </cell>
          <cell r="L24">
            <v>124930.0711</v>
          </cell>
        </row>
        <row r="25">
          <cell r="A25" t="str">
            <v>Telerj11250000</v>
          </cell>
          <cell r="B25">
            <v>54.46942</v>
          </cell>
          <cell r="C25">
            <v>54.46942</v>
          </cell>
          <cell r="D25">
            <v>54.467100000000002</v>
          </cell>
          <cell r="E25">
            <v>54.467100000000002</v>
          </cell>
          <cell r="F25">
            <v>54.468440000000001</v>
          </cell>
          <cell r="G25">
            <v>54.468440000000001</v>
          </cell>
          <cell r="H25">
            <v>54.468440000000001</v>
          </cell>
          <cell r="I25">
            <v>0</v>
          </cell>
          <cell r="J25">
            <v>0</v>
          </cell>
          <cell r="K25">
            <v>0</v>
          </cell>
          <cell r="L25">
            <v>0</v>
          </cell>
        </row>
        <row r="26">
          <cell r="A26" t="str">
            <v>Telerj11270000</v>
          </cell>
          <cell r="B26">
            <v>5698.3354100000006</v>
          </cell>
          <cell r="C26">
            <v>5744.1498600000004</v>
          </cell>
          <cell r="D26">
            <v>6417.7378399999998</v>
          </cell>
          <cell r="E26">
            <v>5325.0745099999995</v>
          </cell>
          <cell r="F26">
            <v>6188.8444400000008</v>
          </cell>
          <cell r="G26">
            <v>6440.71414</v>
          </cell>
          <cell r="H26">
            <v>5763.0191199999999</v>
          </cell>
          <cell r="I26">
            <v>4276.4903700000004</v>
          </cell>
          <cell r="J26">
            <v>3849.7966200000001</v>
          </cell>
          <cell r="K26">
            <v>4067.5318700000003</v>
          </cell>
          <cell r="L26">
            <v>5093.6930899999998</v>
          </cell>
        </row>
        <row r="27">
          <cell r="A27" t="str">
            <v>Telerj11290000</v>
          </cell>
          <cell r="B27">
            <v>7551.0040899999995</v>
          </cell>
          <cell r="C27">
            <v>8632.7198399999997</v>
          </cell>
          <cell r="D27">
            <v>9233.4966400000012</v>
          </cell>
          <cell r="E27">
            <v>6147.6808700000001</v>
          </cell>
          <cell r="F27">
            <v>12008.785820000001</v>
          </cell>
          <cell r="G27">
            <v>5713.2839899999999</v>
          </cell>
          <cell r="H27">
            <v>7919.8532000000005</v>
          </cell>
          <cell r="I27">
            <v>6290.2485700000007</v>
          </cell>
          <cell r="J27">
            <v>0</v>
          </cell>
          <cell r="K27">
            <v>0</v>
          </cell>
          <cell r="L27">
            <v>0</v>
          </cell>
        </row>
        <row r="28">
          <cell r="A28" t="str">
            <v>Telerj11300000</v>
          </cell>
          <cell r="B28">
            <v>18230.858469999999</v>
          </cell>
          <cell r="C28">
            <v>13949.93651</v>
          </cell>
          <cell r="D28">
            <v>10889.316800000001</v>
          </cell>
          <cell r="E28">
            <v>7381.8923399999994</v>
          </cell>
          <cell r="F28">
            <v>5921.0243399999999</v>
          </cell>
          <cell r="G28">
            <v>1576.0223500000002</v>
          </cell>
          <cell r="H28">
            <v>821.42406999999992</v>
          </cell>
          <cell r="I28">
            <v>1016.53612</v>
          </cell>
          <cell r="J28">
            <v>3194.9857700000002</v>
          </cell>
          <cell r="K28">
            <v>5166.8962499999998</v>
          </cell>
          <cell r="L28">
            <v>5364.1135899999999</v>
          </cell>
        </row>
        <row r="29">
          <cell r="A29" t="str">
            <v>Telerj12120000</v>
          </cell>
          <cell r="B29">
            <v>8863.3096500000011</v>
          </cell>
          <cell r="C29">
            <v>8863.3096500000011</v>
          </cell>
          <cell r="D29">
            <v>8863.3096500000011</v>
          </cell>
          <cell r="E29">
            <v>8863.3096500000011</v>
          </cell>
          <cell r="F29">
            <v>8863.3096500000011</v>
          </cell>
          <cell r="G29">
            <v>8863.3096500000011</v>
          </cell>
          <cell r="H29">
            <v>8863.3096500000011</v>
          </cell>
          <cell r="I29">
            <v>8863.3096500000011</v>
          </cell>
          <cell r="J29">
            <v>8863.3096500000011</v>
          </cell>
          <cell r="K29">
            <v>8863.3096500000011</v>
          </cell>
          <cell r="L29">
            <v>8863.3096500000011</v>
          </cell>
        </row>
        <row r="30">
          <cell r="A30" t="str">
            <v>Telerj12130000</v>
          </cell>
          <cell r="B30">
            <v>323624.13589999999</v>
          </cell>
          <cell r="C30">
            <v>375715.02</v>
          </cell>
          <cell r="D30">
            <v>375252.19349999999</v>
          </cell>
          <cell r="E30">
            <v>377755.80580000003</v>
          </cell>
          <cell r="F30">
            <v>383741.46369999996</v>
          </cell>
          <cell r="G30">
            <v>378237.41810000001</v>
          </cell>
          <cell r="H30">
            <v>373259.71510000003</v>
          </cell>
          <cell r="I30">
            <v>377758.10480000003</v>
          </cell>
          <cell r="J30">
            <v>295218.84710000001</v>
          </cell>
          <cell r="K30">
            <v>300432.2782</v>
          </cell>
          <cell r="L30">
            <v>298099.3</v>
          </cell>
        </row>
        <row r="31">
          <cell r="A31" t="str">
            <v>Telerj12131111</v>
          </cell>
          <cell r="B31">
            <v>231030.63259999998</v>
          </cell>
          <cell r="C31">
            <v>239646.72219999999</v>
          </cell>
          <cell r="D31">
            <v>239223.842</v>
          </cell>
          <cell r="E31">
            <v>241070.3155</v>
          </cell>
          <cell r="F31">
            <v>245373.99919999999</v>
          </cell>
          <cell r="G31">
            <v>241123.25260000001</v>
          </cell>
          <cell r="H31">
            <v>239212.79619999998</v>
          </cell>
          <cell r="I31">
            <v>243436.41759999999</v>
          </cell>
          <cell r="J31">
            <v>235385.84519999998</v>
          </cell>
          <cell r="K31">
            <v>235060.12430000002</v>
          </cell>
          <cell r="L31">
            <v>224057.38259999998</v>
          </cell>
        </row>
        <row r="32">
          <cell r="A32" t="str">
            <v>Telerj12131114</v>
          </cell>
          <cell r="B32">
            <v>13274.7379</v>
          </cell>
          <cell r="C32">
            <v>17265.185969999999</v>
          </cell>
          <cell r="D32">
            <v>17304.010969999999</v>
          </cell>
          <cell r="E32">
            <v>17304.022390000002</v>
          </cell>
          <cell r="F32">
            <v>17400.2143</v>
          </cell>
          <cell r="G32">
            <v>17613.63652</v>
          </cell>
          <cell r="H32">
            <v>14231.032499999999</v>
          </cell>
          <cell r="I32">
            <v>14987.861279999999</v>
          </cell>
          <cell r="J32">
            <v>15117.393269999999</v>
          </cell>
          <cell r="K32">
            <v>15921.515800000001</v>
          </cell>
          <cell r="L32">
            <v>18457.94497</v>
          </cell>
        </row>
        <row r="33">
          <cell r="A33" t="str">
            <v>Telerj12131121</v>
          </cell>
          <cell r="B33">
            <v>73681.873059999998</v>
          </cell>
          <cell r="C33">
            <v>76873.1345</v>
          </cell>
          <cell r="D33">
            <v>76793.266140000007</v>
          </cell>
          <cell r="E33">
            <v>77457.983950000009</v>
          </cell>
          <cell r="F33">
            <v>79007.515310000003</v>
          </cell>
          <cell r="G33">
            <v>77469.65539</v>
          </cell>
          <cell r="H33">
            <v>79027.673030000005</v>
          </cell>
          <cell r="I33">
            <v>78304.401389999999</v>
          </cell>
          <cell r="J33">
            <v>0</v>
          </cell>
          <cell r="K33">
            <v>0</v>
          </cell>
          <cell r="L33">
            <v>0</v>
          </cell>
        </row>
        <row r="34">
          <cell r="A34" t="str">
            <v>Telerj12131122</v>
          </cell>
          <cell r="B34">
            <v>4305.4617199999993</v>
          </cell>
          <cell r="C34">
            <v>5738.0095799999999</v>
          </cell>
          <cell r="D34">
            <v>5747.4935500000001</v>
          </cell>
          <cell r="E34">
            <v>5745.2280499999997</v>
          </cell>
          <cell r="F34">
            <v>5779.8531199999998</v>
          </cell>
          <cell r="G34">
            <v>5852.8458899999996</v>
          </cell>
          <cell r="H34">
            <v>4612.4613600000002</v>
          </cell>
          <cell r="I34">
            <v>4856.6562199999998</v>
          </cell>
          <cell r="J34">
            <v>5442.2616200000002</v>
          </cell>
          <cell r="K34">
            <v>5731.7457300000005</v>
          </cell>
          <cell r="L34">
            <v>6644.8602300000002</v>
          </cell>
        </row>
        <row r="35">
          <cell r="A35" t="str">
            <v>Telerj14100000</v>
          </cell>
          <cell r="B35">
            <v>2160.6666600000003</v>
          </cell>
          <cell r="C35">
            <v>2160.6666600000003</v>
          </cell>
          <cell r="D35">
            <v>2160.6666600000003</v>
          </cell>
          <cell r="E35">
            <v>2160.6666600000003</v>
          </cell>
          <cell r="F35">
            <v>2160.6666600000003</v>
          </cell>
          <cell r="G35">
            <v>2334.0007599999999</v>
          </cell>
          <cell r="H35">
            <v>2334.0007599999999</v>
          </cell>
          <cell r="I35">
            <v>2334.0007599999999</v>
          </cell>
          <cell r="J35">
            <v>2334.0008199999997</v>
          </cell>
          <cell r="K35">
            <v>2334.0008199999997</v>
          </cell>
          <cell r="L35">
            <v>2334.0008199999997</v>
          </cell>
        </row>
        <row r="36">
          <cell r="A36" t="str">
            <v>Telerj14210000</v>
          </cell>
          <cell r="B36">
            <v>10006388.728</v>
          </cell>
          <cell r="C36">
            <v>10006388.922</v>
          </cell>
          <cell r="D36">
            <v>10006438.523</v>
          </cell>
          <cell r="E36">
            <v>10007018.630000001</v>
          </cell>
          <cell r="F36">
            <v>9950577.3159999996</v>
          </cell>
          <cell r="G36">
            <v>10009728.295</v>
          </cell>
          <cell r="H36">
            <v>9993534.2109999992</v>
          </cell>
          <cell r="I36">
            <v>10150875.689999999</v>
          </cell>
          <cell r="J36">
            <v>10359663.654999999</v>
          </cell>
          <cell r="K36">
            <v>10380682.359999999</v>
          </cell>
          <cell r="L36">
            <v>10410473.646</v>
          </cell>
        </row>
        <row r="37">
          <cell r="A37" t="str">
            <v>Telerj14220000</v>
          </cell>
          <cell r="B37">
            <v>91.18835</v>
          </cell>
          <cell r="C37">
            <v>91.18835</v>
          </cell>
          <cell r="D37">
            <v>91.18835</v>
          </cell>
          <cell r="E37">
            <v>91.18835</v>
          </cell>
          <cell r="F37">
            <v>91.18835</v>
          </cell>
          <cell r="G37">
            <v>91.18835</v>
          </cell>
          <cell r="H37">
            <v>91.18835</v>
          </cell>
          <cell r="I37">
            <v>91.18835</v>
          </cell>
          <cell r="J37">
            <v>0</v>
          </cell>
          <cell r="K37">
            <v>0</v>
          </cell>
          <cell r="L37">
            <v>0</v>
          </cell>
        </row>
        <row r="38">
          <cell r="A38" t="str">
            <v>Telerj14230000</v>
          </cell>
          <cell r="B38">
            <v>183569.2641</v>
          </cell>
          <cell r="C38">
            <v>211088.08909999998</v>
          </cell>
          <cell r="D38">
            <v>250881.01830000003</v>
          </cell>
          <cell r="E38">
            <v>282501.72610000003</v>
          </cell>
          <cell r="F38">
            <v>307402.04680000001</v>
          </cell>
          <cell r="G38">
            <v>301753.88669999997</v>
          </cell>
          <cell r="H38">
            <v>417352.02600000001</v>
          </cell>
          <cell r="I38">
            <v>370046.1287</v>
          </cell>
          <cell r="J38">
            <v>276250.72619999998</v>
          </cell>
          <cell r="K38">
            <v>315144.1115</v>
          </cell>
          <cell r="L38">
            <v>407112.1495</v>
          </cell>
        </row>
        <row r="39">
          <cell r="A39" t="str">
            <v>Telerj14230010</v>
          </cell>
          <cell r="B39">
            <v>47215.538719999997</v>
          </cell>
          <cell r="C39">
            <v>47215.538719999997</v>
          </cell>
          <cell r="D39">
            <v>47215.538719999997</v>
          </cell>
          <cell r="E39">
            <v>47215.538719999997</v>
          </cell>
          <cell r="F39">
            <v>47215.538719999997</v>
          </cell>
          <cell r="G39">
            <v>47215.538719999997</v>
          </cell>
          <cell r="H39">
            <v>32824.053510000005</v>
          </cell>
          <cell r="I39">
            <v>18417.248190000002</v>
          </cell>
          <cell r="J39">
            <v>276250.72619999998</v>
          </cell>
          <cell r="K39">
            <v>315144.1115</v>
          </cell>
          <cell r="L39">
            <v>407112.1495</v>
          </cell>
        </row>
        <row r="40">
          <cell r="A40" t="str">
            <v>Telerj14230020</v>
          </cell>
          <cell r="B40">
            <v>136353.7254</v>
          </cell>
          <cell r="C40">
            <v>163872.55040000001</v>
          </cell>
          <cell r="D40">
            <v>203665.47959999999</v>
          </cell>
          <cell r="E40">
            <v>235286.1874</v>
          </cell>
          <cell r="F40">
            <v>260186.50810000001</v>
          </cell>
          <cell r="G40">
            <v>254538.348</v>
          </cell>
          <cell r="H40">
            <v>384527.97249999997</v>
          </cell>
          <cell r="I40">
            <v>351628.88050000003</v>
          </cell>
          <cell r="J40">
            <v>0</v>
          </cell>
          <cell r="K40">
            <v>0</v>
          </cell>
          <cell r="L40">
            <v>0</v>
          </cell>
        </row>
        <row r="41">
          <cell r="A41" t="str">
            <v>Telerj14240000</v>
          </cell>
          <cell r="B41">
            <v>40099.765740000003</v>
          </cell>
          <cell r="C41">
            <v>48675.887950000004</v>
          </cell>
          <cell r="D41">
            <v>51180.50303</v>
          </cell>
          <cell r="E41">
            <v>51355.006200000003</v>
          </cell>
          <cell r="F41">
            <v>54584.147729999997</v>
          </cell>
          <cell r="G41">
            <v>39950.542729999994</v>
          </cell>
          <cell r="H41">
            <v>38797.2022</v>
          </cell>
          <cell r="I41">
            <v>55947.98014</v>
          </cell>
          <cell r="J41">
            <v>0</v>
          </cell>
          <cell r="K41">
            <v>0</v>
          </cell>
          <cell r="L41">
            <v>0</v>
          </cell>
        </row>
        <row r="42">
          <cell r="A42" t="str">
            <v>Telerj14250000</v>
          </cell>
          <cell r="B42">
            <v>1786.61193</v>
          </cell>
          <cell r="C42">
            <v>1786.61193</v>
          </cell>
          <cell r="D42">
            <v>1786.61193</v>
          </cell>
          <cell r="E42">
            <v>1786.61193</v>
          </cell>
          <cell r="F42">
            <v>1786.61193</v>
          </cell>
          <cell r="G42">
            <v>0</v>
          </cell>
          <cell r="H42">
            <v>0</v>
          </cell>
          <cell r="I42">
            <v>0</v>
          </cell>
          <cell r="J42">
            <v>0</v>
          </cell>
          <cell r="K42">
            <v>0</v>
          </cell>
          <cell r="L42">
            <v>0</v>
          </cell>
        </row>
        <row r="43">
          <cell r="A43" t="str">
            <v>Telerj14290000</v>
          </cell>
          <cell r="B43">
            <v>-6263854.4189999998</v>
          </cell>
          <cell r="C43">
            <v>-6331704.5300000003</v>
          </cell>
          <cell r="D43">
            <v>-6406264.5609999998</v>
          </cell>
          <cell r="E43">
            <v>-6477651.6639999999</v>
          </cell>
          <cell r="F43">
            <v>-6521628.3370000003</v>
          </cell>
          <cell r="G43">
            <v>-6595207.8430000003</v>
          </cell>
          <cell r="H43">
            <v>-6668926.068</v>
          </cell>
          <cell r="I43">
            <v>-6737510.2039999999</v>
          </cell>
          <cell r="J43">
            <v>-6810454.1809999999</v>
          </cell>
          <cell r="K43">
            <v>-6887063.9249999998</v>
          </cell>
          <cell r="L43">
            <v>-6963358.2560000001</v>
          </cell>
        </row>
        <row r="44">
          <cell r="A44" t="str">
            <v>Telerj14300000</v>
          </cell>
          <cell r="B44">
            <v>12092.969289999999</v>
          </cell>
          <cell r="C44">
            <v>13205.57999</v>
          </cell>
          <cell r="D44">
            <v>15781.60082</v>
          </cell>
          <cell r="E44">
            <v>16793.21285</v>
          </cell>
          <cell r="F44">
            <v>20441.094570000001</v>
          </cell>
          <cell r="G44">
            <v>21840.534620000002</v>
          </cell>
          <cell r="H44">
            <v>21949.15482</v>
          </cell>
          <cell r="I44">
            <v>28267.204020000001</v>
          </cell>
          <cell r="J44">
            <v>38909.698270000001</v>
          </cell>
          <cell r="K44">
            <v>42611.62343</v>
          </cell>
          <cell r="L44">
            <v>45531.865429999998</v>
          </cell>
        </row>
        <row r="45">
          <cell r="A45" t="str">
            <v>Telerj21110000</v>
          </cell>
          <cell r="B45">
            <v>37733.45882</v>
          </cell>
          <cell r="C45">
            <v>38694.074159999996</v>
          </cell>
          <cell r="D45">
            <v>36412.091549999997</v>
          </cell>
          <cell r="E45">
            <v>33620.547030000002</v>
          </cell>
          <cell r="F45">
            <v>34729.018170000003</v>
          </cell>
          <cell r="G45">
            <v>36620.985990000001</v>
          </cell>
          <cell r="H45">
            <v>38634.622920000002</v>
          </cell>
          <cell r="I45">
            <v>30720.989000000001</v>
          </cell>
          <cell r="J45">
            <v>45700.579229999996</v>
          </cell>
          <cell r="K45">
            <v>47800.207029999998</v>
          </cell>
          <cell r="L45">
            <v>46431.650900000001</v>
          </cell>
        </row>
        <row r="46">
          <cell r="A46" t="str">
            <v>Telerj21113700</v>
          </cell>
          <cell r="B46">
            <v>13167.642220000002</v>
          </cell>
          <cell r="C46">
            <v>12771.850349999999</v>
          </cell>
          <cell r="D46">
            <v>12968.339910000001</v>
          </cell>
          <cell r="E46">
            <v>12988.130369999999</v>
          </cell>
          <cell r="F46">
            <v>13411.97364</v>
          </cell>
          <cell r="G46">
            <v>13951.251189999999</v>
          </cell>
          <cell r="H46">
            <v>13484.527830000001</v>
          </cell>
          <cell r="I46">
            <v>12934.370220000001</v>
          </cell>
          <cell r="J46">
            <v>13829.4593</v>
          </cell>
          <cell r="K46">
            <v>14337.508890000001</v>
          </cell>
          <cell r="L46">
            <v>14571.0771</v>
          </cell>
        </row>
        <row r="47">
          <cell r="A47" t="str">
            <v>Telerj21113800</v>
          </cell>
          <cell r="B47">
            <v>953.48256000000003</v>
          </cell>
          <cell r="C47">
            <v>1901.56105</v>
          </cell>
          <cell r="D47">
            <v>2877.72388</v>
          </cell>
          <cell r="E47">
            <v>3731.9672400000004</v>
          </cell>
          <cell r="F47">
            <v>4559.2262499999997</v>
          </cell>
          <cell r="G47">
            <v>5408.6047099999996</v>
          </cell>
          <cell r="H47">
            <v>6286.3896399999994</v>
          </cell>
          <cell r="I47">
            <v>7057.8353099999995</v>
          </cell>
          <cell r="J47">
            <v>7779.9455099999996</v>
          </cell>
          <cell r="K47">
            <v>8742.1175700000003</v>
          </cell>
          <cell r="L47">
            <v>9772.1801899999991</v>
          </cell>
        </row>
        <row r="48">
          <cell r="A48" t="str">
            <v>Telerj21120000</v>
          </cell>
          <cell r="B48">
            <v>353997.18669999996</v>
          </cell>
          <cell r="C48">
            <v>312601.58860000002</v>
          </cell>
          <cell r="D48">
            <v>357541.93830000004</v>
          </cell>
          <cell r="E48">
            <v>365228.99229999998</v>
          </cell>
          <cell r="F48">
            <v>381984.09960000002</v>
          </cell>
          <cell r="G48">
            <v>404684.25389999995</v>
          </cell>
          <cell r="H48">
            <v>330887.69430000003</v>
          </cell>
          <cell r="I48">
            <v>385297.27260000003</v>
          </cell>
          <cell r="J48">
            <v>360951.70019999996</v>
          </cell>
          <cell r="K48">
            <v>235478.14930000002</v>
          </cell>
          <cell r="L48">
            <v>319752.62</v>
          </cell>
        </row>
        <row r="49">
          <cell r="A49" t="str">
            <v>Telerj21121120</v>
          </cell>
          <cell r="B49">
            <v>32923.512060000001</v>
          </cell>
          <cell r="C49">
            <v>57990.6</v>
          </cell>
          <cell r="D49">
            <v>87927.106060000006</v>
          </cell>
          <cell r="E49">
            <v>96182.083620000005</v>
          </cell>
          <cell r="F49">
            <v>92179.13801000001</v>
          </cell>
          <cell r="G49">
            <v>85484.237549999991</v>
          </cell>
          <cell r="H49">
            <v>197933.8321</v>
          </cell>
          <cell r="I49">
            <v>143731.0766</v>
          </cell>
          <cell r="J49">
            <v>0</v>
          </cell>
          <cell r="K49">
            <v>0</v>
          </cell>
          <cell r="L49">
            <v>0</v>
          </cell>
        </row>
        <row r="50">
          <cell r="A50" t="str">
            <v>Telerj21130000</v>
          </cell>
          <cell r="B50">
            <v>113415.79</v>
          </cell>
          <cell r="C50">
            <v>84989.483269999997</v>
          </cell>
          <cell r="D50">
            <v>89063.194579999996</v>
          </cell>
          <cell r="E50">
            <v>93889.763709999999</v>
          </cell>
          <cell r="F50">
            <v>75841.117969999992</v>
          </cell>
          <cell r="G50">
            <v>74621.098389999999</v>
          </cell>
          <cell r="H50">
            <v>72189.607260000004</v>
          </cell>
          <cell r="I50">
            <v>19009.69326</v>
          </cell>
          <cell r="J50">
            <v>79349.213260000004</v>
          </cell>
          <cell r="K50">
            <v>79703.993480000005</v>
          </cell>
          <cell r="L50">
            <v>71250.374319999988</v>
          </cell>
        </row>
        <row r="51">
          <cell r="A51" t="str">
            <v>Telerj21141100</v>
          </cell>
          <cell r="B51">
            <v>275755.09860000003</v>
          </cell>
          <cell r="C51">
            <v>281136.01060000004</v>
          </cell>
          <cell r="D51">
            <v>299521.50589999999</v>
          </cell>
          <cell r="E51">
            <v>297758.30589999998</v>
          </cell>
          <cell r="F51">
            <v>303695.40989999997</v>
          </cell>
          <cell r="G51">
            <v>302014.57650000002</v>
          </cell>
          <cell r="H51">
            <v>0</v>
          </cell>
          <cell r="I51">
            <v>0</v>
          </cell>
          <cell r="J51">
            <v>1418.9044799999999</v>
          </cell>
          <cell r="K51">
            <v>1689.83015</v>
          </cell>
          <cell r="L51">
            <v>0</v>
          </cell>
        </row>
        <row r="52">
          <cell r="A52" t="str">
            <v>Telerj21141200</v>
          </cell>
          <cell r="B52">
            <v>3635.1032599999999</v>
          </cell>
          <cell r="C52">
            <v>6636.3382000000001</v>
          </cell>
          <cell r="D52">
            <v>6833.2901199999997</v>
          </cell>
          <cell r="E52">
            <v>7344.3629600000004</v>
          </cell>
          <cell r="F52">
            <v>8725.4055399999997</v>
          </cell>
          <cell r="G52">
            <v>22950.956420000002</v>
          </cell>
          <cell r="H52">
            <v>306679.34710000001</v>
          </cell>
          <cell r="I52">
            <v>385082.71480000002</v>
          </cell>
          <cell r="J52">
            <v>449238.57799999998</v>
          </cell>
          <cell r="K52">
            <v>425624.12419999996</v>
          </cell>
          <cell r="L52">
            <v>436637.09539999999</v>
          </cell>
        </row>
        <row r="53">
          <cell r="A53" t="str">
            <v>Telerj21142100</v>
          </cell>
          <cell r="B53">
            <v>8272.2062800000003</v>
          </cell>
          <cell r="C53">
            <v>15218.258880000001</v>
          </cell>
          <cell r="D53">
            <v>36.580059999999996</v>
          </cell>
          <cell r="E53">
            <v>36.580059999999996</v>
          </cell>
          <cell r="F53">
            <v>36.580059999999996</v>
          </cell>
          <cell r="G53">
            <v>36.580059999999996</v>
          </cell>
          <cell r="H53">
            <v>25158.65523</v>
          </cell>
          <cell r="I53">
            <v>29561.304539999997</v>
          </cell>
          <cell r="J53">
            <v>25105.80011</v>
          </cell>
          <cell r="K53">
            <v>31340.195070000002</v>
          </cell>
          <cell r="L53">
            <v>31557.267940000002</v>
          </cell>
        </row>
        <row r="54">
          <cell r="A54" t="str">
            <v>Telerj21142200</v>
          </cell>
          <cell r="B54">
            <v>8271.921049999999</v>
          </cell>
          <cell r="C54">
            <v>8953.80098</v>
          </cell>
          <cell r="D54">
            <v>27266.905220000001</v>
          </cell>
          <cell r="E54">
            <v>17222.568010000003</v>
          </cell>
          <cell r="F54">
            <v>32529.636399999999</v>
          </cell>
          <cell r="G54">
            <v>18988.614570000002</v>
          </cell>
          <cell r="H54">
            <v>36.580059999999996</v>
          </cell>
          <cell r="I54">
            <v>36.580059999999996</v>
          </cell>
          <cell r="J54">
            <v>0</v>
          </cell>
          <cell r="K54">
            <v>0</v>
          </cell>
          <cell r="L54">
            <v>0</v>
          </cell>
        </row>
        <row r="55">
          <cell r="A55" t="str">
            <v>Telerj21150000</v>
          </cell>
          <cell r="B55">
            <v>37945.043159999994</v>
          </cell>
          <cell r="C55">
            <v>31379.58567</v>
          </cell>
          <cell r="D55">
            <v>31732.72076</v>
          </cell>
          <cell r="E55">
            <v>25703.483600000003</v>
          </cell>
          <cell r="F55">
            <v>17952.57891</v>
          </cell>
          <cell r="G55">
            <v>31646.318739999999</v>
          </cell>
          <cell r="H55">
            <v>19520.751920000002</v>
          </cell>
          <cell r="I55">
            <v>9191.566929999999</v>
          </cell>
          <cell r="J55">
            <v>16905.327699999998</v>
          </cell>
          <cell r="K55">
            <v>12994.7634</v>
          </cell>
          <cell r="L55">
            <v>13423.864079999999</v>
          </cell>
        </row>
        <row r="56">
          <cell r="A56" t="str">
            <v>Telerj21160000</v>
          </cell>
          <cell r="B56">
            <v>15755.594509999999</v>
          </cell>
          <cell r="C56">
            <v>15653.995949999999</v>
          </cell>
          <cell r="D56">
            <v>15633.847009999999</v>
          </cell>
          <cell r="E56">
            <v>15574.58107</v>
          </cell>
          <cell r="F56">
            <v>15546.23101</v>
          </cell>
          <cell r="G56">
            <v>15518.064960000002</v>
          </cell>
          <cell r="H56">
            <v>24582.766010000003</v>
          </cell>
          <cell r="I56">
            <v>26337.84419</v>
          </cell>
          <cell r="J56">
            <v>18539.339370000002</v>
          </cell>
          <cell r="K56">
            <v>19987.163</v>
          </cell>
          <cell r="L56">
            <v>18425.241020000001</v>
          </cell>
        </row>
        <row r="57">
          <cell r="A57" t="str">
            <v>Telerj21170000</v>
          </cell>
          <cell r="B57">
            <v>157589.02519999997</v>
          </cell>
          <cell r="C57">
            <v>161851.27600000001</v>
          </cell>
          <cell r="D57">
            <v>168868.4172</v>
          </cell>
          <cell r="E57">
            <v>176881.829</v>
          </cell>
          <cell r="F57">
            <v>178077.14850000001</v>
          </cell>
          <cell r="G57">
            <v>172162.52619999999</v>
          </cell>
          <cell r="H57">
            <v>15484.961210000001</v>
          </cell>
          <cell r="I57">
            <v>12890.6013</v>
          </cell>
          <cell r="J57">
            <v>12890.6013</v>
          </cell>
          <cell r="K57">
            <v>12878.20505</v>
          </cell>
          <cell r="L57">
            <v>12859.946029999999</v>
          </cell>
        </row>
        <row r="58">
          <cell r="A58" t="str">
            <v>Telerj21190000</v>
          </cell>
          <cell r="B58">
            <v>42994.335370000001</v>
          </cell>
          <cell r="C58">
            <v>47062.525580000001</v>
          </cell>
          <cell r="D58">
            <v>44094.3943</v>
          </cell>
          <cell r="E58">
            <v>40500.332549999999</v>
          </cell>
          <cell r="F58">
            <v>42241.083030000002</v>
          </cell>
          <cell r="G58">
            <v>40098.539340000003</v>
          </cell>
          <cell r="H58">
            <v>177176.25719999999</v>
          </cell>
          <cell r="I58">
            <v>178654.6943</v>
          </cell>
          <cell r="J58">
            <v>203660.47839999999</v>
          </cell>
          <cell r="K58">
            <v>202257.02069999999</v>
          </cell>
          <cell r="L58">
            <v>204203.1151</v>
          </cell>
        </row>
        <row r="59">
          <cell r="A59" t="str">
            <v>Telerj22130000</v>
          </cell>
          <cell r="B59">
            <v>81285.795400000003</v>
          </cell>
          <cell r="C59">
            <v>135764.30859999999</v>
          </cell>
          <cell r="D59">
            <v>135764.30859999999</v>
          </cell>
          <cell r="E59">
            <v>135764.30859999999</v>
          </cell>
          <cell r="F59">
            <v>154928.12640000001</v>
          </cell>
          <cell r="G59">
            <v>154928.12640000001</v>
          </cell>
          <cell r="H59">
            <v>37234.792520000003</v>
          </cell>
          <cell r="I59">
            <v>31085.445769999998</v>
          </cell>
          <cell r="J59">
            <v>3480.24548</v>
          </cell>
          <cell r="K59">
            <v>144154.30869999999</v>
          </cell>
          <cell r="L59">
            <v>118831.01879999999</v>
          </cell>
        </row>
        <row r="60">
          <cell r="A60" t="str">
            <v>Telerj22141200</v>
          </cell>
          <cell r="B60">
            <v>14124.364</v>
          </cell>
          <cell r="C60">
            <v>25179.7</v>
          </cell>
          <cell r="D60">
            <v>24879.508000000002</v>
          </cell>
          <cell r="E60">
            <v>25720.612000000001</v>
          </cell>
          <cell r="F60">
            <v>26002.396000000001</v>
          </cell>
          <cell r="G60">
            <v>44825.428610000003</v>
          </cell>
          <cell r="H60">
            <v>154689.35809999998</v>
          </cell>
          <cell r="I60">
            <v>154689.35809999998</v>
          </cell>
          <cell r="J60">
            <v>31420.32487</v>
          </cell>
          <cell r="K60">
            <v>31420.32487</v>
          </cell>
          <cell r="L60">
            <v>31420.32487</v>
          </cell>
        </row>
        <row r="61">
          <cell r="A61" t="str">
            <v>Telerj22142100</v>
          </cell>
          <cell r="B61">
            <v>58330.14258</v>
          </cell>
          <cell r="C61">
            <v>116450.05990000001</v>
          </cell>
          <cell r="D61">
            <v>-8745.6615399999991</v>
          </cell>
          <cell r="E61">
            <v>0</v>
          </cell>
          <cell r="F61">
            <v>0</v>
          </cell>
          <cell r="G61">
            <v>0</v>
          </cell>
          <cell r="H61">
            <v>44062.060969999999</v>
          </cell>
          <cell r="I61">
            <v>117478.15459999999</v>
          </cell>
          <cell r="J61">
            <v>122003.6387</v>
          </cell>
          <cell r="K61">
            <v>144268.07619999998</v>
          </cell>
          <cell r="L61">
            <v>140189.66780000002</v>
          </cell>
        </row>
        <row r="62">
          <cell r="A62" t="str">
            <v>Telerj22142200</v>
          </cell>
          <cell r="B62">
            <v>31993.311140000002</v>
          </cell>
          <cell r="C62">
            <v>33219.10471</v>
          </cell>
          <cell r="D62">
            <v>108851.97959999999</v>
          </cell>
          <cell r="E62">
            <v>103549.1474</v>
          </cell>
          <cell r="F62">
            <v>88707.642349999995</v>
          </cell>
          <cell r="G62">
            <v>66435.793479999993</v>
          </cell>
          <cell r="H62">
            <v>0</v>
          </cell>
          <cell r="I62">
            <v>0</v>
          </cell>
          <cell r="J62">
            <v>0</v>
          </cell>
          <cell r="K62">
            <v>0</v>
          </cell>
          <cell r="L62">
            <v>0</v>
          </cell>
        </row>
        <row r="63">
          <cell r="A63" t="str">
            <v>Telerj22150000</v>
          </cell>
          <cell r="B63">
            <v>132.56882999999999</v>
          </cell>
          <cell r="C63">
            <v>132.56882999999999</v>
          </cell>
          <cell r="D63">
            <v>132.56882999999999</v>
          </cell>
          <cell r="E63">
            <v>132.56882999999999</v>
          </cell>
          <cell r="F63">
            <v>132.56882999999999</v>
          </cell>
          <cell r="G63">
            <v>132.56882999999999</v>
          </cell>
          <cell r="H63">
            <v>65505.692369999997</v>
          </cell>
          <cell r="I63">
            <v>30692.130880000001</v>
          </cell>
          <cell r="J63">
            <v>27475.554350000002</v>
          </cell>
          <cell r="K63">
            <v>28448.681049999999</v>
          </cell>
          <cell r="L63">
            <v>29202.742469999997</v>
          </cell>
        </row>
        <row r="64">
          <cell r="A64" t="str">
            <v>Telerj22170000</v>
          </cell>
          <cell r="B64">
            <v>53098.951580000001</v>
          </cell>
          <cell r="C64">
            <v>69060.743829999992</v>
          </cell>
          <cell r="D64">
            <v>69216.043860000005</v>
          </cell>
          <cell r="E64">
            <v>69216.089489999998</v>
          </cell>
          <cell r="F64">
            <v>69600.857150000011</v>
          </cell>
          <cell r="G64">
            <v>70454.546029999998</v>
          </cell>
          <cell r="H64">
            <v>130.78380999999999</v>
          </cell>
          <cell r="I64">
            <v>130.78380999999999</v>
          </cell>
          <cell r="J64">
            <v>0</v>
          </cell>
          <cell r="K64">
            <v>0</v>
          </cell>
          <cell r="L64">
            <v>0</v>
          </cell>
        </row>
        <row r="65">
          <cell r="A65" t="str">
            <v>Telerj22190000</v>
          </cell>
          <cell r="B65">
            <v>3628.3110200000001</v>
          </cell>
          <cell r="C65">
            <v>389.81346000000002</v>
          </cell>
          <cell r="D65">
            <v>356.26573999999999</v>
          </cell>
          <cell r="E65">
            <v>334.96596</v>
          </cell>
          <cell r="F65">
            <v>341.46941999999996</v>
          </cell>
          <cell r="G65">
            <v>334.04897</v>
          </cell>
          <cell r="H65">
            <v>56924.026429999998</v>
          </cell>
          <cell r="I65">
            <v>59951.444539999997</v>
          </cell>
          <cell r="J65">
            <v>60469.573049999999</v>
          </cell>
          <cell r="K65">
            <v>63686.063150000002</v>
          </cell>
          <cell r="L65">
            <v>73831.779829999999</v>
          </cell>
        </row>
        <row r="66">
          <cell r="A66" t="str">
            <v>Telerj23100000</v>
          </cell>
          <cell r="B66">
            <v>4455.27592</v>
          </cell>
          <cell r="C66">
            <v>4455.27592</v>
          </cell>
          <cell r="D66">
            <v>6259.6050300000006</v>
          </cell>
          <cell r="E66">
            <v>4326.5094000000008</v>
          </cell>
          <cell r="F66">
            <v>4294.3177699999997</v>
          </cell>
          <cell r="G66">
            <v>4262.1261399999994</v>
          </cell>
          <cell r="H66">
            <v>324.9502</v>
          </cell>
          <cell r="I66">
            <v>313.01559999999995</v>
          </cell>
          <cell r="J66">
            <v>123716.9442</v>
          </cell>
          <cell r="K66">
            <v>123728.7399</v>
          </cell>
          <cell r="L66">
            <v>123735.76890000001</v>
          </cell>
        </row>
        <row r="67">
          <cell r="A67" t="str">
            <v>Telerj24100000</v>
          </cell>
          <cell r="B67">
            <v>258.85329999999999</v>
          </cell>
          <cell r="C67">
            <v>258.22017999999997</v>
          </cell>
          <cell r="D67">
            <v>259.48716000000002</v>
          </cell>
          <cell r="E67">
            <v>259.48716000000002</v>
          </cell>
          <cell r="F67">
            <v>259.48716000000002</v>
          </cell>
          <cell r="G67">
            <v>256.95317</v>
          </cell>
          <cell r="H67">
            <v>4229.93451</v>
          </cell>
          <cell r="I67">
            <v>4197.7428799999998</v>
          </cell>
          <cell r="J67">
            <v>4197.7428799999998</v>
          </cell>
          <cell r="K67">
            <v>4197.7428799999998</v>
          </cell>
          <cell r="L67">
            <v>4101.1679899999999</v>
          </cell>
        </row>
        <row r="68">
          <cell r="A68" t="str">
            <v>Telerj25100000</v>
          </cell>
          <cell r="B68">
            <v>3816111.7370000002</v>
          </cell>
          <cell r="C68">
            <v>3816111.7370000002</v>
          </cell>
          <cell r="D68">
            <v>3816111.7370000002</v>
          </cell>
          <cell r="E68">
            <v>3816111.7370000002</v>
          </cell>
          <cell r="F68">
            <v>3816111.7370000002</v>
          </cell>
          <cell r="G68">
            <v>3816111.7370000002</v>
          </cell>
          <cell r="H68">
            <v>256.95317</v>
          </cell>
          <cell r="I68">
            <v>256.95317</v>
          </cell>
          <cell r="J68">
            <v>256.95317</v>
          </cell>
          <cell r="K68">
            <v>256.95317</v>
          </cell>
          <cell r="L68">
            <v>256.95317</v>
          </cell>
        </row>
        <row r="69">
          <cell r="A69" t="str">
            <v>Telerj25210000</v>
          </cell>
          <cell r="B69">
            <v>456637.9068</v>
          </cell>
          <cell r="C69">
            <v>456670.8763</v>
          </cell>
          <cell r="D69">
            <v>456672.4497</v>
          </cell>
          <cell r="E69">
            <v>456672.4497</v>
          </cell>
          <cell r="F69">
            <v>456676.34960000002</v>
          </cell>
          <cell r="G69">
            <v>456737.15649999998</v>
          </cell>
          <cell r="H69">
            <v>3816111.7370000002</v>
          </cell>
          <cell r="I69">
            <v>3816111.7370000002</v>
          </cell>
          <cell r="J69">
            <v>3816111.7370000002</v>
          </cell>
          <cell r="K69">
            <v>3816111.7370000002</v>
          </cell>
          <cell r="L69">
            <v>3816111.7370000002</v>
          </cell>
        </row>
        <row r="70">
          <cell r="A70" t="str">
            <v>Telerj25310000</v>
          </cell>
          <cell r="B70">
            <v>-451775.39010000002</v>
          </cell>
          <cell r="C70">
            <v>-492527.29439999996</v>
          </cell>
          <cell r="D70">
            <v>-492527.29439999996</v>
          </cell>
          <cell r="E70">
            <v>-492527.29439999996</v>
          </cell>
          <cell r="F70">
            <v>-492527.29439999996</v>
          </cell>
          <cell r="G70">
            <v>-492527.29439999996</v>
          </cell>
          <cell r="H70">
            <v>456737.15649999998</v>
          </cell>
          <cell r="I70">
            <v>456737.15649999998</v>
          </cell>
          <cell r="J70">
            <v>456737.15649999998</v>
          </cell>
          <cell r="K70">
            <v>456737.15649999998</v>
          </cell>
          <cell r="L70">
            <v>456737.15649999998</v>
          </cell>
        </row>
        <row r="71">
          <cell r="A71" t="str">
            <v>Telerj25320000</v>
          </cell>
          <cell r="B71">
            <v>-18161.623059999998</v>
          </cell>
          <cell r="C71">
            <v>-19927.141460000003</v>
          </cell>
          <cell r="D71">
            <v>-27509.046260000003</v>
          </cell>
          <cell r="E71">
            <v>-35871.368049999997</v>
          </cell>
          <cell r="F71">
            <v>-45979.421780000004</v>
          </cell>
          <cell r="G71">
            <v>-43602.525479999997</v>
          </cell>
          <cell r="H71">
            <v>-492527.29439999996</v>
          </cell>
          <cell r="I71">
            <v>-489955.09039999999</v>
          </cell>
          <cell r="J71">
            <v>-489955.09039999999</v>
          </cell>
          <cell r="K71">
            <v>-489955.09039999999</v>
          </cell>
          <cell r="L71">
            <v>-489955.09039999999</v>
          </cell>
        </row>
        <row r="72">
          <cell r="A72" t="str">
            <v>Telerj31289120</v>
          </cell>
          <cell r="B72">
            <v>4045.4060800000002</v>
          </cell>
          <cell r="C72">
            <v>940.44792000000007</v>
          </cell>
          <cell r="D72">
            <v>21.927879999999277</v>
          </cell>
          <cell r="E72">
            <v>0</v>
          </cell>
          <cell r="F72">
            <v>0</v>
          </cell>
          <cell r="G72">
            <v>0</v>
          </cell>
          <cell r="H72">
            <v>-54845.019319999999</v>
          </cell>
          <cell r="I72">
            <v>-36720.71675</v>
          </cell>
          <cell r="J72">
            <v>-38850.296119999999</v>
          </cell>
          <cell r="K72">
            <v>-24955.359579999997</v>
          </cell>
          <cell r="L72">
            <v>-21321.97064</v>
          </cell>
        </row>
        <row r="73">
          <cell r="A73" t="str">
            <v>Telerj31986210</v>
          </cell>
          <cell r="B73">
            <v>1489.33242</v>
          </cell>
          <cell r="C73">
            <v>1518.5167000000004</v>
          </cell>
          <cell r="D73">
            <v>1570.2897599999992</v>
          </cell>
          <cell r="E73">
            <v>1574.6758800000007</v>
          </cell>
          <cell r="F73">
            <v>1579.55879</v>
          </cell>
          <cell r="G73">
            <v>1598.2392099999997</v>
          </cell>
          <cell r="H73">
            <v>0</v>
          </cell>
          <cell r="I73">
            <v>0</v>
          </cell>
          <cell r="J73">
            <v>-5007.7818799999995</v>
          </cell>
          <cell r="K73">
            <v>0</v>
          </cell>
          <cell r="L73">
            <v>-5007.7818799999995</v>
          </cell>
        </row>
        <row r="74">
          <cell r="A74" t="str">
            <v>Telerj31986500</v>
          </cell>
          <cell r="B74">
            <v>52695.264380000001</v>
          </cell>
          <cell r="C74">
            <v>51242.036719999996</v>
          </cell>
          <cell r="D74">
            <v>51265.104500000001</v>
          </cell>
          <cell r="E74">
            <v>49890.18220000001</v>
          </cell>
          <cell r="F74">
            <v>42237.343599999993</v>
          </cell>
          <cell r="G74">
            <v>51507.25410000002</v>
          </cell>
          <cell r="H74">
            <v>1706.6104799999994</v>
          </cell>
          <cell r="I74">
            <v>1653.9277999999995</v>
          </cell>
          <cell r="J74">
            <v>1799.0116000000016</v>
          </cell>
          <cell r="K74">
            <v>1937.5761599999987</v>
          </cell>
          <cell r="L74">
            <v>1851.2783100000015</v>
          </cell>
        </row>
        <row r="75">
          <cell r="A75" t="str">
            <v>Telerj31986710</v>
          </cell>
          <cell r="B75">
            <v>6873.8418799999999</v>
          </cell>
          <cell r="C75">
            <v>7008.5386800000015</v>
          </cell>
          <cell r="D75">
            <v>7247.4912199999999</v>
          </cell>
          <cell r="E75">
            <v>7267.7347300000001</v>
          </cell>
          <cell r="F75">
            <v>7290.2714799999994</v>
          </cell>
          <cell r="G75">
            <v>7376.4113799999977</v>
          </cell>
          <cell r="H75">
            <v>55664.297699999996</v>
          </cell>
          <cell r="I75">
            <v>59581.084600000002</v>
          </cell>
          <cell r="J75">
            <v>61680.838199999998</v>
          </cell>
          <cell r="K75">
            <v>60304.666099999973</v>
          </cell>
          <cell r="L75">
            <v>61221.410700000008</v>
          </cell>
        </row>
        <row r="76">
          <cell r="A76" t="str">
            <v>Telerj41100000</v>
          </cell>
          <cell r="B76">
            <v>232768.0177</v>
          </cell>
          <cell r="C76">
            <v>235668.95170000001</v>
          </cell>
          <cell r="D76">
            <v>243294.79620000004</v>
          </cell>
          <cell r="E76">
            <v>243708.08</v>
          </cell>
          <cell r="F76">
            <v>244769.22939999995</v>
          </cell>
          <cell r="G76">
            <v>247520.52300000004</v>
          </cell>
          <cell r="H76">
            <v>7876.4866299999994</v>
          </cell>
          <cell r="I76">
            <v>7480.8571100000045</v>
          </cell>
          <cell r="J76">
            <v>8303.1301199999943</v>
          </cell>
          <cell r="K76">
            <v>8942.6590800000122</v>
          </cell>
          <cell r="L76">
            <v>8544.3614299999899</v>
          </cell>
        </row>
        <row r="77">
          <cell r="A77" t="str">
            <v>Telerj49100000</v>
          </cell>
          <cell r="B77">
            <v>-3639.9590699999999</v>
          </cell>
          <cell r="C77">
            <v>-2050.9963600000001</v>
          </cell>
          <cell r="D77">
            <v>-1711.7547600000007</v>
          </cell>
          <cell r="E77">
            <v>-1450.2555899999979</v>
          </cell>
          <cell r="F77">
            <v>-1760.1804200000006</v>
          </cell>
          <cell r="G77">
            <v>-1640.1434300000019</v>
          </cell>
          <cell r="H77">
            <v>238967.96800000011</v>
          </cell>
          <cell r="I77">
            <v>272347.14299999992</v>
          </cell>
          <cell r="J77">
            <v>278776.96000000002</v>
          </cell>
          <cell r="K77">
            <v>300277.7629999998</v>
          </cell>
          <cell r="L77">
            <v>287595.3459999999</v>
          </cell>
        </row>
        <row r="78">
          <cell r="A78" t="str">
            <v>Telerj49100000</v>
          </cell>
          <cell r="B78">
            <v>-3639.9590699999999</v>
          </cell>
          <cell r="C78">
            <v>-2050.9963600000001</v>
          </cell>
          <cell r="D78">
            <v>-1711.7547600000007</v>
          </cell>
          <cell r="E78">
            <v>-1450.2555899999979</v>
          </cell>
          <cell r="F78">
            <v>-1760.1804200000006</v>
          </cell>
          <cell r="G78">
            <v>-1640.1434300000019</v>
          </cell>
          <cell r="H78">
            <v>-1418.4145499999977</v>
          </cell>
          <cell r="I78">
            <v>-2011.9082300000009</v>
          </cell>
          <cell r="J78">
            <v>-2005.9572800000005</v>
          </cell>
          <cell r="K78">
            <v>-2189.1276499999985</v>
          </cell>
          <cell r="L78">
            <v>-2783.2974300000024</v>
          </cell>
        </row>
      </sheetData>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_TNL"/>
      <sheetName val="_NRJ"/>
      <sheetName val="_MG"/>
      <sheetName val="_ES"/>
      <sheetName val="_NMG"/>
      <sheetName val="_BA"/>
      <sheetName val="_SE"/>
      <sheetName val="_AL"/>
      <sheetName val="_NBA"/>
      <sheetName val="_PE"/>
      <sheetName val="_PB"/>
      <sheetName val="_RN"/>
      <sheetName val="_NPE"/>
      <sheetName val="_CE"/>
      <sheetName val="_PI"/>
      <sheetName val="_MA"/>
      <sheetName val="_PA"/>
      <sheetName val="_AP"/>
      <sheetName val="_AM"/>
      <sheetName val="_RR"/>
      <sheetName val="_NCE"/>
      <sheetName val="Resumo"/>
      <sheetName val="Sispec99"/>
      <sheetName val="Tabelas"/>
      <sheetName val="MêsBase"/>
      <sheetName val="Sispec"/>
      <sheetName val="Simulador"/>
      <sheetName val="Simu_POT"/>
      <sheetName val="Princip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row r="1">
          <cell r="A1" t="str">
            <v>Chave</v>
          </cell>
          <cell r="B1" t="str">
            <v>01/01/99</v>
          </cell>
          <cell r="C1" t="str">
            <v>01/02/99</v>
          </cell>
          <cell r="D1" t="str">
            <v>01/03/99</v>
          </cell>
          <cell r="E1" t="str">
            <v>01/04/99</v>
          </cell>
          <cell r="F1" t="str">
            <v>01/05/99</v>
          </cell>
          <cell r="G1" t="str">
            <v>01/06/99</v>
          </cell>
          <cell r="H1" t="str">
            <v>01/07/99</v>
          </cell>
          <cell r="I1" t="str">
            <v>01/08/99</v>
          </cell>
          <cell r="J1" t="str">
            <v>01/09/99</v>
          </cell>
          <cell r="K1" t="str">
            <v>01/10/99</v>
          </cell>
          <cell r="L1" t="str">
            <v>01/11/99</v>
          </cell>
          <cell r="M1" t="str">
            <v>01/12/99</v>
          </cell>
        </row>
        <row r="2">
          <cell r="A2" t="str">
            <v>Telaima31138100</v>
          </cell>
          <cell r="B2">
            <v>167.24135000000001</v>
          </cell>
          <cell r="C2">
            <v>156.62540000000001</v>
          </cell>
          <cell r="D2">
            <v>209.32893000000001</v>
          </cell>
          <cell r="E2">
            <v>224.96592999999996</v>
          </cell>
          <cell r="F2">
            <v>41.79663000000005</v>
          </cell>
          <cell r="G2">
            <v>369.67239999999981</v>
          </cell>
          <cell r="H2">
            <v>217.33852999999999</v>
          </cell>
          <cell r="I2">
            <v>230.96537000000012</v>
          </cell>
          <cell r="J2">
            <v>160.79710999999998</v>
          </cell>
          <cell r="K2">
            <v>293.21443000000022</v>
          </cell>
          <cell r="L2">
            <v>487.69270999999981</v>
          </cell>
          <cell r="M2">
            <v>167.33993000000009</v>
          </cell>
        </row>
        <row r="3">
          <cell r="A3" t="str">
            <v>Telaima31138110</v>
          </cell>
          <cell r="B3">
            <v>156.30948999999998</v>
          </cell>
          <cell r="C3">
            <v>147.84411999999998</v>
          </cell>
          <cell r="D3">
            <v>187.93608000000006</v>
          </cell>
          <cell r="E3">
            <v>213.49630999999999</v>
          </cell>
          <cell r="F3">
            <v>31.404329999999959</v>
          </cell>
          <cell r="G3">
            <v>354.32413000000008</v>
          </cell>
          <cell r="H3">
            <v>204.57781999999997</v>
          </cell>
          <cell r="I3">
            <v>218.21349000000009</v>
          </cell>
          <cell r="J3">
            <v>167.12979999999993</v>
          </cell>
          <cell r="K3">
            <v>266.63920000000007</v>
          </cell>
          <cell r="L3">
            <v>479.37333000000012</v>
          </cell>
          <cell r="M3">
            <v>168.90086999999994</v>
          </cell>
        </row>
        <row r="4">
          <cell r="A4" t="str">
            <v>Telaima31138113</v>
          </cell>
          <cell r="B4">
            <v>156.30948999999998</v>
          </cell>
          <cell r="C4">
            <v>147.84411999999998</v>
          </cell>
          <cell r="D4">
            <v>187.93608000000006</v>
          </cell>
          <cell r="E4">
            <v>213.49630999999999</v>
          </cell>
          <cell r="F4">
            <v>31.404329999999959</v>
          </cell>
          <cell r="G4">
            <v>354.32413000000008</v>
          </cell>
          <cell r="H4">
            <v>204.57781999999997</v>
          </cell>
          <cell r="I4">
            <v>218.21349000000009</v>
          </cell>
          <cell r="J4">
            <v>167.12979999999993</v>
          </cell>
          <cell r="K4">
            <v>266.63920000000007</v>
          </cell>
          <cell r="L4">
            <v>479.37333000000012</v>
          </cell>
          <cell r="M4">
            <v>168.90086999999994</v>
          </cell>
        </row>
        <row r="5">
          <cell r="A5" t="str">
            <v>Telaima31138120</v>
          </cell>
          <cell r="B5">
            <v>0.33882000000000001</v>
          </cell>
          <cell r="C5">
            <v>0.11074000000000001</v>
          </cell>
          <cell r="D5">
            <v>0.78698000000000001</v>
          </cell>
          <cell r="E5">
            <v>0.33048000000000011</v>
          </cell>
          <cell r="F5">
            <v>0.37259999999999982</v>
          </cell>
          <cell r="G5">
            <v>0.33506000000000014</v>
          </cell>
          <cell r="H5">
            <v>0.32462000000000035</v>
          </cell>
          <cell r="I5">
            <v>0.34400999999999948</v>
          </cell>
          <cell r="J5">
            <v>-0.24617999999999984</v>
          </cell>
          <cell r="K5">
            <v>0.29585999999999979</v>
          </cell>
          <cell r="L5">
            <v>2.1450000000000191E-2</v>
          </cell>
          <cell r="M5">
            <v>-0.21126999999999985</v>
          </cell>
        </row>
        <row r="6">
          <cell r="A6" t="str">
            <v>Telaima31138122</v>
          </cell>
          <cell r="B6">
            <v>3.7450000000000004E-2</v>
          </cell>
          <cell r="C6">
            <v>2.325E-2</v>
          </cell>
          <cell r="D6">
            <v>7.9149999999999998E-2</v>
          </cell>
          <cell r="E6">
            <v>2.9409999999999992E-2</v>
          </cell>
          <cell r="F6">
            <v>-0.16925999999999999</v>
          </cell>
          <cell r="G6">
            <v>0</v>
          </cell>
          <cell r="H6">
            <v>0</v>
          </cell>
          <cell r="I6">
            <v>0</v>
          </cell>
          <cell r="J6">
            <v>0</v>
          </cell>
          <cell r="K6">
            <v>0</v>
          </cell>
          <cell r="L6">
            <v>0</v>
          </cell>
          <cell r="M6">
            <v>0</v>
          </cell>
        </row>
        <row r="7">
          <cell r="A7" t="str">
            <v>Telaima31138123</v>
          </cell>
          <cell r="B7">
            <v>0.30137000000000003</v>
          </cell>
          <cell r="C7">
            <v>8.7490000000000012E-2</v>
          </cell>
          <cell r="D7">
            <v>0.70783000000000018</v>
          </cell>
          <cell r="E7">
            <v>0.30106999999999973</v>
          </cell>
          <cell r="F7">
            <v>0.54186000000000001</v>
          </cell>
          <cell r="G7">
            <v>0.33506000000000014</v>
          </cell>
          <cell r="H7">
            <v>0.32462000000000035</v>
          </cell>
          <cell r="I7">
            <v>0.34400999999999948</v>
          </cell>
          <cell r="J7">
            <v>-0.24617999999999984</v>
          </cell>
          <cell r="K7">
            <v>0.29585999999999979</v>
          </cell>
          <cell r="L7">
            <v>2.1450000000000191E-2</v>
          </cell>
          <cell r="M7">
            <v>-0.21126999999999985</v>
          </cell>
        </row>
        <row r="8">
          <cell r="A8" t="str">
            <v>Telaima31138130</v>
          </cell>
          <cell r="B8">
            <v>10.59304</v>
          </cell>
          <cell r="C8">
            <v>8.6705400000000008</v>
          </cell>
          <cell r="D8">
            <v>20.605869999999999</v>
          </cell>
          <cell r="E8">
            <v>11.139139999999998</v>
          </cell>
          <cell r="F8">
            <v>10.0197</v>
          </cell>
          <cell r="G8">
            <v>15.013210000000001</v>
          </cell>
          <cell r="H8">
            <v>12.436089999999993</v>
          </cell>
          <cell r="I8">
            <v>12.407870000000017</v>
          </cell>
          <cell r="J8">
            <v>-6.0865100000000183</v>
          </cell>
          <cell r="K8">
            <v>26.279370000000014</v>
          </cell>
          <cell r="L8">
            <v>8.2979299999999938</v>
          </cell>
          <cell r="M8">
            <v>-1.3496700000000033</v>
          </cell>
        </row>
        <row r="9">
          <cell r="A9" t="str">
            <v>Telaima31138133</v>
          </cell>
          <cell r="B9">
            <v>10.59304</v>
          </cell>
          <cell r="C9">
            <v>8.6705400000000008</v>
          </cell>
          <cell r="D9">
            <v>20.605869999999999</v>
          </cell>
          <cell r="E9">
            <v>11.139139999999998</v>
          </cell>
          <cell r="F9">
            <v>10.0197</v>
          </cell>
          <cell r="G9">
            <v>15.013210000000001</v>
          </cell>
          <cell r="H9">
            <v>12.436089999999993</v>
          </cell>
          <cell r="I9">
            <v>12.407870000000017</v>
          </cell>
          <cell r="J9">
            <v>-6.0865100000000183</v>
          </cell>
          <cell r="K9">
            <v>26.279370000000014</v>
          </cell>
          <cell r="L9">
            <v>8.2979299999999938</v>
          </cell>
          <cell r="M9">
            <v>-1.3496700000000033</v>
          </cell>
        </row>
        <row r="10">
          <cell r="A10" t="str">
            <v>Telaima31138300</v>
          </cell>
          <cell r="B10">
            <v>38.823190000000004</v>
          </cell>
          <cell r="C10">
            <v>33.661470000000001</v>
          </cell>
          <cell r="D10">
            <v>40.258179999999996</v>
          </cell>
          <cell r="E10">
            <v>40.258179999999982</v>
          </cell>
          <cell r="F10">
            <v>37.203280000000007</v>
          </cell>
          <cell r="G10">
            <v>37.038070000000005</v>
          </cell>
          <cell r="H10">
            <v>23.569040000000001</v>
          </cell>
          <cell r="I10">
            <v>38.389690000000002</v>
          </cell>
          <cell r="J10">
            <v>493.38181000000009</v>
          </cell>
          <cell r="K10">
            <v>-186.84473000000003</v>
          </cell>
          <cell r="L10">
            <v>118.28675999999984</v>
          </cell>
          <cell r="M10">
            <v>113.14755000000014</v>
          </cell>
        </row>
        <row r="11">
          <cell r="A11" t="str">
            <v>Telaima31138310</v>
          </cell>
          <cell r="B11">
            <v>0</v>
          </cell>
          <cell r="C11">
            <v>0</v>
          </cell>
          <cell r="D11">
            <v>0</v>
          </cell>
          <cell r="E11">
            <v>0</v>
          </cell>
          <cell r="F11">
            <v>0</v>
          </cell>
          <cell r="G11">
            <v>0</v>
          </cell>
          <cell r="H11">
            <v>0</v>
          </cell>
          <cell r="I11">
            <v>0</v>
          </cell>
          <cell r="J11">
            <v>164.98442</v>
          </cell>
          <cell r="K11">
            <v>-164.24032</v>
          </cell>
          <cell r="L11">
            <v>0.29262999999999995</v>
          </cell>
          <cell r="M11">
            <v>0.19928999999999997</v>
          </cell>
        </row>
        <row r="12">
          <cell r="A12" t="str">
            <v>Telaima31138313</v>
          </cell>
          <cell r="B12">
            <v>0</v>
          </cell>
          <cell r="C12">
            <v>0</v>
          </cell>
          <cell r="D12">
            <v>0</v>
          </cell>
          <cell r="E12">
            <v>0</v>
          </cell>
          <cell r="F12">
            <v>0</v>
          </cell>
          <cell r="G12">
            <v>0</v>
          </cell>
          <cell r="H12">
            <v>0</v>
          </cell>
          <cell r="I12">
            <v>0</v>
          </cell>
          <cell r="J12">
            <v>164.98442</v>
          </cell>
          <cell r="K12">
            <v>-164.24032</v>
          </cell>
          <cell r="L12">
            <v>0.29262999999999995</v>
          </cell>
          <cell r="M12">
            <v>0.19928999999999997</v>
          </cell>
        </row>
        <row r="13">
          <cell r="A13" t="str">
            <v>Telaima31138320</v>
          </cell>
          <cell r="B13">
            <v>12.21576</v>
          </cell>
          <cell r="C13">
            <v>9.75685</v>
          </cell>
          <cell r="D13">
            <v>11.830409999999997</v>
          </cell>
          <cell r="E13">
            <v>11.830410000000001</v>
          </cell>
          <cell r="F13">
            <v>10.324170000000002</v>
          </cell>
          <cell r="G13">
            <v>11.284849999999992</v>
          </cell>
          <cell r="H13">
            <v>-4.3838099999999898</v>
          </cell>
          <cell r="I13">
            <v>11.061600000000006</v>
          </cell>
          <cell r="J13">
            <v>310.25761</v>
          </cell>
          <cell r="K13">
            <v>-38.155859999999961</v>
          </cell>
          <cell r="L13">
            <v>92.303179999999941</v>
          </cell>
          <cell r="M13">
            <v>91.165840000000003</v>
          </cell>
        </row>
        <row r="14">
          <cell r="A14" t="str">
            <v>Telaima31138323</v>
          </cell>
          <cell r="B14">
            <v>12.21576</v>
          </cell>
          <cell r="C14">
            <v>9.75685</v>
          </cell>
          <cell r="D14">
            <v>11.830409999999997</v>
          </cell>
          <cell r="E14">
            <v>11.830410000000001</v>
          </cell>
          <cell r="F14">
            <v>10.324170000000002</v>
          </cell>
          <cell r="G14">
            <v>11.284849999999992</v>
          </cell>
          <cell r="H14">
            <v>-4.3838099999999898</v>
          </cell>
          <cell r="I14">
            <v>11.061600000000006</v>
          </cell>
          <cell r="J14">
            <v>310.25761</v>
          </cell>
          <cell r="K14">
            <v>-38.155859999999961</v>
          </cell>
          <cell r="L14">
            <v>92.303179999999941</v>
          </cell>
          <cell r="M14">
            <v>91.165840000000003</v>
          </cell>
        </row>
        <row r="15">
          <cell r="A15" t="str">
            <v>Telaima31138330</v>
          </cell>
          <cell r="B15">
            <v>26.607430000000001</v>
          </cell>
          <cell r="C15">
            <v>23.904620000000001</v>
          </cell>
          <cell r="D15">
            <v>28.42777000000001</v>
          </cell>
          <cell r="E15">
            <v>28.427769999999981</v>
          </cell>
          <cell r="F15">
            <v>26.879110000000011</v>
          </cell>
          <cell r="G15">
            <v>25.753219999999999</v>
          </cell>
          <cell r="H15">
            <v>27.952849999999984</v>
          </cell>
          <cell r="I15">
            <v>27.328090000000003</v>
          </cell>
          <cell r="J15">
            <v>18.13978000000003</v>
          </cell>
          <cell r="K15">
            <v>15.31553999999997</v>
          </cell>
          <cell r="L15">
            <v>25.59820000000002</v>
          </cell>
          <cell r="M15">
            <v>21.719249999999988</v>
          </cell>
        </row>
        <row r="16">
          <cell r="A16" t="str">
            <v>Telaima31138333</v>
          </cell>
          <cell r="B16">
            <v>26.607430000000001</v>
          </cell>
          <cell r="C16">
            <v>23.904620000000001</v>
          </cell>
          <cell r="D16">
            <v>28.42777000000001</v>
          </cell>
          <cell r="E16">
            <v>28.427769999999981</v>
          </cell>
          <cell r="F16">
            <v>26.879110000000011</v>
          </cell>
          <cell r="G16">
            <v>25.753219999999999</v>
          </cell>
          <cell r="H16">
            <v>27.952849999999984</v>
          </cell>
          <cell r="I16">
            <v>27.328090000000003</v>
          </cell>
          <cell r="J16">
            <v>18.13978000000003</v>
          </cell>
          <cell r="K16">
            <v>15.31553999999997</v>
          </cell>
          <cell r="L16">
            <v>25.59820000000002</v>
          </cell>
          <cell r="M16">
            <v>21.719249999999988</v>
          </cell>
        </row>
        <row r="17">
          <cell r="A17" t="str">
            <v>Telaima31138340</v>
          </cell>
          <cell r="B17">
            <v>0</v>
          </cell>
          <cell r="C17">
            <v>0</v>
          </cell>
          <cell r="D17">
            <v>0</v>
          </cell>
          <cell r="E17">
            <v>0</v>
          </cell>
          <cell r="F17">
            <v>0</v>
          </cell>
          <cell r="G17">
            <v>0</v>
          </cell>
          <cell r="H17">
            <v>0</v>
          </cell>
          <cell r="I17">
            <v>0</v>
          </cell>
          <cell r="J17">
            <v>0</v>
          </cell>
          <cell r="K17">
            <v>0.23591000000000001</v>
          </cell>
          <cell r="L17">
            <v>9.2749999999999999E-2</v>
          </cell>
          <cell r="M17">
            <v>6.3170000000000004E-2</v>
          </cell>
        </row>
        <row r="18">
          <cell r="A18" t="str">
            <v>Telaima31138343</v>
          </cell>
          <cell r="B18">
            <v>0</v>
          </cell>
          <cell r="C18">
            <v>0</v>
          </cell>
          <cell r="D18">
            <v>0</v>
          </cell>
          <cell r="E18">
            <v>0</v>
          </cell>
          <cell r="F18">
            <v>0</v>
          </cell>
          <cell r="G18">
            <v>0</v>
          </cell>
          <cell r="H18">
            <v>0</v>
          </cell>
          <cell r="I18">
            <v>0</v>
          </cell>
          <cell r="J18">
            <v>0</v>
          </cell>
          <cell r="K18">
            <v>0.23591000000000001</v>
          </cell>
          <cell r="L18">
            <v>9.2749999999999999E-2</v>
          </cell>
          <cell r="M18">
            <v>6.3170000000000004E-2</v>
          </cell>
        </row>
        <row r="19">
          <cell r="A19" t="str">
            <v>Telaima31144300</v>
          </cell>
          <cell r="B19">
            <v>0</v>
          </cell>
          <cell r="C19">
            <v>0</v>
          </cell>
          <cell r="D19">
            <v>0</v>
          </cell>
          <cell r="E19">
            <v>0</v>
          </cell>
          <cell r="F19">
            <v>0</v>
          </cell>
          <cell r="G19">
            <v>6.6001000000000003</v>
          </cell>
          <cell r="H19">
            <v>0</v>
          </cell>
          <cell r="I19">
            <v>7.9201299999999994</v>
          </cell>
          <cell r="J19">
            <v>15.840260000000002</v>
          </cell>
          <cell r="K19">
            <v>7.9201300000000039</v>
          </cell>
          <cell r="L19">
            <v>7.9021299999999925</v>
          </cell>
          <cell r="M19">
            <v>18.081130000000002</v>
          </cell>
        </row>
        <row r="20">
          <cell r="A20" t="str">
            <v>Telaima41111320</v>
          </cell>
          <cell r="B20">
            <v>146.74630999999999</v>
          </cell>
          <cell r="C20">
            <v>147.91497999999996</v>
          </cell>
          <cell r="D20">
            <v>139.30282000000005</v>
          </cell>
          <cell r="E20">
            <v>151.65881000000002</v>
          </cell>
          <cell r="F20">
            <v>112.77866999999992</v>
          </cell>
          <cell r="G20">
            <v>102.69937000000004</v>
          </cell>
          <cell r="H20">
            <v>62.413070000000062</v>
          </cell>
          <cell r="I20">
            <v>68.281439999999975</v>
          </cell>
          <cell r="J20">
            <v>60.628889999999956</v>
          </cell>
          <cell r="K20">
            <v>67.291099999999915</v>
          </cell>
          <cell r="L20">
            <v>48.391330000000153</v>
          </cell>
          <cell r="M20">
            <v>57.863689999999906</v>
          </cell>
        </row>
        <row r="21">
          <cell r="A21" t="str">
            <v>Telaima41111323</v>
          </cell>
          <cell r="B21">
            <v>0</v>
          </cell>
          <cell r="C21">
            <v>3.7599999999999999E-3</v>
          </cell>
          <cell r="D21">
            <v>5.6000000000000017E-4</v>
          </cell>
          <cell r="E21">
            <v>5.0099999999999997E-3</v>
          </cell>
          <cell r="F21">
            <v>2.1150000000000002E-2</v>
          </cell>
          <cell r="G21">
            <v>0</v>
          </cell>
          <cell r="H21">
            <v>0</v>
          </cell>
          <cell r="I21">
            <v>0</v>
          </cell>
          <cell r="J21">
            <v>0</v>
          </cell>
          <cell r="K21">
            <v>0</v>
          </cell>
          <cell r="L21">
            <v>0</v>
          </cell>
          <cell r="M21">
            <v>0</v>
          </cell>
        </row>
        <row r="22">
          <cell r="A22" t="str">
            <v>Telaima41111324</v>
          </cell>
          <cell r="B22">
            <v>0</v>
          </cell>
          <cell r="C22">
            <v>0</v>
          </cell>
          <cell r="D22">
            <v>0</v>
          </cell>
          <cell r="E22">
            <v>0</v>
          </cell>
          <cell r="F22">
            <v>0</v>
          </cell>
          <cell r="G22">
            <v>6.4000000000000005E-4</v>
          </cell>
          <cell r="H22">
            <v>4.0000000000000007E-4</v>
          </cell>
          <cell r="I22">
            <v>0</v>
          </cell>
          <cell r="J22">
            <v>3.2699999999999995E-3</v>
          </cell>
          <cell r="K22">
            <v>-2.0699999999999994E-3</v>
          </cell>
          <cell r="L22">
            <v>0</v>
          </cell>
          <cell r="M22">
            <v>0</v>
          </cell>
        </row>
        <row r="23">
          <cell r="A23" t="str">
            <v>Telaima41111330</v>
          </cell>
          <cell r="B23">
            <v>-83.426580000000001</v>
          </cell>
          <cell r="C23">
            <v>-23.178089999999997</v>
          </cell>
          <cell r="D23">
            <v>-162.70425999999998</v>
          </cell>
          <cell r="E23">
            <v>-132.91721000000001</v>
          </cell>
          <cell r="F23">
            <v>402.43385000000001</v>
          </cell>
          <cell r="G23">
            <v>-0.20771000000000001</v>
          </cell>
          <cell r="H23">
            <v>181.01758999999998</v>
          </cell>
          <cell r="I23">
            <v>229.37259</v>
          </cell>
          <cell r="J23">
            <v>201.73985000000005</v>
          </cell>
          <cell r="K23">
            <v>194.20590000000004</v>
          </cell>
          <cell r="L23">
            <v>417.55320999999992</v>
          </cell>
          <cell r="M23">
            <v>256.79078000000004</v>
          </cell>
        </row>
        <row r="24">
          <cell r="A24" t="str">
            <v>Telaima41111333</v>
          </cell>
          <cell r="B24">
            <v>0</v>
          </cell>
          <cell r="C24">
            <v>0.105</v>
          </cell>
          <cell r="D24">
            <v>7.7659999999999993E-2</v>
          </cell>
          <cell r="E24">
            <v>2.5050000000000017E-2</v>
          </cell>
          <cell r="F24">
            <v>0</v>
          </cell>
          <cell r="G24">
            <v>-0.20771000000000001</v>
          </cell>
          <cell r="H24">
            <v>0</v>
          </cell>
          <cell r="I24">
            <v>0</v>
          </cell>
          <cell r="J24">
            <v>0</v>
          </cell>
          <cell r="K24">
            <v>0</v>
          </cell>
          <cell r="L24">
            <v>0</v>
          </cell>
          <cell r="M24">
            <v>0</v>
          </cell>
        </row>
        <row r="25">
          <cell r="A25" t="str">
            <v>Telasa31138100</v>
          </cell>
          <cell r="B25">
            <v>1824.3725400000001</v>
          </cell>
          <cell r="C25">
            <v>1646.4803100000001</v>
          </cell>
          <cell r="D25">
            <v>1575.1603800000003</v>
          </cell>
          <cell r="E25">
            <v>1483.5807500000001</v>
          </cell>
          <cell r="F25">
            <v>1728.7082999999993</v>
          </cell>
          <cell r="G25">
            <v>1876.1384500000004</v>
          </cell>
          <cell r="H25">
            <v>2580.8756199999989</v>
          </cell>
          <cell r="I25">
            <v>1942.4391200000009</v>
          </cell>
          <cell r="J25">
            <v>1743.3973699999988</v>
          </cell>
          <cell r="K25">
            <v>1691.7175300000017</v>
          </cell>
          <cell r="L25">
            <v>2766.0595599999979</v>
          </cell>
          <cell r="M25">
            <v>1956.3073000000004</v>
          </cell>
        </row>
        <row r="26">
          <cell r="A26" t="str">
            <v>Telasa31138110</v>
          </cell>
          <cell r="B26">
            <v>1719.6673899999998</v>
          </cell>
          <cell r="C26">
            <v>1558.0046599999998</v>
          </cell>
          <cell r="D26">
            <v>1427.568850000001</v>
          </cell>
          <cell r="E26">
            <v>1352.162119999999</v>
          </cell>
          <cell r="F26">
            <v>1630.3283300000003</v>
          </cell>
          <cell r="G26">
            <v>1810.0963600000014</v>
          </cell>
          <cell r="H26">
            <v>2484.6073999999971</v>
          </cell>
          <cell r="I26">
            <v>1846.170900000001</v>
          </cell>
          <cell r="J26">
            <v>1703.5338800000009</v>
          </cell>
          <cell r="K26">
            <v>1631.4625300000025</v>
          </cell>
          <cell r="L26">
            <v>2659.6721799999978</v>
          </cell>
          <cell r="M26">
            <v>1748.8009799999963</v>
          </cell>
        </row>
        <row r="27">
          <cell r="A27" t="str">
            <v>Telasa31138113</v>
          </cell>
          <cell r="B27">
            <v>1719.6673899999998</v>
          </cell>
          <cell r="C27">
            <v>1558.0046599999998</v>
          </cell>
          <cell r="D27">
            <v>1427.568850000001</v>
          </cell>
          <cell r="E27">
            <v>1352.162119999999</v>
          </cell>
          <cell r="F27">
            <v>1630.3283300000003</v>
          </cell>
          <cell r="G27">
            <v>1810.0963600000014</v>
          </cell>
          <cell r="H27">
            <v>2484.6073999999971</v>
          </cell>
          <cell r="I27">
            <v>1846.170900000001</v>
          </cell>
          <cell r="J27">
            <v>1703.5338800000009</v>
          </cell>
          <cell r="K27">
            <v>1631.4625300000025</v>
          </cell>
          <cell r="L27">
            <v>2659.6721799999978</v>
          </cell>
          <cell r="M27">
            <v>1748.8009799999963</v>
          </cell>
        </row>
        <row r="28">
          <cell r="A28" t="str">
            <v>Telasa31138120</v>
          </cell>
          <cell r="B28">
            <v>4.7285200000000005</v>
          </cell>
          <cell r="C28">
            <v>3.9293400000000007</v>
          </cell>
          <cell r="D28">
            <v>9.0865199999999984</v>
          </cell>
          <cell r="E28">
            <v>5.2530599999999978</v>
          </cell>
          <cell r="F28">
            <v>6.0499700000000018</v>
          </cell>
          <cell r="G28">
            <v>3.7948000000000022</v>
          </cell>
          <cell r="H28">
            <v>20.828609999999998</v>
          </cell>
          <cell r="I28">
            <v>20.828609999999991</v>
          </cell>
          <cell r="J28">
            <v>4.7956200000000138</v>
          </cell>
          <cell r="K28">
            <v>4.9349999999999996</v>
          </cell>
          <cell r="L28">
            <v>275.54874999999998</v>
          </cell>
          <cell r="M28">
            <v>182.99751999999995</v>
          </cell>
        </row>
        <row r="29">
          <cell r="A29" t="str">
            <v>Telasa31138122</v>
          </cell>
          <cell r="B29">
            <v>1.97986</v>
          </cell>
          <cell r="C29">
            <v>1.5935800000000002</v>
          </cell>
          <cell r="D29">
            <v>4.3383399999999988</v>
          </cell>
          <cell r="E29">
            <v>2.6624399999999993</v>
          </cell>
          <cell r="F29">
            <v>2.85</v>
          </cell>
          <cell r="G29">
            <v>1.4561299999999999</v>
          </cell>
          <cell r="H29">
            <v>18.074999999999999</v>
          </cell>
          <cell r="I29">
            <v>18.074999999999999</v>
          </cell>
          <cell r="J29">
            <v>0.97144000000000119</v>
          </cell>
          <cell r="K29">
            <v>1.085</v>
          </cell>
          <cell r="L29">
            <v>288.73014999999998</v>
          </cell>
          <cell r="M29">
            <v>182.99751999999995</v>
          </cell>
        </row>
        <row r="30">
          <cell r="A30" t="str">
            <v>Telasa31138123</v>
          </cell>
          <cell r="B30">
            <v>2.7486599999999997</v>
          </cell>
          <cell r="C30">
            <v>2.3357600000000001</v>
          </cell>
          <cell r="D30">
            <v>4.7481800000000014</v>
          </cell>
          <cell r="E30">
            <v>2.5906199999999977</v>
          </cell>
          <cell r="F30">
            <v>3.1999700000000022</v>
          </cell>
          <cell r="G30">
            <v>2.3386700000000005</v>
          </cell>
          <cell r="H30">
            <v>2.7536099999999983</v>
          </cell>
          <cell r="I30">
            <v>2.7536100000000019</v>
          </cell>
          <cell r="J30">
            <v>3.8241799999999984</v>
          </cell>
          <cell r="K30">
            <v>3.85</v>
          </cell>
          <cell r="L30">
            <v>-13.181399999999996</v>
          </cell>
          <cell r="M30">
            <v>0</v>
          </cell>
        </row>
        <row r="31">
          <cell r="A31" t="str">
            <v>Telasa31138130</v>
          </cell>
          <cell r="B31">
            <v>99.97663</v>
          </cell>
          <cell r="C31">
            <v>84.546310000000005</v>
          </cell>
          <cell r="D31">
            <v>138.50501000000003</v>
          </cell>
          <cell r="E31">
            <v>126.16557</v>
          </cell>
          <cell r="F31">
            <v>92.329999999999927</v>
          </cell>
          <cell r="G31">
            <v>62.247290000000135</v>
          </cell>
          <cell r="H31">
            <v>75.439609999999902</v>
          </cell>
          <cell r="I31">
            <v>75.439610000000016</v>
          </cell>
          <cell r="J31">
            <v>35.067869999999971</v>
          </cell>
          <cell r="K31">
            <v>55.32000000000005</v>
          </cell>
          <cell r="L31">
            <v>-169.16137000000003</v>
          </cell>
          <cell r="M31">
            <v>24.508799999999951</v>
          </cell>
        </row>
        <row r="32">
          <cell r="A32" t="str">
            <v>Telasa31138133</v>
          </cell>
          <cell r="B32">
            <v>99.97663</v>
          </cell>
          <cell r="C32">
            <v>84.546310000000005</v>
          </cell>
          <cell r="D32">
            <v>138.50501000000003</v>
          </cell>
          <cell r="E32">
            <v>126.16557</v>
          </cell>
          <cell r="F32">
            <v>92.329999999999927</v>
          </cell>
          <cell r="G32">
            <v>62.247290000000135</v>
          </cell>
          <cell r="H32">
            <v>75.439609999999902</v>
          </cell>
          <cell r="I32">
            <v>75.439610000000016</v>
          </cell>
          <cell r="J32">
            <v>35.067869999999971</v>
          </cell>
          <cell r="K32">
            <v>55.32000000000005</v>
          </cell>
          <cell r="L32">
            <v>-169.16137000000003</v>
          </cell>
          <cell r="M32">
            <v>24.508799999999951</v>
          </cell>
        </row>
        <row r="33">
          <cell r="A33" t="str">
            <v>Telasa31138300</v>
          </cell>
          <cell r="B33">
            <v>309.32362000000001</v>
          </cell>
          <cell r="C33">
            <v>273.5624499999999</v>
          </cell>
          <cell r="D33">
            <v>297.65797000000009</v>
          </cell>
          <cell r="E33">
            <v>297.65796999999998</v>
          </cell>
          <cell r="F33">
            <v>138.31485000000021</v>
          </cell>
          <cell r="G33">
            <v>100.30341999999996</v>
          </cell>
          <cell r="H33">
            <v>100.30341999999973</v>
          </cell>
          <cell r="I33">
            <v>100.30342000000019</v>
          </cell>
          <cell r="J33">
            <v>926.10898999999995</v>
          </cell>
          <cell r="K33">
            <v>481.76201999999967</v>
          </cell>
          <cell r="L33">
            <v>-1445.2758399999996</v>
          </cell>
          <cell r="M33">
            <v>-0.46396000000004278</v>
          </cell>
        </row>
        <row r="34">
          <cell r="A34" t="str">
            <v>Telasa31138310</v>
          </cell>
          <cell r="B34">
            <v>0</v>
          </cell>
          <cell r="C34">
            <v>0</v>
          </cell>
          <cell r="D34">
            <v>0</v>
          </cell>
          <cell r="E34">
            <v>0</v>
          </cell>
          <cell r="F34">
            <v>0</v>
          </cell>
          <cell r="G34">
            <v>0</v>
          </cell>
          <cell r="H34">
            <v>0</v>
          </cell>
          <cell r="I34">
            <v>0</v>
          </cell>
          <cell r="J34">
            <v>323.99178000000001</v>
          </cell>
          <cell r="K34">
            <v>230.10736000000003</v>
          </cell>
          <cell r="L34">
            <v>-552.69139000000007</v>
          </cell>
          <cell r="M34">
            <v>-0.18873000000000006</v>
          </cell>
        </row>
        <row r="35">
          <cell r="A35" t="str">
            <v>Telasa31138312</v>
          </cell>
          <cell r="B35">
            <v>0</v>
          </cell>
          <cell r="C35">
            <v>0</v>
          </cell>
          <cell r="D35">
            <v>0</v>
          </cell>
          <cell r="E35">
            <v>0</v>
          </cell>
          <cell r="F35">
            <v>0</v>
          </cell>
          <cell r="G35">
            <v>0</v>
          </cell>
          <cell r="H35">
            <v>0</v>
          </cell>
          <cell r="I35">
            <v>0</v>
          </cell>
          <cell r="J35">
            <v>321.84747999999996</v>
          </cell>
          <cell r="K35">
            <v>228.34682000000004</v>
          </cell>
          <cell r="L35">
            <v>-548.78655000000003</v>
          </cell>
          <cell r="M35">
            <v>-0.24510999999999994</v>
          </cell>
        </row>
        <row r="36">
          <cell r="A36" t="str">
            <v>Telasa31138313</v>
          </cell>
          <cell r="B36">
            <v>0</v>
          </cell>
          <cell r="C36">
            <v>0</v>
          </cell>
          <cell r="D36">
            <v>0</v>
          </cell>
          <cell r="E36">
            <v>0</v>
          </cell>
          <cell r="F36">
            <v>0</v>
          </cell>
          <cell r="G36">
            <v>0</v>
          </cell>
          <cell r="H36">
            <v>0</v>
          </cell>
          <cell r="I36">
            <v>0</v>
          </cell>
          <cell r="J36">
            <v>2.1443000000000003</v>
          </cell>
          <cell r="K36">
            <v>1.7605399999999998</v>
          </cell>
          <cell r="L36">
            <v>-3.9048400000000001</v>
          </cell>
          <cell r="M36">
            <v>5.638E-2</v>
          </cell>
        </row>
        <row r="37">
          <cell r="A37" t="str">
            <v>Telasa31138320</v>
          </cell>
          <cell r="B37">
            <v>177.27742000000001</v>
          </cell>
          <cell r="C37">
            <v>157.81939999999997</v>
          </cell>
          <cell r="D37">
            <v>175.25337000000002</v>
          </cell>
          <cell r="E37">
            <v>175.25337000000002</v>
          </cell>
          <cell r="F37">
            <v>98.867419999999925</v>
          </cell>
          <cell r="G37">
            <v>77.490760000000023</v>
          </cell>
          <cell r="H37">
            <v>100.30342000000007</v>
          </cell>
          <cell r="I37">
            <v>77.490760000000023</v>
          </cell>
          <cell r="J37">
            <v>477.54736000000003</v>
          </cell>
          <cell r="K37">
            <v>177.24328999999989</v>
          </cell>
          <cell r="L37">
            <v>-744.12938000000008</v>
          </cell>
          <cell r="M37">
            <v>-0.21539999999981774</v>
          </cell>
        </row>
        <row r="38">
          <cell r="A38" t="str">
            <v>Telasa31138322</v>
          </cell>
          <cell r="B38">
            <v>0</v>
          </cell>
          <cell r="C38">
            <v>0</v>
          </cell>
          <cell r="D38">
            <v>0</v>
          </cell>
          <cell r="E38">
            <v>0</v>
          </cell>
          <cell r="F38">
            <v>0</v>
          </cell>
          <cell r="G38">
            <v>0</v>
          </cell>
          <cell r="H38">
            <v>0</v>
          </cell>
          <cell r="I38">
            <v>0</v>
          </cell>
          <cell r="J38">
            <v>144.69263000000001</v>
          </cell>
          <cell r="K38">
            <v>116.76819999999998</v>
          </cell>
          <cell r="L38">
            <v>-260.08037999999999</v>
          </cell>
          <cell r="M38">
            <v>-0.22753999999999985</v>
          </cell>
        </row>
        <row r="39">
          <cell r="A39" t="str">
            <v>Telasa31138323</v>
          </cell>
          <cell r="B39">
            <v>177.27742000000001</v>
          </cell>
          <cell r="C39">
            <v>157.81939999999997</v>
          </cell>
          <cell r="D39">
            <v>175.25337000000002</v>
          </cell>
          <cell r="E39">
            <v>175.25337000000002</v>
          </cell>
          <cell r="F39">
            <v>98.867419999999925</v>
          </cell>
          <cell r="G39">
            <v>77.490760000000023</v>
          </cell>
          <cell r="H39">
            <v>100.30342000000007</v>
          </cell>
          <cell r="I39">
            <v>77.490760000000023</v>
          </cell>
          <cell r="J39">
            <v>332.85472999999979</v>
          </cell>
          <cell r="K39">
            <v>60.475090000000137</v>
          </cell>
          <cell r="L39">
            <v>-484.04899999999998</v>
          </cell>
          <cell r="M39">
            <v>1.2140000000044893E-2</v>
          </cell>
        </row>
        <row r="40">
          <cell r="A40" t="str">
            <v>Telasa31138330</v>
          </cell>
          <cell r="B40">
            <v>132.0462</v>
          </cell>
          <cell r="C40">
            <v>115.74305000000001</v>
          </cell>
          <cell r="D40">
            <v>122.40459999999999</v>
          </cell>
          <cell r="E40">
            <v>122.40460000000002</v>
          </cell>
          <cell r="F40">
            <v>39.447429999999997</v>
          </cell>
          <cell r="G40">
            <v>22.812660000000051</v>
          </cell>
          <cell r="H40">
            <v>0</v>
          </cell>
          <cell r="I40">
            <v>22.812659999999937</v>
          </cell>
          <cell r="J40">
            <v>25.346730000000093</v>
          </cell>
          <cell r="K40">
            <v>15.022969999999987</v>
          </cell>
          <cell r="L40">
            <v>-48.673910000000092</v>
          </cell>
          <cell r="M40">
            <v>0</v>
          </cell>
        </row>
        <row r="41">
          <cell r="A41" t="str">
            <v>Telasa31138333</v>
          </cell>
          <cell r="B41">
            <v>132.0462</v>
          </cell>
          <cell r="C41">
            <v>115.74305000000001</v>
          </cell>
          <cell r="D41">
            <v>122.40459999999999</v>
          </cell>
          <cell r="E41">
            <v>122.40460000000002</v>
          </cell>
          <cell r="F41">
            <v>39.447429999999997</v>
          </cell>
          <cell r="G41">
            <v>22.812660000000051</v>
          </cell>
          <cell r="H41">
            <v>0</v>
          </cell>
          <cell r="I41">
            <v>22.812659999999937</v>
          </cell>
          <cell r="J41">
            <v>25.346730000000093</v>
          </cell>
          <cell r="K41">
            <v>15.022969999999987</v>
          </cell>
          <cell r="L41">
            <v>-48.673910000000092</v>
          </cell>
          <cell r="M41">
            <v>0</v>
          </cell>
        </row>
        <row r="42">
          <cell r="A42" t="str">
            <v>Telasa31138340</v>
          </cell>
          <cell r="B42">
            <v>0</v>
          </cell>
          <cell r="C42">
            <v>0</v>
          </cell>
          <cell r="D42">
            <v>0</v>
          </cell>
          <cell r="E42">
            <v>0</v>
          </cell>
          <cell r="F42">
            <v>0</v>
          </cell>
          <cell r="G42">
            <v>0</v>
          </cell>
          <cell r="H42">
            <v>0</v>
          </cell>
          <cell r="I42">
            <v>0</v>
          </cell>
          <cell r="J42">
            <v>99.223119999999994</v>
          </cell>
          <cell r="K42">
            <v>59.38839999999999</v>
          </cell>
          <cell r="L42">
            <v>-99.781159999999986</v>
          </cell>
          <cell r="M42">
            <v>-5.9829999999998051E-2</v>
          </cell>
        </row>
        <row r="43">
          <cell r="A43" t="str">
            <v>Telasa31138342</v>
          </cell>
          <cell r="B43">
            <v>0</v>
          </cell>
          <cell r="C43">
            <v>0</v>
          </cell>
          <cell r="D43">
            <v>0</v>
          </cell>
          <cell r="E43">
            <v>0</v>
          </cell>
          <cell r="F43">
            <v>0</v>
          </cell>
          <cell r="G43">
            <v>0</v>
          </cell>
          <cell r="H43">
            <v>0</v>
          </cell>
          <cell r="I43">
            <v>0</v>
          </cell>
          <cell r="J43">
            <v>98.544730000000001</v>
          </cell>
          <cell r="K43">
            <v>58.830200000000005</v>
          </cell>
          <cell r="L43">
            <v>-156.92867000000001</v>
          </cell>
          <cell r="M43">
            <v>-5.9829999999999994E-2</v>
          </cell>
        </row>
        <row r="44">
          <cell r="A44" t="str">
            <v>Telasa31138343</v>
          </cell>
          <cell r="B44">
            <v>0</v>
          </cell>
          <cell r="C44">
            <v>0</v>
          </cell>
          <cell r="D44">
            <v>0</v>
          </cell>
          <cell r="E44">
            <v>0</v>
          </cell>
          <cell r="F44">
            <v>0</v>
          </cell>
          <cell r="G44">
            <v>0</v>
          </cell>
          <cell r="H44">
            <v>0</v>
          </cell>
          <cell r="I44">
            <v>0</v>
          </cell>
          <cell r="J44">
            <v>0.67838999999999994</v>
          </cell>
          <cell r="K44">
            <v>0.55819999999999992</v>
          </cell>
          <cell r="L44">
            <v>57.147509999999997</v>
          </cell>
          <cell r="M44">
            <v>0</v>
          </cell>
        </row>
        <row r="45">
          <cell r="A45" t="str">
            <v>Telasa31144300</v>
          </cell>
          <cell r="B45">
            <v>0</v>
          </cell>
          <cell r="C45">
            <v>0</v>
          </cell>
          <cell r="D45">
            <v>0</v>
          </cell>
          <cell r="E45">
            <v>0</v>
          </cell>
          <cell r="F45">
            <v>0</v>
          </cell>
          <cell r="G45">
            <v>0</v>
          </cell>
          <cell r="H45">
            <v>0</v>
          </cell>
          <cell r="I45">
            <v>0</v>
          </cell>
          <cell r="J45">
            <v>0</v>
          </cell>
          <cell r="K45">
            <v>239.74086</v>
          </cell>
          <cell r="L45">
            <v>195.99621000000002</v>
          </cell>
          <cell r="M45">
            <v>217.71388999999999</v>
          </cell>
        </row>
        <row r="46">
          <cell r="A46" t="str">
            <v>Telasa41111320</v>
          </cell>
          <cell r="B46">
            <v>746.87315000000001</v>
          </cell>
          <cell r="C46">
            <v>699.81579999999997</v>
          </cell>
          <cell r="D46">
            <v>717.71487000000002</v>
          </cell>
          <cell r="E46">
            <v>767.54746999999998</v>
          </cell>
          <cell r="F46">
            <v>463.74353999999994</v>
          </cell>
          <cell r="G46">
            <v>851.54854000000023</v>
          </cell>
          <cell r="H46">
            <v>715.71699999999964</v>
          </cell>
          <cell r="I46">
            <v>591.48812000000089</v>
          </cell>
          <cell r="J46">
            <v>1493.7249499999998</v>
          </cell>
          <cell r="K46">
            <v>829.54428999999982</v>
          </cell>
          <cell r="L46">
            <v>48.065459999999803</v>
          </cell>
          <cell r="M46">
            <v>-271.94074999999975</v>
          </cell>
        </row>
        <row r="47">
          <cell r="A47" t="str">
            <v>Telasa41111330</v>
          </cell>
          <cell r="B47">
            <v>5.1560000000000002E-2</v>
          </cell>
          <cell r="C47">
            <v>-5.1560000000000002E-2</v>
          </cell>
          <cell r="D47">
            <v>0</v>
          </cell>
          <cell r="E47">
            <v>0</v>
          </cell>
          <cell r="F47">
            <v>14.794</v>
          </cell>
          <cell r="G47">
            <v>64.976230000000001</v>
          </cell>
          <cell r="H47">
            <v>253.67904000000001</v>
          </cell>
          <cell r="I47">
            <v>206.34791999999999</v>
          </cell>
          <cell r="J47">
            <v>267.39834000000008</v>
          </cell>
          <cell r="K47">
            <v>970.78171999999984</v>
          </cell>
          <cell r="L47">
            <v>210.32063999999991</v>
          </cell>
          <cell r="M47">
            <v>192.37570000000005</v>
          </cell>
        </row>
        <row r="48">
          <cell r="A48" t="str">
            <v>Teleamapa31138100</v>
          </cell>
          <cell r="B48">
            <v>43.860289999999999</v>
          </cell>
          <cell r="C48">
            <v>28.598649999999999</v>
          </cell>
          <cell r="D48">
            <v>717.24206000000004</v>
          </cell>
          <cell r="E48">
            <v>246.08978000000002</v>
          </cell>
          <cell r="F48">
            <v>337.6429599999999</v>
          </cell>
          <cell r="G48">
            <v>247.19938000000025</v>
          </cell>
          <cell r="H48">
            <v>321.53846999999996</v>
          </cell>
          <cell r="I48">
            <v>285.83155999999985</v>
          </cell>
          <cell r="J48">
            <v>309.99882000000025</v>
          </cell>
          <cell r="K48">
            <v>103.45369999999957</v>
          </cell>
          <cell r="L48">
            <v>663.77070000000049</v>
          </cell>
          <cell r="M48">
            <v>310.87079999999969</v>
          </cell>
        </row>
        <row r="49">
          <cell r="A49" t="str">
            <v>Teleamapa31138110</v>
          </cell>
          <cell r="B49">
            <v>33.007089999999998</v>
          </cell>
          <cell r="C49">
            <v>21.452980000000004</v>
          </cell>
          <cell r="D49">
            <v>695.34951000000001</v>
          </cell>
          <cell r="E49">
            <v>235.27265999999997</v>
          </cell>
          <cell r="F49">
            <v>326.8258400000002</v>
          </cell>
          <cell r="G49">
            <v>239.91512999999986</v>
          </cell>
          <cell r="H49">
            <v>302.51565000000005</v>
          </cell>
          <cell r="I49">
            <v>283.04099999999994</v>
          </cell>
          <cell r="J49">
            <v>296.13175000000001</v>
          </cell>
          <cell r="K49">
            <v>95.148459999999886</v>
          </cell>
          <cell r="L49">
            <v>656.58028999999988</v>
          </cell>
          <cell r="M49">
            <v>298.49553000000014</v>
          </cell>
        </row>
        <row r="50">
          <cell r="A50" t="str">
            <v>Teleamapa31138112</v>
          </cell>
          <cell r="B50">
            <v>0</v>
          </cell>
          <cell r="C50">
            <v>0</v>
          </cell>
          <cell r="D50">
            <v>6.720000000000001E-2</v>
          </cell>
          <cell r="E50">
            <v>3.8269999999999985E-2</v>
          </cell>
          <cell r="F50">
            <v>3.8270000000000012E-2</v>
          </cell>
          <cell r="G50">
            <v>2.3549999999999988E-2</v>
          </cell>
          <cell r="H50">
            <v>-3.0909999999999993E-2</v>
          </cell>
          <cell r="I50">
            <v>5.2899999999999892E-3</v>
          </cell>
          <cell r="J50">
            <v>0</v>
          </cell>
          <cell r="K50">
            <v>-0.14166999999999999</v>
          </cell>
          <cell r="L50">
            <v>0</v>
          </cell>
          <cell r="M50">
            <v>0</v>
          </cell>
        </row>
        <row r="51">
          <cell r="A51" t="str">
            <v>Teleamapa31138113</v>
          </cell>
          <cell r="B51">
            <v>33.007089999999998</v>
          </cell>
          <cell r="C51">
            <v>21.452980000000004</v>
          </cell>
          <cell r="D51">
            <v>695.28231000000005</v>
          </cell>
          <cell r="E51">
            <v>235.23438999999996</v>
          </cell>
          <cell r="F51">
            <v>326.78757000000019</v>
          </cell>
          <cell r="G51">
            <v>239.89157999999975</v>
          </cell>
          <cell r="H51">
            <v>302.54656</v>
          </cell>
          <cell r="I51">
            <v>283.03571000000011</v>
          </cell>
          <cell r="J51">
            <v>296.13175000000001</v>
          </cell>
          <cell r="K51">
            <v>95.290129999999863</v>
          </cell>
          <cell r="L51">
            <v>656.58028999999988</v>
          </cell>
          <cell r="M51">
            <v>298.49553000000014</v>
          </cell>
        </row>
        <row r="52">
          <cell r="A52" t="str">
            <v>Teleamapa31138120</v>
          </cell>
          <cell r="B52">
            <v>0.41652999999999996</v>
          </cell>
          <cell r="C52">
            <v>0.34077999999999997</v>
          </cell>
          <cell r="D52">
            <v>0.69138000000000011</v>
          </cell>
          <cell r="E52">
            <v>0.37409000000000003</v>
          </cell>
          <cell r="F52">
            <v>0.37409000000000003</v>
          </cell>
          <cell r="G52">
            <v>0.22636999999999974</v>
          </cell>
          <cell r="H52">
            <v>0.38809000000000005</v>
          </cell>
          <cell r="I52">
            <v>8.9630000000000098E-2</v>
          </cell>
          <cell r="J52">
            <v>0.34416000000000002</v>
          </cell>
          <cell r="K52">
            <v>-0.10526999999999997</v>
          </cell>
          <cell r="L52">
            <v>0.11312999999999995</v>
          </cell>
          <cell r="M52">
            <v>0.13438000000000017</v>
          </cell>
        </row>
        <row r="53">
          <cell r="A53" t="str">
            <v>Teleamapa31138122</v>
          </cell>
          <cell r="B53">
            <v>5.1679999999999997E-2</v>
          </cell>
          <cell r="C53">
            <v>7.3130000000000001E-2</v>
          </cell>
          <cell r="D53">
            <v>7.8320000000000001E-2</v>
          </cell>
          <cell r="E53">
            <v>1.7599999999999977E-2</v>
          </cell>
          <cell r="F53">
            <v>1.7600000000000032E-2</v>
          </cell>
          <cell r="G53">
            <v>-1.7200000000000021E-2</v>
          </cell>
          <cell r="H53">
            <v>6.7200000000000037E-3</v>
          </cell>
          <cell r="I53">
            <v>1.7000000000000348E-4</v>
          </cell>
          <cell r="J53">
            <v>3.4599999999999909E-3</v>
          </cell>
          <cell r="K53">
            <v>-0.23147999999999999</v>
          </cell>
          <cell r="L53">
            <v>0</v>
          </cell>
          <cell r="M53">
            <v>0</v>
          </cell>
        </row>
        <row r="54">
          <cell r="A54" t="str">
            <v>Teleamapa31138123</v>
          </cell>
          <cell r="B54">
            <v>0.36485000000000001</v>
          </cell>
          <cell r="C54">
            <v>0.26764999999999994</v>
          </cell>
          <cell r="D54">
            <v>0.61306000000000005</v>
          </cell>
          <cell r="E54">
            <v>0.35648999999999997</v>
          </cell>
          <cell r="F54">
            <v>0.35648999999999997</v>
          </cell>
          <cell r="G54">
            <v>0.24357000000000029</v>
          </cell>
          <cell r="H54">
            <v>0.38136999999999999</v>
          </cell>
          <cell r="I54">
            <v>8.9459999999999873E-2</v>
          </cell>
          <cell r="J54">
            <v>0.34069999999999956</v>
          </cell>
          <cell r="K54">
            <v>0.12621000000000038</v>
          </cell>
          <cell r="L54">
            <v>0.11312999999999995</v>
          </cell>
          <cell r="M54">
            <v>0.13438000000000017</v>
          </cell>
        </row>
        <row r="55">
          <cell r="A55" t="str">
            <v>Teleamapa31138130</v>
          </cell>
          <cell r="B55">
            <v>10.436669999999999</v>
          </cell>
          <cell r="C55">
            <v>6.8048900000000003</v>
          </cell>
          <cell r="D55">
            <v>21.201170000000005</v>
          </cell>
          <cell r="E55">
            <v>10.44303</v>
          </cell>
          <cell r="F55">
            <v>10.443029999999993</v>
          </cell>
          <cell r="G55">
            <v>7.0578799999999973</v>
          </cell>
          <cell r="H55">
            <v>18.634730000000005</v>
          </cell>
          <cell r="I55">
            <v>2.7009299999999996</v>
          </cell>
          <cell r="J55">
            <v>13.52291000000001</v>
          </cell>
          <cell r="K55">
            <v>8.4105099999999879</v>
          </cell>
          <cell r="L55">
            <v>7.0772800000000018</v>
          </cell>
          <cell r="M55">
            <v>12.240889999999993</v>
          </cell>
        </row>
        <row r="56">
          <cell r="A56" t="str">
            <v>Teleamapa31138133</v>
          </cell>
          <cell r="B56">
            <v>10.436669999999999</v>
          </cell>
          <cell r="C56">
            <v>6.8048900000000003</v>
          </cell>
          <cell r="D56">
            <v>21.201170000000005</v>
          </cell>
          <cell r="E56">
            <v>10.44303</v>
          </cell>
          <cell r="F56">
            <v>10.443029999999993</v>
          </cell>
          <cell r="G56">
            <v>7.0578799999999973</v>
          </cell>
          <cell r="H56">
            <v>18.634730000000005</v>
          </cell>
          <cell r="I56">
            <v>2.7009299999999996</v>
          </cell>
          <cell r="J56">
            <v>13.52291000000001</v>
          </cell>
          <cell r="K56">
            <v>8.4105099999999879</v>
          </cell>
          <cell r="L56">
            <v>7.0772800000000018</v>
          </cell>
          <cell r="M56">
            <v>12.240889999999993</v>
          </cell>
        </row>
        <row r="57">
          <cell r="A57" t="str">
            <v>Teleamapa31138300</v>
          </cell>
          <cell r="B57">
            <v>34.20055</v>
          </cell>
          <cell r="C57">
            <v>30.460259999999998</v>
          </cell>
          <cell r="D57">
            <v>30.460260000000005</v>
          </cell>
          <cell r="E57">
            <v>41.435959999999994</v>
          </cell>
          <cell r="F57">
            <v>35.493210000000005</v>
          </cell>
          <cell r="G57">
            <v>40.663289999999989</v>
          </cell>
          <cell r="H57">
            <v>36.390590000000003</v>
          </cell>
          <cell r="I57">
            <v>4.6574500000000114</v>
          </cell>
          <cell r="J57">
            <v>203.64148999999998</v>
          </cell>
          <cell r="K57">
            <v>511.08615999999995</v>
          </cell>
          <cell r="L57">
            <v>161.47874000000002</v>
          </cell>
          <cell r="M57">
            <v>197.27881000000002</v>
          </cell>
        </row>
        <row r="58">
          <cell r="A58" t="str">
            <v>Teleamapa31138310</v>
          </cell>
          <cell r="B58">
            <v>0</v>
          </cell>
          <cell r="C58">
            <v>0</v>
          </cell>
          <cell r="D58">
            <v>0</v>
          </cell>
          <cell r="E58">
            <v>0</v>
          </cell>
          <cell r="F58">
            <v>0</v>
          </cell>
          <cell r="G58">
            <v>0</v>
          </cell>
          <cell r="H58">
            <v>0</v>
          </cell>
          <cell r="I58">
            <v>0</v>
          </cell>
          <cell r="J58">
            <v>24.617459999999998</v>
          </cell>
          <cell r="K58">
            <v>23.112830000000006</v>
          </cell>
          <cell r="L58">
            <v>0.12164999999999537</v>
          </cell>
          <cell r="M58">
            <v>0.18778000000000361</v>
          </cell>
        </row>
        <row r="59">
          <cell r="A59" t="str">
            <v>Teleamapa31138313</v>
          </cell>
          <cell r="B59">
            <v>0</v>
          </cell>
          <cell r="C59">
            <v>0</v>
          </cell>
          <cell r="D59">
            <v>0</v>
          </cell>
          <cell r="E59">
            <v>0</v>
          </cell>
          <cell r="F59">
            <v>0</v>
          </cell>
          <cell r="G59">
            <v>0</v>
          </cell>
          <cell r="H59">
            <v>0</v>
          </cell>
          <cell r="I59">
            <v>0</v>
          </cell>
          <cell r="J59">
            <v>24.617459999999998</v>
          </cell>
          <cell r="K59">
            <v>23.112830000000006</v>
          </cell>
          <cell r="L59">
            <v>0.12164999999999537</v>
          </cell>
          <cell r="M59">
            <v>0.18778000000000361</v>
          </cell>
        </row>
        <row r="60">
          <cell r="A60" t="str">
            <v>Teleamapa31138320</v>
          </cell>
          <cell r="B60">
            <v>21.486519999999999</v>
          </cell>
          <cell r="C60">
            <v>19.082480000000004</v>
          </cell>
          <cell r="D60">
            <v>19.082480000000004</v>
          </cell>
          <cell r="E60">
            <v>24.249340000000004</v>
          </cell>
          <cell r="F60">
            <v>20.952339999999992</v>
          </cell>
          <cell r="G60">
            <v>25.880380000000002</v>
          </cell>
          <cell r="H60">
            <v>22.723060000000004</v>
          </cell>
          <cell r="I60">
            <v>17.044749999999993</v>
          </cell>
          <cell r="J60">
            <v>157.55800999999997</v>
          </cell>
          <cell r="K60">
            <v>480.77733000000001</v>
          </cell>
          <cell r="L60">
            <v>161.01477999999997</v>
          </cell>
          <cell r="M60">
            <v>196.32132000000013</v>
          </cell>
        </row>
        <row r="61">
          <cell r="A61" t="str">
            <v>Teleamapa31138323</v>
          </cell>
          <cell r="B61">
            <v>21.486519999999999</v>
          </cell>
          <cell r="C61">
            <v>19.082480000000004</v>
          </cell>
          <cell r="D61">
            <v>19.082480000000004</v>
          </cell>
          <cell r="E61">
            <v>24.249340000000004</v>
          </cell>
          <cell r="F61">
            <v>20.952339999999992</v>
          </cell>
          <cell r="G61">
            <v>25.880380000000002</v>
          </cell>
          <cell r="H61">
            <v>22.723060000000004</v>
          </cell>
          <cell r="I61">
            <v>17.044749999999993</v>
          </cell>
          <cell r="J61">
            <v>157.55800999999997</v>
          </cell>
          <cell r="K61">
            <v>480.77733000000001</v>
          </cell>
          <cell r="L61">
            <v>161.01477999999997</v>
          </cell>
          <cell r="M61">
            <v>196.32132000000013</v>
          </cell>
        </row>
        <row r="62">
          <cell r="A62" t="str">
            <v>Teleamapa31138330</v>
          </cell>
          <cell r="B62">
            <v>12.714030000000001</v>
          </cell>
          <cell r="C62">
            <v>11.377780000000001</v>
          </cell>
          <cell r="D62">
            <v>11.377779999999994</v>
          </cell>
          <cell r="E62">
            <v>17.186620000000005</v>
          </cell>
          <cell r="F62">
            <v>14.540869999999998</v>
          </cell>
          <cell r="G62">
            <v>14.782910000000001</v>
          </cell>
          <cell r="H62">
            <v>13.667529999999999</v>
          </cell>
          <cell r="I62">
            <v>-12.387299999999996</v>
          </cell>
          <cell r="J62">
            <v>11.930929999999989</v>
          </cell>
          <cell r="K62">
            <v>6.9635300000000058</v>
          </cell>
          <cell r="L62">
            <v>0.30374999999999375</v>
          </cell>
          <cell r="M62">
            <v>0.71018999999999721</v>
          </cell>
        </row>
        <row r="63">
          <cell r="A63" t="str">
            <v>Teleamapa31138333</v>
          </cell>
          <cell r="B63">
            <v>12.714030000000001</v>
          </cell>
          <cell r="C63">
            <v>11.377780000000001</v>
          </cell>
          <cell r="D63">
            <v>11.377779999999994</v>
          </cell>
          <cell r="E63">
            <v>17.186620000000005</v>
          </cell>
          <cell r="F63">
            <v>14.540869999999998</v>
          </cell>
          <cell r="G63">
            <v>14.782910000000001</v>
          </cell>
          <cell r="H63">
            <v>13.667529999999999</v>
          </cell>
          <cell r="I63">
            <v>-12.387299999999996</v>
          </cell>
          <cell r="J63">
            <v>11.930929999999989</v>
          </cell>
          <cell r="K63">
            <v>6.9635300000000058</v>
          </cell>
          <cell r="L63">
            <v>0.30374999999999375</v>
          </cell>
          <cell r="M63">
            <v>0.71018999999999721</v>
          </cell>
        </row>
        <row r="64">
          <cell r="A64" t="str">
            <v>Teleamapa31138340</v>
          </cell>
          <cell r="B64">
            <v>0</v>
          </cell>
          <cell r="C64">
            <v>0</v>
          </cell>
          <cell r="D64">
            <v>0</v>
          </cell>
          <cell r="E64">
            <v>0</v>
          </cell>
          <cell r="F64">
            <v>0</v>
          </cell>
          <cell r="G64">
            <v>0</v>
          </cell>
          <cell r="H64">
            <v>0</v>
          </cell>
          <cell r="I64">
            <v>0</v>
          </cell>
          <cell r="J64">
            <v>9.5350900000000003</v>
          </cell>
          <cell r="K64">
            <v>0.23246999999999929</v>
          </cell>
          <cell r="L64">
            <v>3.8560000000000372E-2</v>
          </cell>
          <cell r="M64">
            <v>5.9519999999999129E-2</v>
          </cell>
        </row>
        <row r="65">
          <cell r="A65" t="str">
            <v>Teleamapa31138343</v>
          </cell>
          <cell r="B65">
            <v>0</v>
          </cell>
          <cell r="C65">
            <v>0</v>
          </cell>
          <cell r="D65">
            <v>0</v>
          </cell>
          <cell r="E65">
            <v>0</v>
          </cell>
          <cell r="F65">
            <v>0</v>
          </cell>
          <cell r="G65">
            <v>0</v>
          </cell>
          <cell r="H65">
            <v>0</v>
          </cell>
          <cell r="I65">
            <v>0</v>
          </cell>
          <cell r="J65">
            <v>9.5350900000000003</v>
          </cell>
          <cell r="K65">
            <v>0.23246999999999929</v>
          </cell>
          <cell r="L65">
            <v>3.8560000000000372E-2</v>
          </cell>
          <cell r="M65">
            <v>5.9519999999999129E-2</v>
          </cell>
        </row>
        <row r="66">
          <cell r="A66" t="str">
            <v>Teleamapa31144300</v>
          </cell>
          <cell r="B66">
            <v>0</v>
          </cell>
          <cell r="C66">
            <v>0</v>
          </cell>
          <cell r="D66">
            <v>0</v>
          </cell>
          <cell r="E66">
            <v>0</v>
          </cell>
          <cell r="F66">
            <v>0</v>
          </cell>
          <cell r="G66">
            <v>0</v>
          </cell>
          <cell r="H66">
            <v>0</v>
          </cell>
          <cell r="I66">
            <v>0</v>
          </cell>
          <cell r="J66">
            <v>0</v>
          </cell>
          <cell r="K66">
            <v>0.16461000000000001</v>
          </cell>
          <cell r="L66">
            <v>0.17161000000000001</v>
          </cell>
          <cell r="M66">
            <v>0.16460999999999998</v>
          </cell>
        </row>
        <row r="67">
          <cell r="A67" t="str">
            <v>Teleamapa41111320</v>
          </cell>
          <cell r="B67">
            <v>182.05964</v>
          </cell>
          <cell r="C67">
            <v>161.99131</v>
          </cell>
          <cell r="D67">
            <v>165.19327999999996</v>
          </cell>
          <cell r="E67">
            <v>267.84863999999999</v>
          </cell>
          <cell r="F67">
            <v>72.08956000000012</v>
          </cell>
          <cell r="G67">
            <v>206.66685000000007</v>
          </cell>
          <cell r="H67">
            <v>378.12333999999987</v>
          </cell>
          <cell r="I67">
            <v>93.371039999999994</v>
          </cell>
          <cell r="J67">
            <v>125.21466000000009</v>
          </cell>
          <cell r="K67">
            <v>-134.34791000000018</v>
          </cell>
          <cell r="L67">
            <v>497.10837000000015</v>
          </cell>
          <cell r="M67">
            <v>280.91101999999955</v>
          </cell>
        </row>
        <row r="68">
          <cell r="A68" t="str">
            <v>Teleamapa41111324</v>
          </cell>
          <cell r="B68">
            <v>0</v>
          </cell>
          <cell r="C68">
            <v>0</v>
          </cell>
          <cell r="D68">
            <v>0</v>
          </cell>
          <cell r="E68">
            <v>0</v>
          </cell>
          <cell r="F68">
            <v>0</v>
          </cell>
          <cell r="G68">
            <v>0</v>
          </cell>
          <cell r="H68">
            <v>0</v>
          </cell>
          <cell r="I68">
            <v>2.3059999999999997E-2</v>
          </cell>
          <cell r="J68">
            <v>3.56E-2</v>
          </cell>
          <cell r="K68">
            <v>2.8833599999999997</v>
          </cell>
          <cell r="L68">
            <v>0.41526000000000041</v>
          </cell>
          <cell r="M68">
            <v>24.137309999999999</v>
          </cell>
        </row>
        <row r="69">
          <cell r="A69" t="str">
            <v>Teleamapa41111330</v>
          </cell>
          <cell r="B69">
            <v>0</v>
          </cell>
          <cell r="C69">
            <v>0</v>
          </cell>
          <cell r="D69">
            <v>0</v>
          </cell>
          <cell r="E69">
            <v>0</v>
          </cell>
          <cell r="F69">
            <v>6.1050200000000006</v>
          </cell>
          <cell r="G69">
            <v>4.0094099999999999</v>
          </cell>
          <cell r="H69">
            <v>38.391030000000001</v>
          </cell>
          <cell r="I69">
            <v>314.10496999999998</v>
          </cell>
          <cell r="J69">
            <v>373.25686000000002</v>
          </cell>
          <cell r="K69">
            <v>260.14414999999997</v>
          </cell>
          <cell r="L69">
            <v>291.80349000000001</v>
          </cell>
          <cell r="M69">
            <v>342.92670999999996</v>
          </cell>
        </row>
        <row r="70">
          <cell r="A70" t="str">
            <v>Teleamazon31138100</v>
          </cell>
          <cell r="B70">
            <v>1436.9540200000001</v>
          </cell>
          <cell r="C70">
            <v>1337.0807099999997</v>
          </cell>
          <cell r="D70">
            <v>1705.5216500000001</v>
          </cell>
          <cell r="E70">
            <v>1629.3432899999998</v>
          </cell>
          <cell r="F70">
            <v>1140.0326100000002</v>
          </cell>
          <cell r="G70">
            <v>1779.7797499999988</v>
          </cell>
          <cell r="H70">
            <v>1758.7825500000017</v>
          </cell>
          <cell r="I70">
            <v>1744.95327</v>
          </cell>
          <cell r="J70">
            <v>1918.2232499999991</v>
          </cell>
          <cell r="K70">
            <v>2153.0633500000004</v>
          </cell>
          <cell r="L70">
            <v>2437.8238300000012</v>
          </cell>
          <cell r="M70">
            <v>2664.3763999999974</v>
          </cell>
        </row>
        <row r="71">
          <cell r="A71" t="str">
            <v>Teleamazon31138110</v>
          </cell>
          <cell r="B71">
            <v>1384.4344599999999</v>
          </cell>
          <cell r="C71">
            <v>1284.56115</v>
          </cell>
          <cell r="D71">
            <v>1646.6027699999995</v>
          </cell>
          <cell r="E71">
            <v>1573.1947100000007</v>
          </cell>
          <cell r="F71">
            <v>1098.3406699999996</v>
          </cell>
          <cell r="G71">
            <v>1695.6019500000011</v>
          </cell>
          <cell r="H71">
            <v>1683.3875000000007</v>
          </cell>
          <cell r="I71">
            <v>1694.4077199999974</v>
          </cell>
          <cell r="J71">
            <v>1866.7559300000012</v>
          </cell>
          <cell r="K71">
            <v>2022.9629999999997</v>
          </cell>
          <cell r="L71">
            <v>2307.6292899999971</v>
          </cell>
          <cell r="M71">
            <v>2715.3428100000056</v>
          </cell>
        </row>
        <row r="72">
          <cell r="A72" t="str">
            <v>Teleamazon31138113</v>
          </cell>
          <cell r="B72">
            <v>1384.4344599999999</v>
          </cell>
          <cell r="C72">
            <v>1284.56115</v>
          </cell>
          <cell r="D72">
            <v>1646.6027699999995</v>
          </cell>
          <cell r="E72">
            <v>1573.1947100000007</v>
          </cell>
          <cell r="F72">
            <v>1098.3406699999996</v>
          </cell>
          <cell r="G72">
            <v>1695.6019500000011</v>
          </cell>
          <cell r="H72">
            <v>1683.3875000000007</v>
          </cell>
          <cell r="I72">
            <v>1694.4077199999974</v>
          </cell>
          <cell r="J72">
            <v>1866.7559300000012</v>
          </cell>
          <cell r="K72">
            <v>2022.9629999999997</v>
          </cell>
          <cell r="L72">
            <v>2307.6292899999971</v>
          </cell>
          <cell r="M72">
            <v>2715.3428100000056</v>
          </cell>
        </row>
        <row r="73">
          <cell r="A73" t="str">
            <v>Teleamazon31138120</v>
          </cell>
          <cell r="B73">
            <v>2.2474499999999997</v>
          </cell>
          <cell r="C73">
            <v>2.2474499999999997</v>
          </cell>
          <cell r="D73">
            <v>4.0609900000000003</v>
          </cell>
          <cell r="E73">
            <v>2.1016200000000005</v>
          </cell>
          <cell r="F73">
            <v>2.2586199999999987</v>
          </cell>
          <cell r="G73">
            <v>2.0740200000000009</v>
          </cell>
          <cell r="H73">
            <v>2.1250500000000017</v>
          </cell>
          <cell r="I73">
            <v>2.2431699999999992</v>
          </cell>
          <cell r="J73">
            <v>0.46265000000000001</v>
          </cell>
          <cell r="K73">
            <v>1.0047800000000002</v>
          </cell>
          <cell r="L73">
            <v>0.2650599999999983</v>
          </cell>
          <cell r="M73">
            <v>-4.0444999999999993</v>
          </cell>
        </row>
        <row r="74">
          <cell r="A74" t="str">
            <v>Teleamazon31138123</v>
          </cell>
          <cell r="B74">
            <v>2.2474499999999997</v>
          </cell>
          <cell r="C74">
            <v>2.2474499999999997</v>
          </cell>
          <cell r="D74">
            <v>4.0609900000000003</v>
          </cell>
          <cell r="E74">
            <v>2.1016200000000005</v>
          </cell>
          <cell r="F74">
            <v>2.2586199999999987</v>
          </cell>
          <cell r="G74">
            <v>2.0740200000000009</v>
          </cell>
          <cell r="H74">
            <v>2.1250500000000017</v>
          </cell>
          <cell r="I74">
            <v>2.2431699999999992</v>
          </cell>
          <cell r="J74">
            <v>0.46265000000000001</v>
          </cell>
          <cell r="K74">
            <v>1.0047800000000002</v>
          </cell>
          <cell r="L74">
            <v>0.2650599999999983</v>
          </cell>
          <cell r="M74">
            <v>-4.0444999999999993</v>
          </cell>
        </row>
        <row r="75">
          <cell r="A75" t="str">
            <v>Teleamazon31138130</v>
          </cell>
          <cell r="B75">
            <v>50.272109999999998</v>
          </cell>
          <cell r="C75">
            <v>50.272109999999998</v>
          </cell>
          <cell r="D75">
            <v>54.857889999999998</v>
          </cell>
          <cell r="E75">
            <v>54.046960000000013</v>
          </cell>
          <cell r="F75">
            <v>39.433320000000009</v>
          </cell>
          <cell r="G75">
            <v>82.103779999999944</v>
          </cell>
          <cell r="H75">
            <v>73.27</v>
          </cell>
          <cell r="I75">
            <v>48.302379999999971</v>
          </cell>
          <cell r="J75">
            <v>51.004669999999976</v>
          </cell>
          <cell r="K75">
            <v>129.09557000000012</v>
          </cell>
          <cell r="L75">
            <v>129.9294799999999</v>
          </cell>
          <cell r="M75">
            <v>-46.921910000000025</v>
          </cell>
        </row>
        <row r="76">
          <cell r="A76" t="str">
            <v>Teleamazon31138133</v>
          </cell>
          <cell r="B76">
            <v>50.272109999999998</v>
          </cell>
          <cell r="C76">
            <v>50.272109999999998</v>
          </cell>
          <cell r="D76">
            <v>54.857889999999998</v>
          </cell>
          <cell r="E76">
            <v>54.046960000000013</v>
          </cell>
          <cell r="F76">
            <v>39.433320000000009</v>
          </cell>
          <cell r="G76">
            <v>82.103779999999944</v>
          </cell>
          <cell r="H76">
            <v>73.27</v>
          </cell>
          <cell r="I76">
            <v>48.302379999999971</v>
          </cell>
          <cell r="J76">
            <v>51.004669999999976</v>
          </cell>
          <cell r="K76">
            <v>129.09557000000012</v>
          </cell>
          <cell r="L76">
            <v>129.9294799999999</v>
          </cell>
          <cell r="M76">
            <v>-46.921910000000025</v>
          </cell>
        </row>
        <row r="77">
          <cell r="A77" t="str">
            <v>Teleamazon31138300</v>
          </cell>
          <cell r="B77">
            <v>305.27208000000002</v>
          </cell>
          <cell r="C77">
            <v>276.3848799999999</v>
          </cell>
          <cell r="D77">
            <v>276.38488000000007</v>
          </cell>
          <cell r="E77">
            <v>323.90207999999996</v>
          </cell>
          <cell r="F77">
            <v>382.97982000000002</v>
          </cell>
          <cell r="G77">
            <v>405.08952999999997</v>
          </cell>
          <cell r="H77">
            <v>307.75529000000006</v>
          </cell>
          <cell r="I77">
            <v>382.77696999999989</v>
          </cell>
          <cell r="J77">
            <v>1361.0636700000005</v>
          </cell>
          <cell r="K77">
            <v>-307.91853000000037</v>
          </cell>
          <cell r="L77">
            <v>897.14869999999974</v>
          </cell>
          <cell r="M77">
            <v>-237.2843499999999</v>
          </cell>
        </row>
        <row r="78">
          <cell r="A78" t="str">
            <v>Teleamazon31138310</v>
          </cell>
          <cell r="B78">
            <v>0</v>
          </cell>
          <cell r="C78">
            <v>0</v>
          </cell>
          <cell r="D78">
            <v>0</v>
          </cell>
          <cell r="E78">
            <v>0</v>
          </cell>
          <cell r="F78">
            <v>0</v>
          </cell>
          <cell r="G78">
            <v>0</v>
          </cell>
          <cell r="H78">
            <v>0</v>
          </cell>
          <cell r="I78">
            <v>0</v>
          </cell>
          <cell r="J78">
            <v>329.57315</v>
          </cell>
          <cell r="K78">
            <v>-327.16541999999998</v>
          </cell>
          <cell r="L78">
            <v>117.33045</v>
          </cell>
          <cell r="M78">
            <v>-116.60439</v>
          </cell>
        </row>
        <row r="79">
          <cell r="A79" t="str">
            <v>Teleamazon31138313</v>
          </cell>
          <cell r="B79">
            <v>0</v>
          </cell>
          <cell r="C79">
            <v>0</v>
          </cell>
          <cell r="D79">
            <v>0</v>
          </cell>
          <cell r="E79">
            <v>0</v>
          </cell>
          <cell r="F79">
            <v>0</v>
          </cell>
          <cell r="G79">
            <v>0</v>
          </cell>
          <cell r="H79">
            <v>0</v>
          </cell>
          <cell r="I79">
            <v>0</v>
          </cell>
          <cell r="J79">
            <v>329.57315</v>
          </cell>
          <cell r="K79">
            <v>-327.16541999999998</v>
          </cell>
          <cell r="L79">
            <v>117.33045</v>
          </cell>
          <cell r="M79">
            <v>-116.60439</v>
          </cell>
        </row>
        <row r="80">
          <cell r="A80" t="str">
            <v>Teleamazon31138320</v>
          </cell>
          <cell r="B80">
            <v>217.55723</v>
          </cell>
          <cell r="C80">
            <v>196.1336</v>
          </cell>
          <cell r="D80">
            <v>196.1336</v>
          </cell>
          <cell r="E80">
            <v>234.21155999999996</v>
          </cell>
          <cell r="F80">
            <v>363.00580000000002</v>
          </cell>
          <cell r="G80">
            <v>342.10624999999999</v>
          </cell>
          <cell r="H80">
            <v>258.38405000000012</v>
          </cell>
          <cell r="I80">
            <v>324.38725999999997</v>
          </cell>
          <cell r="J80">
            <v>827.78726999999981</v>
          </cell>
          <cell r="K80">
            <v>97.445709999999963</v>
          </cell>
          <cell r="L80">
            <v>662.61148000000003</v>
          </cell>
          <cell r="M80">
            <v>-55.861660000000029</v>
          </cell>
        </row>
        <row r="81">
          <cell r="A81" t="str">
            <v>Teleamazon31138323</v>
          </cell>
          <cell r="B81">
            <v>217.55723</v>
          </cell>
          <cell r="C81">
            <v>196.1336</v>
          </cell>
          <cell r="D81">
            <v>196.1336</v>
          </cell>
          <cell r="E81">
            <v>234.21155999999996</v>
          </cell>
          <cell r="F81">
            <v>363.00580000000002</v>
          </cell>
          <cell r="G81">
            <v>342.10624999999999</v>
          </cell>
          <cell r="H81">
            <v>258.38405000000012</v>
          </cell>
          <cell r="I81">
            <v>324.38725999999997</v>
          </cell>
          <cell r="J81">
            <v>827.78726999999981</v>
          </cell>
          <cell r="K81">
            <v>97.445709999999963</v>
          </cell>
          <cell r="L81">
            <v>662.61148000000003</v>
          </cell>
          <cell r="M81">
            <v>-55.861660000000029</v>
          </cell>
        </row>
        <row r="82">
          <cell r="A82" t="str">
            <v>Teleamazon31138330</v>
          </cell>
          <cell r="B82">
            <v>87.714850000000013</v>
          </cell>
          <cell r="C82">
            <v>80.25127999999998</v>
          </cell>
          <cell r="D82">
            <v>80.251280000000008</v>
          </cell>
          <cell r="E82">
            <v>89.690519999999964</v>
          </cell>
          <cell r="F82">
            <v>19.974020000000053</v>
          </cell>
          <cell r="G82">
            <v>62.983279999999979</v>
          </cell>
          <cell r="H82">
            <v>49.37124</v>
          </cell>
          <cell r="I82">
            <v>58.389710000000093</v>
          </cell>
          <cell r="J82">
            <v>87.490589999999884</v>
          </cell>
          <cell r="K82">
            <v>37.235169999999925</v>
          </cell>
          <cell r="L82">
            <v>77.855720000000133</v>
          </cell>
          <cell r="M82">
            <v>-25.682040000000029</v>
          </cell>
        </row>
        <row r="83">
          <cell r="A83" t="str">
            <v>Teleamazon31138333</v>
          </cell>
          <cell r="B83">
            <v>87.714850000000013</v>
          </cell>
          <cell r="C83">
            <v>80.25127999999998</v>
          </cell>
          <cell r="D83">
            <v>80.251280000000008</v>
          </cell>
          <cell r="E83">
            <v>89.690519999999964</v>
          </cell>
          <cell r="F83">
            <v>19.974020000000053</v>
          </cell>
          <cell r="G83">
            <v>62.983279999999979</v>
          </cell>
          <cell r="H83">
            <v>49.37124</v>
          </cell>
          <cell r="I83">
            <v>58.389710000000093</v>
          </cell>
          <cell r="J83">
            <v>87.490589999999884</v>
          </cell>
          <cell r="K83">
            <v>37.235169999999925</v>
          </cell>
          <cell r="L83">
            <v>77.855720000000133</v>
          </cell>
          <cell r="M83">
            <v>-25.682040000000029</v>
          </cell>
        </row>
        <row r="84">
          <cell r="A84" t="str">
            <v>Teleamazon31138340</v>
          </cell>
          <cell r="B84">
            <v>0</v>
          </cell>
          <cell r="C84">
            <v>0</v>
          </cell>
          <cell r="D84">
            <v>0</v>
          </cell>
          <cell r="E84">
            <v>0</v>
          </cell>
          <cell r="F84">
            <v>0</v>
          </cell>
          <cell r="G84">
            <v>0</v>
          </cell>
          <cell r="H84">
            <v>0</v>
          </cell>
          <cell r="I84">
            <v>0</v>
          </cell>
          <cell r="J84">
            <v>116.21266</v>
          </cell>
          <cell r="K84">
            <v>-115.43398999999999</v>
          </cell>
          <cell r="L84">
            <v>39.351050000000001</v>
          </cell>
          <cell r="M84">
            <v>-39.13626</v>
          </cell>
        </row>
        <row r="85">
          <cell r="A85" t="str">
            <v>Teleamazon31138343</v>
          </cell>
          <cell r="B85">
            <v>0</v>
          </cell>
          <cell r="C85">
            <v>0</v>
          </cell>
          <cell r="D85">
            <v>0</v>
          </cell>
          <cell r="E85">
            <v>0</v>
          </cell>
          <cell r="F85">
            <v>0</v>
          </cell>
          <cell r="G85">
            <v>0</v>
          </cell>
          <cell r="H85">
            <v>0</v>
          </cell>
          <cell r="I85">
            <v>0</v>
          </cell>
          <cell r="J85">
            <v>116.21266</v>
          </cell>
          <cell r="K85">
            <v>-115.43398999999999</v>
          </cell>
          <cell r="L85">
            <v>39.351050000000001</v>
          </cell>
          <cell r="M85">
            <v>-39.13626</v>
          </cell>
        </row>
        <row r="86">
          <cell r="A86" t="str">
            <v>Teleamazon31144300</v>
          </cell>
          <cell r="B86">
            <v>0</v>
          </cell>
          <cell r="C86">
            <v>0</v>
          </cell>
          <cell r="D86">
            <v>0</v>
          </cell>
          <cell r="E86">
            <v>0</v>
          </cell>
          <cell r="F86">
            <v>0</v>
          </cell>
          <cell r="G86">
            <v>0</v>
          </cell>
          <cell r="H86">
            <v>0</v>
          </cell>
          <cell r="I86">
            <v>0</v>
          </cell>
          <cell r="J86">
            <v>6.7291000000000007</v>
          </cell>
          <cell r="K86">
            <v>6.7291000000000007</v>
          </cell>
          <cell r="L86">
            <v>0</v>
          </cell>
          <cell r="M86">
            <v>6.729099999999999</v>
          </cell>
        </row>
        <row r="87">
          <cell r="A87" t="str">
            <v>Teleamazon41111320</v>
          </cell>
          <cell r="B87">
            <v>1231.8193999999999</v>
          </cell>
          <cell r="C87">
            <v>960.82003000000032</v>
          </cell>
          <cell r="D87">
            <v>1115.88382</v>
          </cell>
          <cell r="E87">
            <v>1218.0415999999996</v>
          </cell>
          <cell r="F87">
            <v>1189.9394899999998</v>
          </cell>
          <cell r="G87">
            <v>973.4045900000001</v>
          </cell>
          <cell r="H87">
            <v>1048.21425</v>
          </cell>
          <cell r="I87">
            <v>1471.7546300000004</v>
          </cell>
          <cell r="J87">
            <v>926.93982000000142</v>
          </cell>
          <cell r="K87">
            <v>1112.7760599999983</v>
          </cell>
          <cell r="L87">
            <v>903.89025000000038</v>
          </cell>
          <cell r="M87">
            <v>764.91654999999992</v>
          </cell>
        </row>
        <row r="88">
          <cell r="A88" t="str">
            <v>Teleamazon41111323</v>
          </cell>
          <cell r="B88">
            <v>3.9710000000000002E-2</v>
          </cell>
          <cell r="C88">
            <v>2.3159999999999993E-2</v>
          </cell>
          <cell r="D88">
            <v>8.2519999999999996E-2</v>
          </cell>
          <cell r="E88">
            <v>0</v>
          </cell>
          <cell r="F88">
            <v>2.2120000000000001E-2</v>
          </cell>
          <cell r="G88">
            <v>-8.879999999999999E-3</v>
          </cell>
          <cell r="H88">
            <v>0</v>
          </cell>
          <cell r="I88">
            <v>0</v>
          </cell>
          <cell r="J88">
            <v>8.9700000000000057E-3</v>
          </cell>
          <cell r="K88">
            <v>0</v>
          </cell>
          <cell r="L88">
            <v>0</v>
          </cell>
          <cell r="M88">
            <v>0</v>
          </cell>
        </row>
        <row r="89">
          <cell r="A89" t="str">
            <v>Teleamazon41111324</v>
          </cell>
          <cell r="B89">
            <v>45.789629999999995</v>
          </cell>
          <cell r="C89">
            <v>44.322580000000009</v>
          </cell>
          <cell r="D89">
            <v>61.429640000000006</v>
          </cell>
          <cell r="E89">
            <v>52.537009999999981</v>
          </cell>
          <cell r="F89">
            <v>29.770820000000015</v>
          </cell>
          <cell r="G89">
            <v>51.929539999999946</v>
          </cell>
          <cell r="H89">
            <v>51.255710000000022</v>
          </cell>
          <cell r="I89">
            <v>46</v>
          </cell>
          <cell r="J89">
            <v>24.421440000000018</v>
          </cell>
          <cell r="K89">
            <v>-16.143689999999992</v>
          </cell>
          <cell r="L89">
            <v>47.006780000000049</v>
          </cell>
          <cell r="M89">
            <v>12.006959999999935</v>
          </cell>
        </row>
        <row r="90">
          <cell r="A90" t="str">
            <v>Teleamazon41111330</v>
          </cell>
          <cell r="B90">
            <v>0</v>
          </cell>
          <cell r="C90">
            <v>0</v>
          </cell>
          <cell r="D90">
            <v>0</v>
          </cell>
          <cell r="E90">
            <v>0</v>
          </cell>
          <cell r="F90">
            <v>0</v>
          </cell>
          <cell r="G90">
            <v>0</v>
          </cell>
          <cell r="H90">
            <v>197</v>
          </cell>
          <cell r="I90">
            <v>568.16660000000002</v>
          </cell>
          <cell r="J90">
            <v>447.14022</v>
          </cell>
          <cell r="K90">
            <v>359.03783999999996</v>
          </cell>
          <cell r="L90">
            <v>335.99172999999996</v>
          </cell>
          <cell r="M90">
            <v>369.07918999999993</v>
          </cell>
        </row>
        <row r="91">
          <cell r="A91" t="str">
            <v>Teleamazon41111334</v>
          </cell>
          <cell r="B91">
            <v>0</v>
          </cell>
          <cell r="C91">
            <v>0</v>
          </cell>
          <cell r="D91">
            <v>0</v>
          </cell>
          <cell r="E91">
            <v>0</v>
          </cell>
          <cell r="F91">
            <v>0</v>
          </cell>
          <cell r="G91">
            <v>0</v>
          </cell>
          <cell r="H91">
            <v>0</v>
          </cell>
          <cell r="I91">
            <v>0</v>
          </cell>
          <cell r="J91">
            <v>10.69271</v>
          </cell>
          <cell r="K91">
            <v>4.1209600000000002</v>
          </cell>
          <cell r="L91">
            <v>22.292959999999994</v>
          </cell>
          <cell r="M91">
            <v>21.469440000000006</v>
          </cell>
        </row>
        <row r="92">
          <cell r="A92" t="str">
            <v>Telebahia31138100</v>
          </cell>
          <cell r="B92">
            <v>5561.1570000000002</v>
          </cell>
          <cell r="C92">
            <v>4593.3058800000008</v>
          </cell>
          <cell r="D92">
            <v>7062.3060099999984</v>
          </cell>
          <cell r="E92">
            <v>2827.1871200000023</v>
          </cell>
          <cell r="F92">
            <v>4626.327949999999</v>
          </cell>
          <cell r="G92">
            <v>8152.8184899999978</v>
          </cell>
          <cell r="H92">
            <v>7903.4492900000041</v>
          </cell>
          <cell r="I92">
            <v>8433.0163299999986</v>
          </cell>
          <cell r="J92">
            <v>8148</v>
          </cell>
          <cell r="K92">
            <v>8148</v>
          </cell>
          <cell r="L92">
            <v>11600.363799999999</v>
          </cell>
          <cell r="M92">
            <v>11539.840530000001</v>
          </cell>
        </row>
        <row r="93">
          <cell r="A93" t="str">
            <v>Telebahia31138110</v>
          </cell>
          <cell r="B93">
            <v>5381.0625399999999</v>
          </cell>
          <cell r="C93">
            <v>4440.2937499999998</v>
          </cell>
          <cell r="D93">
            <v>6871.3708799999986</v>
          </cell>
          <cell r="E93">
            <v>2687.7602200000038</v>
          </cell>
          <cell r="F93">
            <v>4469.1363199999978</v>
          </cell>
          <cell r="G93">
            <v>7985.5024899999989</v>
          </cell>
          <cell r="H93">
            <v>7727.4329700000017</v>
          </cell>
          <cell r="I93">
            <v>8257</v>
          </cell>
          <cell r="J93">
            <v>7971.9836700000014</v>
          </cell>
          <cell r="K93">
            <v>7971.9836699999942</v>
          </cell>
          <cell r="L93">
            <v>11424.347470000008</v>
          </cell>
          <cell r="M93">
            <v>11333.567110000004</v>
          </cell>
        </row>
        <row r="94">
          <cell r="A94" t="str">
            <v>Telebahia31138113</v>
          </cell>
          <cell r="B94">
            <v>5381.0625399999999</v>
          </cell>
          <cell r="C94">
            <v>4440.2937499999998</v>
          </cell>
          <cell r="D94">
            <v>6871.3708799999986</v>
          </cell>
          <cell r="E94">
            <v>2687.7602200000038</v>
          </cell>
          <cell r="F94">
            <v>4469.1363199999978</v>
          </cell>
          <cell r="G94">
            <v>7985.5024899999989</v>
          </cell>
          <cell r="H94">
            <v>7727.4329700000017</v>
          </cell>
          <cell r="I94">
            <v>8257</v>
          </cell>
          <cell r="J94">
            <v>7971.9836700000014</v>
          </cell>
          <cell r="K94">
            <v>7971.9836699999942</v>
          </cell>
          <cell r="L94">
            <v>11424.347470000008</v>
          </cell>
          <cell r="M94">
            <v>11333.567110000004</v>
          </cell>
        </row>
        <row r="95">
          <cell r="A95" t="str">
            <v>Telebahia31138120</v>
          </cell>
          <cell r="B95">
            <v>16.777619999999999</v>
          </cell>
          <cell r="C95">
            <v>14.160280000000004</v>
          </cell>
          <cell r="D95">
            <v>35.114750000000001</v>
          </cell>
          <cell r="E95">
            <v>11.611060000000009</v>
          </cell>
          <cell r="F95">
            <v>14.258039999999994</v>
          </cell>
          <cell r="G95">
            <v>12.747990000000001</v>
          </cell>
          <cell r="H95">
            <v>16.602539999999991</v>
          </cell>
          <cell r="I95">
            <v>16.602519999999998</v>
          </cell>
          <cell r="J95">
            <v>16.602530000000002</v>
          </cell>
          <cell r="K95">
            <v>16.602530000000002</v>
          </cell>
          <cell r="L95">
            <v>16.60253000000003</v>
          </cell>
          <cell r="M95">
            <v>46.859619999999978</v>
          </cell>
        </row>
        <row r="96">
          <cell r="A96" t="str">
            <v>Telebahia31138122</v>
          </cell>
          <cell r="B96">
            <v>4.6240600000000001</v>
          </cell>
          <cell r="C96">
            <v>4.29725</v>
          </cell>
          <cell r="D96">
            <v>35.114750000000001</v>
          </cell>
          <cell r="E96">
            <v>-7.4962400000000002</v>
          </cell>
          <cell r="F96">
            <v>14.258040000000001</v>
          </cell>
          <cell r="G96">
            <v>3.3003099999999961</v>
          </cell>
          <cell r="H96">
            <v>6.7237200000000001</v>
          </cell>
          <cell r="I96">
            <v>15.900649999999999</v>
          </cell>
          <cell r="J96">
            <v>16.602530000000016</v>
          </cell>
          <cell r="K96">
            <v>16.602530000000002</v>
          </cell>
          <cell r="L96">
            <v>16.602529999999987</v>
          </cell>
          <cell r="M96">
            <v>35.745930000000001</v>
          </cell>
        </row>
        <row r="97">
          <cell r="A97" t="str">
            <v>Telebahia31138123</v>
          </cell>
          <cell r="B97">
            <v>12.153559999999999</v>
          </cell>
          <cell r="C97">
            <v>9.863030000000002</v>
          </cell>
          <cell r="D97">
            <v>0</v>
          </cell>
          <cell r="E97">
            <v>19.107300000000002</v>
          </cell>
          <cell r="F97">
            <v>0</v>
          </cell>
          <cell r="G97">
            <v>9.4476799999999983</v>
          </cell>
          <cell r="H97">
            <v>9.8788199999999975</v>
          </cell>
          <cell r="I97">
            <v>0.70187000000000666</v>
          </cell>
          <cell r="J97">
            <v>0</v>
          </cell>
          <cell r="K97">
            <v>0</v>
          </cell>
          <cell r="L97">
            <v>0</v>
          </cell>
          <cell r="M97">
            <v>11.113689999999998</v>
          </cell>
        </row>
        <row r="98">
          <cell r="A98" t="str">
            <v>Telebahia31138130</v>
          </cell>
          <cell r="B98">
            <v>163.31683999999998</v>
          </cell>
          <cell r="C98">
            <v>138.85185000000004</v>
          </cell>
          <cell r="D98">
            <v>155.82038</v>
          </cell>
          <cell r="E98">
            <v>127.81584000000004</v>
          </cell>
          <cell r="F98">
            <v>142.93358999999998</v>
          </cell>
          <cell r="G98">
            <v>154.56800999999996</v>
          </cell>
          <cell r="H98">
            <v>159.41377999999997</v>
          </cell>
          <cell r="I98">
            <v>159.41381000000001</v>
          </cell>
          <cell r="J98">
            <v>159.41379999999981</v>
          </cell>
          <cell r="K98">
            <v>159.41380000000026</v>
          </cell>
          <cell r="L98">
            <v>159.41380000000004</v>
          </cell>
          <cell r="M98">
            <v>159.41380000000004</v>
          </cell>
        </row>
        <row r="99">
          <cell r="A99" t="str">
            <v>Telebahia31138133</v>
          </cell>
          <cell r="B99">
            <v>163.31683999999998</v>
          </cell>
          <cell r="C99">
            <v>138.85185000000004</v>
          </cell>
          <cell r="D99">
            <v>155.82038</v>
          </cell>
          <cell r="E99">
            <v>127.81584000000004</v>
          </cell>
          <cell r="F99">
            <v>142.93358999999998</v>
          </cell>
          <cell r="G99">
            <v>154.56800999999996</v>
          </cell>
          <cell r="H99">
            <v>159.41377999999997</v>
          </cell>
          <cell r="I99">
            <v>159.41381000000001</v>
          </cell>
          <cell r="J99">
            <v>159.41379999999981</v>
          </cell>
          <cell r="K99">
            <v>159.41380000000026</v>
          </cell>
          <cell r="L99">
            <v>159.41380000000004</v>
          </cell>
          <cell r="M99">
            <v>159.41380000000004</v>
          </cell>
        </row>
        <row r="100">
          <cell r="A100" t="str">
            <v>Telebahia31138300</v>
          </cell>
          <cell r="B100">
            <v>81.225719999999995</v>
          </cell>
          <cell r="C100">
            <v>70.524920000000009</v>
          </cell>
          <cell r="D100">
            <v>97.562270000000012</v>
          </cell>
          <cell r="E100">
            <v>87.217720000000014</v>
          </cell>
          <cell r="F100">
            <v>82.129909999999938</v>
          </cell>
          <cell r="G100">
            <v>105.68763000000013</v>
          </cell>
          <cell r="H100">
            <v>113.84822999999994</v>
          </cell>
          <cell r="I100">
            <v>106.35723999999993</v>
          </cell>
          <cell r="J100">
            <v>672.58116000000007</v>
          </cell>
          <cell r="K100">
            <v>1839.29249</v>
          </cell>
          <cell r="L100">
            <v>223.75923999999986</v>
          </cell>
          <cell r="M100">
            <v>517.01074000000017</v>
          </cell>
        </row>
        <row r="101">
          <cell r="A101" t="str">
            <v>Telebahia31138310</v>
          </cell>
          <cell r="B101">
            <v>0</v>
          </cell>
          <cell r="C101">
            <v>0</v>
          </cell>
          <cell r="D101">
            <v>0</v>
          </cell>
          <cell r="E101">
            <v>0</v>
          </cell>
          <cell r="F101">
            <v>0</v>
          </cell>
          <cell r="G101">
            <v>0</v>
          </cell>
          <cell r="H101">
            <v>0</v>
          </cell>
          <cell r="I101">
            <v>0</v>
          </cell>
          <cell r="J101">
            <v>0</v>
          </cell>
          <cell r="K101">
            <v>18.491569999999999</v>
          </cell>
          <cell r="L101">
            <v>3.8115500000000004</v>
          </cell>
          <cell r="M101">
            <v>2.7559900000000006</v>
          </cell>
        </row>
        <row r="102">
          <cell r="A102" t="str">
            <v>Telebahia31138313</v>
          </cell>
          <cell r="B102">
            <v>0</v>
          </cell>
          <cell r="C102">
            <v>0</v>
          </cell>
          <cell r="D102">
            <v>0</v>
          </cell>
          <cell r="E102">
            <v>0</v>
          </cell>
          <cell r="F102">
            <v>0</v>
          </cell>
          <cell r="G102">
            <v>0</v>
          </cell>
          <cell r="H102">
            <v>0</v>
          </cell>
          <cell r="I102">
            <v>0</v>
          </cell>
          <cell r="J102">
            <v>0</v>
          </cell>
          <cell r="K102">
            <v>18.491569999999999</v>
          </cell>
          <cell r="L102">
            <v>3.8115500000000004</v>
          </cell>
          <cell r="M102">
            <v>2.7559900000000006</v>
          </cell>
        </row>
        <row r="103">
          <cell r="A103" t="str">
            <v>Telebahia31138320</v>
          </cell>
          <cell r="B103">
            <v>8.0110799999999998</v>
          </cell>
          <cell r="C103">
            <v>10.930510000000002</v>
          </cell>
          <cell r="D103">
            <v>13.980749999999997</v>
          </cell>
          <cell r="E103">
            <v>12.493770000000005</v>
          </cell>
          <cell r="F103">
            <v>9.3512500000000003</v>
          </cell>
          <cell r="G103">
            <v>20.09516</v>
          </cell>
          <cell r="H103">
            <v>12.285699999999991</v>
          </cell>
          <cell r="I103">
            <v>12.827990000000014</v>
          </cell>
          <cell r="J103">
            <v>584.17279999999994</v>
          </cell>
          <cell r="K103">
            <v>1704.31576</v>
          </cell>
          <cell r="L103">
            <v>104.88693000000012</v>
          </cell>
          <cell r="M103">
            <v>377.62806999999975</v>
          </cell>
        </row>
        <row r="104">
          <cell r="A104" t="str">
            <v>Telebahia31138323</v>
          </cell>
          <cell r="B104">
            <v>8.0110799999999998</v>
          </cell>
          <cell r="C104">
            <v>10.930510000000002</v>
          </cell>
          <cell r="D104">
            <v>13.980749999999997</v>
          </cell>
          <cell r="E104">
            <v>12.493770000000005</v>
          </cell>
          <cell r="F104">
            <v>9.3512500000000003</v>
          </cell>
          <cell r="G104">
            <v>20.09516</v>
          </cell>
          <cell r="H104">
            <v>12.285699999999991</v>
          </cell>
          <cell r="I104">
            <v>12.827990000000014</v>
          </cell>
          <cell r="J104">
            <v>584.17279999999994</v>
          </cell>
          <cell r="K104">
            <v>1704.31576</v>
          </cell>
          <cell r="L104">
            <v>104.88693000000012</v>
          </cell>
          <cell r="M104">
            <v>377.62806999999975</v>
          </cell>
        </row>
        <row r="105">
          <cell r="A105" t="str">
            <v>Telebahia31138330</v>
          </cell>
          <cell r="B105">
            <v>73.214640000000003</v>
          </cell>
          <cell r="C105">
            <v>59.594409999999982</v>
          </cell>
          <cell r="D105">
            <v>83.581520000000012</v>
          </cell>
          <cell r="E105">
            <v>74.723950000000031</v>
          </cell>
          <cell r="F105">
            <v>72.778659999999945</v>
          </cell>
          <cell r="G105">
            <v>85.592470000000048</v>
          </cell>
          <cell r="H105">
            <v>101.56252999999998</v>
          </cell>
          <cell r="I105">
            <v>93.529250000000047</v>
          </cell>
          <cell r="J105">
            <v>88.408360000000016</v>
          </cell>
          <cell r="K105">
            <v>110.23590999999988</v>
          </cell>
          <cell r="L105">
            <v>114.12858000000006</v>
          </cell>
          <cell r="M105">
            <v>135.75293999999997</v>
          </cell>
        </row>
        <row r="106">
          <cell r="A106" t="str">
            <v>Telebahia31138333</v>
          </cell>
          <cell r="B106">
            <v>73.214640000000003</v>
          </cell>
          <cell r="C106">
            <v>59.594409999999982</v>
          </cell>
          <cell r="D106">
            <v>83.581520000000012</v>
          </cell>
          <cell r="E106">
            <v>74.723950000000031</v>
          </cell>
          <cell r="F106">
            <v>72.778659999999945</v>
          </cell>
          <cell r="G106">
            <v>85.592470000000048</v>
          </cell>
          <cell r="H106">
            <v>101.56252999999998</v>
          </cell>
          <cell r="I106">
            <v>93.529250000000047</v>
          </cell>
          <cell r="J106">
            <v>88.408360000000016</v>
          </cell>
          <cell r="K106">
            <v>110.23590999999988</v>
          </cell>
          <cell r="L106">
            <v>114.12858000000006</v>
          </cell>
          <cell r="M106">
            <v>135.75293999999997</v>
          </cell>
        </row>
        <row r="107">
          <cell r="A107" t="str">
            <v>Telebahia31138340</v>
          </cell>
          <cell r="B107">
            <v>0</v>
          </cell>
          <cell r="C107">
            <v>0</v>
          </cell>
          <cell r="D107">
            <v>0</v>
          </cell>
          <cell r="E107">
            <v>0</v>
          </cell>
          <cell r="F107">
            <v>0</v>
          </cell>
          <cell r="G107">
            <v>0</v>
          </cell>
          <cell r="H107">
            <v>0</v>
          </cell>
          <cell r="I107">
            <v>0</v>
          </cell>
          <cell r="J107">
            <v>0</v>
          </cell>
          <cell r="K107">
            <v>6.24925</v>
          </cell>
          <cell r="L107">
            <v>0.93218000000000067</v>
          </cell>
          <cell r="M107">
            <v>0.87373999999999974</v>
          </cell>
        </row>
        <row r="108">
          <cell r="A108" t="str">
            <v>Telebahia31138343</v>
          </cell>
          <cell r="B108">
            <v>0</v>
          </cell>
          <cell r="C108">
            <v>0</v>
          </cell>
          <cell r="D108">
            <v>0</v>
          </cell>
          <cell r="E108">
            <v>0</v>
          </cell>
          <cell r="F108">
            <v>0</v>
          </cell>
          <cell r="G108">
            <v>0</v>
          </cell>
          <cell r="H108">
            <v>0</v>
          </cell>
          <cell r="I108">
            <v>0</v>
          </cell>
          <cell r="J108">
            <v>0</v>
          </cell>
          <cell r="K108">
            <v>6.24925</v>
          </cell>
          <cell r="L108">
            <v>0.93218000000000067</v>
          </cell>
          <cell r="M108">
            <v>0.87373999999999974</v>
          </cell>
        </row>
        <row r="109">
          <cell r="A109" t="str">
            <v>Telebahia31144300</v>
          </cell>
          <cell r="B109">
            <v>0</v>
          </cell>
          <cell r="C109">
            <v>0</v>
          </cell>
          <cell r="D109">
            <v>0</v>
          </cell>
          <cell r="E109">
            <v>0</v>
          </cell>
          <cell r="F109">
            <v>0</v>
          </cell>
          <cell r="G109">
            <v>0</v>
          </cell>
          <cell r="H109">
            <v>0</v>
          </cell>
          <cell r="I109">
            <v>0</v>
          </cell>
          <cell r="J109">
            <v>0</v>
          </cell>
          <cell r="K109">
            <v>687.94742000000008</v>
          </cell>
          <cell r="L109">
            <v>337.0107999999999</v>
          </cell>
          <cell r="M109">
            <v>-817.36611999999991</v>
          </cell>
        </row>
        <row r="110">
          <cell r="A110" t="str">
            <v>Telebahia41111320</v>
          </cell>
          <cell r="B110">
            <v>10998.73179</v>
          </cell>
          <cell r="C110">
            <v>12524.087120000002</v>
          </cell>
          <cell r="D110">
            <v>12622.493319999994</v>
          </cell>
          <cell r="E110">
            <v>11750.347400000006</v>
          </cell>
          <cell r="F110">
            <v>12211.441769999998</v>
          </cell>
          <cell r="G110">
            <v>13455.840390000012</v>
          </cell>
          <cell r="H110">
            <v>6853.2875699999859</v>
          </cell>
          <cell r="I110">
            <v>10907.07389</v>
          </cell>
          <cell r="J110">
            <v>9493.3906500000157</v>
          </cell>
          <cell r="K110">
            <v>9084.7832999999955</v>
          </cell>
          <cell r="L110">
            <v>9346.4251999999979</v>
          </cell>
          <cell r="M110">
            <v>8766.6214999999938</v>
          </cell>
        </row>
        <row r="111">
          <cell r="A111" t="str">
            <v>Telebahia41111323</v>
          </cell>
          <cell r="B111">
            <v>-3.72648</v>
          </cell>
          <cell r="C111">
            <v>0.73159000000000018</v>
          </cell>
          <cell r="D111">
            <v>0.90444000000000013</v>
          </cell>
          <cell r="E111">
            <v>6.1608099999999997</v>
          </cell>
          <cell r="F111">
            <v>20.989079999999998</v>
          </cell>
          <cell r="G111">
            <v>-0.34025000000000105</v>
          </cell>
          <cell r="H111">
            <v>-2.9446099999999973</v>
          </cell>
          <cell r="I111">
            <v>-4.9631000000000007</v>
          </cell>
          <cell r="J111">
            <v>-7.6849999999996754E-2</v>
          </cell>
          <cell r="K111">
            <v>-2.3681400000000021</v>
          </cell>
          <cell r="L111">
            <v>0</v>
          </cell>
          <cell r="M111">
            <v>2.7050000000000907E-2</v>
          </cell>
        </row>
        <row r="112">
          <cell r="A112" t="str">
            <v>Telebahia41111324</v>
          </cell>
          <cell r="B112">
            <v>376.46760999999998</v>
          </cell>
          <cell r="C112">
            <v>360.96830000000006</v>
          </cell>
          <cell r="D112">
            <v>220.29564000000005</v>
          </cell>
          <cell r="E112">
            <v>223.83873000000006</v>
          </cell>
          <cell r="F112">
            <v>1066.9120199999995</v>
          </cell>
          <cell r="G112">
            <v>650.10385000000042</v>
          </cell>
          <cell r="H112">
            <v>487.37653</v>
          </cell>
          <cell r="I112">
            <v>698.98941999999988</v>
          </cell>
          <cell r="J112">
            <v>440.19918999999982</v>
          </cell>
          <cell r="K112">
            <v>655.30376999999953</v>
          </cell>
          <cell r="L112">
            <v>789.33989000000111</v>
          </cell>
          <cell r="M112">
            <v>503.08025999999973</v>
          </cell>
        </row>
        <row r="113">
          <cell r="A113" t="str">
            <v>Telebahia41111325</v>
          </cell>
          <cell r="B113">
            <v>1.04948</v>
          </cell>
          <cell r="C113">
            <v>2.9600000000000737E-3</v>
          </cell>
          <cell r="D113">
            <v>1.4325599999999998</v>
          </cell>
          <cell r="E113">
            <v>1.609000000000016E-2</v>
          </cell>
          <cell r="F113">
            <v>0</v>
          </cell>
          <cell r="G113">
            <v>0</v>
          </cell>
          <cell r="H113">
            <v>4.5399999999999885E-3</v>
          </cell>
          <cell r="I113">
            <v>0.81618000000000013</v>
          </cell>
          <cell r="J113">
            <v>0.32132999999999967</v>
          </cell>
          <cell r="K113">
            <v>0</v>
          </cell>
          <cell r="L113">
            <v>0</v>
          </cell>
          <cell r="M113">
            <v>0</v>
          </cell>
        </row>
        <row r="114">
          <cell r="A114" t="str">
            <v>Telebahia41111330</v>
          </cell>
          <cell r="B114">
            <v>331.58969999999999</v>
          </cell>
          <cell r="C114">
            <v>299.33032000000003</v>
          </cell>
          <cell r="D114">
            <v>406.38379000000009</v>
          </cell>
          <cell r="E114">
            <v>367.32997</v>
          </cell>
          <cell r="F114">
            <v>351.12347</v>
          </cell>
          <cell r="G114">
            <v>444.9358299999999</v>
          </cell>
          <cell r="H114">
            <v>4024.1804599999996</v>
          </cell>
          <cell r="I114">
            <v>2116.7177600000005</v>
          </cell>
          <cell r="J114">
            <v>1789.2338500000005</v>
          </cell>
          <cell r="K114">
            <v>1349.9739499999996</v>
          </cell>
          <cell r="L114">
            <v>1899.6090899999999</v>
          </cell>
          <cell r="M114">
            <v>2825.0885400000006</v>
          </cell>
        </row>
        <row r="115">
          <cell r="A115" t="str">
            <v>Telebahia41111334</v>
          </cell>
          <cell r="B115">
            <v>331.58969999999999</v>
          </cell>
          <cell r="C115">
            <v>299.32261999999992</v>
          </cell>
          <cell r="D115">
            <v>406.71103000000016</v>
          </cell>
          <cell r="E115">
            <v>366.87058999999977</v>
          </cell>
          <cell r="F115">
            <v>351.12347</v>
          </cell>
          <cell r="G115">
            <v>444.93583000000035</v>
          </cell>
          <cell r="H115">
            <v>478.74865999999975</v>
          </cell>
          <cell r="I115">
            <v>446.53301999999985</v>
          </cell>
          <cell r="J115">
            <v>265.03099999999995</v>
          </cell>
          <cell r="K115">
            <v>38.681320000000596</v>
          </cell>
          <cell r="L115">
            <v>418.82460999999967</v>
          </cell>
          <cell r="M115">
            <v>503.54313000000047</v>
          </cell>
        </row>
        <row r="116">
          <cell r="A116" t="str">
            <v>Teleceara31138100</v>
          </cell>
          <cell r="B116">
            <v>3301.2198800000001</v>
          </cell>
          <cell r="C116">
            <v>3334.64122</v>
          </cell>
          <cell r="D116">
            <v>3574.5345500000003</v>
          </cell>
          <cell r="E116">
            <v>3545.647719999999</v>
          </cell>
          <cell r="F116">
            <v>3463.563430000002</v>
          </cell>
          <cell r="G116">
            <v>3350.9945999999982</v>
          </cell>
          <cell r="H116">
            <v>3450.1117900000027</v>
          </cell>
          <cell r="I116">
            <v>3772.426019999999</v>
          </cell>
          <cell r="J116">
            <v>3465.8711599999988</v>
          </cell>
          <cell r="K116">
            <v>4723.5891099999972</v>
          </cell>
          <cell r="L116">
            <v>3233.9451000000045</v>
          </cell>
          <cell r="M116">
            <v>-1243.0520899999974</v>
          </cell>
        </row>
        <row r="117">
          <cell r="A117" t="str">
            <v>Teleceara31138110</v>
          </cell>
          <cell r="B117">
            <v>3148.3985200000002</v>
          </cell>
          <cell r="C117">
            <v>3206.9866699999998</v>
          </cell>
          <cell r="D117">
            <v>3424.4547800000009</v>
          </cell>
          <cell r="E117">
            <v>3415.2552400000004</v>
          </cell>
          <cell r="F117">
            <v>3333.1709499999979</v>
          </cell>
          <cell r="G117">
            <v>3195.6355100000037</v>
          </cell>
          <cell r="H117">
            <v>3308.6441799999993</v>
          </cell>
          <cell r="I117">
            <v>3652.3666899999953</v>
          </cell>
          <cell r="J117">
            <v>3517.5094400000016</v>
          </cell>
          <cell r="K117">
            <v>4571.7942900000053</v>
          </cell>
          <cell r="L117">
            <v>3203.045849999995</v>
          </cell>
          <cell r="M117">
            <v>-1341.2549700000018</v>
          </cell>
        </row>
        <row r="118">
          <cell r="A118" t="str">
            <v>Teleceara31138113</v>
          </cell>
          <cell r="B118">
            <v>3148.3985200000002</v>
          </cell>
          <cell r="C118">
            <v>3206.9866699999998</v>
          </cell>
          <cell r="D118">
            <v>3424.4547800000009</v>
          </cell>
          <cell r="E118">
            <v>3415.2552400000004</v>
          </cell>
          <cell r="F118">
            <v>3333.1709499999979</v>
          </cell>
          <cell r="G118">
            <v>3195.6355100000037</v>
          </cell>
          <cell r="H118">
            <v>3308.6441799999993</v>
          </cell>
          <cell r="I118">
            <v>3652.3666899999953</v>
          </cell>
          <cell r="J118">
            <v>3517.5094400000016</v>
          </cell>
          <cell r="K118">
            <v>4571.7942900000053</v>
          </cell>
          <cell r="L118">
            <v>3203.045849999995</v>
          </cell>
          <cell r="M118">
            <v>-1341.2549700000018</v>
          </cell>
        </row>
        <row r="119">
          <cell r="A119" t="str">
            <v>Teleceara31138120</v>
          </cell>
          <cell r="B119">
            <v>6.7639899999999997</v>
          </cell>
          <cell r="C119">
            <v>5.3076300000000014</v>
          </cell>
          <cell r="D119">
            <v>6.5973199999999981</v>
          </cell>
          <cell r="E119">
            <v>5.7316700000000012</v>
          </cell>
          <cell r="F119">
            <v>5.7316699999999976</v>
          </cell>
          <cell r="G119">
            <v>6.3886100000000035</v>
          </cell>
          <cell r="H119">
            <v>6.0602499999999964</v>
          </cell>
          <cell r="I119">
            <v>5.7416900000000055</v>
          </cell>
          <cell r="J119">
            <v>-4.3399199999999993</v>
          </cell>
          <cell r="K119">
            <v>-2.0193599999999989</v>
          </cell>
          <cell r="L119">
            <v>-8.1400000000002137E-2</v>
          </cell>
          <cell r="M119">
            <v>0.47502999999999673</v>
          </cell>
        </row>
        <row r="120">
          <cell r="A120" t="str">
            <v>Teleceara31138122</v>
          </cell>
          <cell r="B120">
            <v>1.83649</v>
          </cell>
          <cell r="C120">
            <v>1.4307300000000001</v>
          </cell>
          <cell r="D120">
            <v>1.6999500000000003</v>
          </cell>
          <cell r="E120">
            <v>1.69984</v>
          </cell>
          <cell r="F120">
            <v>1.6998400000000009</v>
          </cell>
          <cell r="G120">
            <v>0.97136999999999851</v>
          </cell>
          <cell r="H120">
            <v>2.4711800000000004</v>
          </cell>
          <cell r="I120">
            <v>-11.8094</v>
          </cell>
          <cell r="J120">
            <v>0</v>
          </cell>
          <cell r="K120">
            <v>0</v>
          </cell>
          <cell r="L120">
            <v>0</v>
          </cell>
          <cell r="M120">
            <v>0</v>
          </cell>
        </row>
        <row r="121">
          <cell r="A121" t="str">
            <v>Teleceara31138123</v>
          </cell>
          <cell r="B121">
            <v>4.9275000000000002</v>
          </cell>
          <cell r="C121">
            <v>3.8768999999999991</v>
          </cell>
          <cell r="D121">
            <v>4.8973700000000004</v>
          </cell>
          <cell r="E121">
            <v>4.0318299999999994</v>
          </cell>
          <cell r="F121">
            <v>4.0318300000000029</v>
          </cell>
          <cell r="G121">
            <v>5.4172399999999961</v>
          </cell>
          <cell r="H121">
            <v>3.5890700000000031</v>
          </cell>
          <cell r="I121">
            <v>17.551090000000002</v>
          </cell>
          <cell r="J121">
            <v>-4.3399199999999993</v>
          </cell>
          <cell r="K121">
            <v>-2.0193599999999989</v>
          </cell>
          <cell r="L121">
            <v>-8.1400000000002137E-2</v>
          </cell>
          <cell r="M121">
            <v>0.47502999999999673</v>
          </cell>
        </row>
        <row r="122">
          <cell r="A122" t="str">
            <v>Teleceara31138130</v>
          </cell>
          <cell r="B122">
            <v>146.05736999999999</v>
          </cell>
          <cell r="C122">
            <v>122.34692000000001</v>
          </cell>
          <cell r="D122">
            <v>143.48244999999997</v>
          </cell>
          <cell r="E122">
            <v>124.66081000000003</v>
          </cell>
          <cell r="F122">
            <v>124.66080999999997</v>
          </cell>
          <cell r="G122">
            <v>148.97047999999995</v>
          </cell>
          <cell r="H122">
            <v>135.40736000000004</v>
          </cell>
          <cell r="I122">
            <v>114.31764000000021</v>
          </cell>
          <cell r="J122">
            <v>-47.29836000000023</v>
          </cell>
          <cell r="K122">
            <v>153.81418000000008</v>
          </cell>
          <cell r="L122">
            <v>30.980649999999969</v>
          </cell>
          <cell r="M122">
            <v>97.727849999999989</v>
          </cell>
        </row>
        <row r="123">
          <cell r="A123" t="str">
            <v>Teleceara31138133</v>
          </cell>
          <cell r="B123">
            <v>146.05736999999999</v>
          </cell>
          <cell r="C123">
            <v>122.34692000000001</v>
          </cell>
          <cell r="D123">
            <v>143.48244999999997</v>
          </cell>
          <cell r="E123">
            <v>124.66081000000003</v>
          </cell>
          <cell r="F123">
            <v>124.66080999999997</v>
          </cell>
          <cell r="G123">
            <v>148.97047999999995</v>
          </cell>
          <cell r="H123">
            <v>135.40736000000004</v>
          </cell>
          <cell r="I123">
            <v>114.31764000000021</v>
          </cell>
          <cell r="J123">
            <v>-47.29836000000023</v>
          </cell>
          <cell r="K123">
            <v>153.81418000000008</v>
          </cell>
          <cell r="L123">
            <v>30.980649999999969</v>
          </cell>
          <cell r="M123">
            <v>97.727849999999989</v>
          </cell>
        </row>
        <row r="124">
          <cell r="A124" t="str">
            <v>Teleceara31138300</v>
          </cell>
          <cell r="B124">
            <v>1050.4288100000001</v>
          </cell>
          <cell r="C124">
            <v>958.4256899999998</v>
          </cell>
          <cell r="D124">
            <v>985.42511000000013</v>
          </cell>
          <cell r="E124">
            <v>911.67693000000008</v>
          </cell>
          <cell r="F124">
            <v>911.67692999999963</v>
          </cell>
          <cell r="G124">
            <v>997.75127000000066</v>
          </cell>
          <cell r="H124">
            <v>1004.1419599999999</v>
          </cell>
          <cell r="I124">
            <v>1183.14876</v>
          </cell>
          <cell r="J124">
            <v>2371.4230699999989</v>
          </cell>
          <cell r="K124">
            <v>-950.21089999999822</v>
          </cell>
          <cell r="L124">
            <v>620.49093999999968</v>
          </cell>
          <cell r="M124">
            <v>566.1587299999992</v>
          </cell>
        </row>
        <row r="125">
          <cell r="A125" t="str">
            <v>Teleceara31138310</v>
          </cell>
          <cell r="B125">
            <v>0</v>
          </cell>
          <cell r="C125">
            <v>0</v>
          </cell>
          <cell r="D125">
            <v>0</v>
          </cell>
          <cell r="E125">
            <v>0</v>
          </cell>
          <cell r="F125">
            <v>0</v>
          </cell>
          <cell r="G125">
            <v>0</v>
          </cell>
          <cell r="H125">
            <v>0</v>
          </cell>
          <cell r="I125">
            <v>0</v>
          </cell>
          <cell r="J125">
            <v>781.73287000000005</v>
          </cell>
          <cell r="K125">
            <v>-774.52012999999999</v>
          </cell>
          <cell r="L125">
            <v>48.179659999999998</v>
          </cell>
          <cell r="M125">
            <v>-49.268340000000002</v>
          </cell>
        </row>
        <row r="126">
          <cell r="A126" t="str">
            <v>Teleceara31138313</v>
          </cell>
          <cell r="B126">
            <v>0</v>
          </cell>
          <cell r="C126">
            <v>0</v>
          </cell>
          <cell r="D126">
            <v>0</v>
          </cell>
          <cell r="E126">
            <v>0</v>
          </cell>
          <cell r="F126">
            <v>0</v>
          </cell>
          <cell r="G126">
            <v>0</v>
          </cell>
          <cell r="H126">
            <v>0</v>
          </cell>
          <cell r="I126">
            <v>0</v>
          </cell>
          <cell r="J126">
            <v>781.73287000000005</v>
          </cell>
          <cell r="K126">
            <v>-774.52012999999999</v>
          </cell>
          <cell r="L126">
            <v>48.179659999999998</v>
          </cell>
          <cell r="M126">
            <v>-49.268340000000002</v>
          </cell>
        </row>
        <row r="127">
          <cell r="A127" t="str">
            <v>Teleceara31138320</v>
          </cell>
          <cell r="B127">
            <v>946.4248</v>
          </cell>
          <cell r="C127">
            <v>861.81547999999998</v>
          </cell>
          <cell r="D127">
            <v>890.65303999999969</v>
          </cell>
          <cell r="E127">
            <v>821.55667000000039</v>
          </cell>
          <cell r="F127">
            <v>821.55666999999994</v>
          </cell>
          <cell r="G127">
            <v>889.61154999999962</v>
          </cell>
          <cell r="H127">
            <v>863.43323000000055</v>
          </cell>
          <cell r="I127">
            <v>1056.3828199999998</v>
          </cell>
          <cell r="J127">
            <v>1419.3919800000003</v>
          </cell>
          <cell r="K127">
            <v>13.228789999999208</v>
          </cell>
          <cell r="L127">
            <v>507.79124000000047</v>
          </cell>
          <cell r="M127">
            <v>560.66237000000001</v>
          </cell>
        </row>
        <row r="128">
          <cell r="A128" t="str">
            <v>Teleceara31138323</v>
          </cell>
          <cell r="B128">
            <v>946.4248</v>
          </cell>
          <cell r="C128">
            <v>861.81547999999998</v>
          </cell>
          <cell r="D128">
            <v>890.65303999999969</v>
          </cell>
          <cell r="E128">
            <v>821.55667000000039</v>
          </cell>
          <cell r="F128">
            <v>821.55666999999994</v>
          </cell>
          <cell r="G128">
            <v>889.61154999999962</v>
          </cell>
          <cell r="H128">
            <v>863.43323000000055</v>
          </cell>
          <cell r="I128">
            <v>1056.3828199999998</v>
          </cell>
          <cell r="J128">
            <v>1419.3919800000003</v>
          </cell>
          <cell r="K128">
            <v>13.228789999999208</v>
          </cell>
          <cell r="L128">
            <v>507.79124000000047</v>
          </cell>
          <cell r="M128">
            <v>560.66237000000001</v>
          </cell>
        </row>
        <row r="129">
          <cell r="A129" t="str">
            <v>Teleceara31138330</v>
          </cell>
          <cell r="B129">
            <v>104.00400999999999</v>
          </cell>
          <cell r="C129">
            <v>96.610209999999995</v>
          </cell>
          <cell r="D129">
            <v>94.772069999999985</v>
          </cell>
          <cell r="E129">
            <v>90.12026000000003</v>
          </cell>
          <cell r="F129">
            <v>90.120259999999973</v>
          </cell>
          <cell r="G129">
            <v>108.13972000000001</v>
          </cell>
          <cell r="H129">
            <v>140.70873000000006</v>
          </cell>
          <cell r="I129">
            <v>126.76593999999989</v>
          </cell>
          <cell r="J129">
            <v>-95.478610000000003</v>
          </cell>
          <cell r="K129">
            <v>74.484440000000063</v>
          </cell>
          <cell r="L129">
            <v>55.206480000000056</v>
          </cell>
          <cell r="M129">
            <v>64.509649999999965</v>
          </cell>
        </row>
        <row r="130">
          <cell r="A130" t="str">
            <v>Teleceara31138333</v>
          </cell>
          <cell r="B130">
            <v>104.00400999999999</v>
          </cell>
          <cell r="C130">
            <v>96.610209999999995</v>
          </cell>
          <cell r="D130">
            <v>94.772069999999985</v>
          </cell>
          <cell r="E130">
            <v>90.12026000000003</v>
          </cell>
          <cell r="F130">
            <v>90.120259999999973</v>
          </cell>
          <cell r="G130">
            <v>108.13972000000001</v>
          </cell>
          <cell r="H130">
            <v>140.70873000000006</v>
          </cell>
          <cell r="I130">
            <v>126.76593999999989</v>
          </cell>
          <cell r="J130">
            <v>-95.478610000000003</v>
          </cell>
          <cell r="K130">
            <v>74.484440000000063</v>
          </cell>
          <cell r="L130">
            <v>55.206480000000056</v>
          </cell>
          <cell r="M130">
            <v>64.509649999999965</v>
          </cell>
        </row>
        <row r="131">
          <cell r="A131" t="str">
            <v>Teleceara31138340</v>
          </cell>
          <cell r="B131">
            <v>0</v>
          </cell>
          <cell r="C131">
            <v>0</v>
          </cell>
          <cell r="D131">
            <v>0</v>
          </cell>
          <cell r="E131">
            <v>0</v>
          </cell>
          <cell r="F131">
            <v>0</v>
          </cell>
          <cell r="G131">
            <v>0</v>
          </cell>
          <cell r="H131">
            <v>0</v>
          </cell>
          <cell r="I131">
            <v>0</v>
          </cell>
          <cell r="J131">
            <v>265.77683000000002</v>
          </cell>
          <cell r="K131">
            <v>-263.404</v>
          </cell>
          <cell r="L131">
            <v>9.313559999999999</v>
          </cell>
          <cell r="M131">
            <v>-9.7449499999999993</v>
          </cell>
        </row>
        <row r="132">
          <cell r="A132" t="str">
            <v>Teleceara31138343</v>
          </cell>
          <cell r="B132">
            <v>0</v>
          </cell>
          <cell r="C132">
            <v>0</v>
          </cell>
          <cell r="D132">
            <v>0</v>
          </cell>
          <cell r="E132">
            <v>0</v>
          </cell>
          <cell r="F132">
            <v>0</v>
          </cell>
          <cell r="G132">
            <v>0</v>
          </cell>
          <cell r="H132">
            <v>0</v>
          </cell>
          <cell r="I132">
            <v>0</v>
          </cell>
          <cell r="J132">
            <v>265.77683000000002</v>
          </cell>
          <cell r="K132">
            <v>-263.404</v>
          </cell>
          <cell r="L132">
            <v>9.313559999999999</v>
          </cell>
          <cell r="M132">
            <v>-9.7449499999999993</v>
          </cell>
        </row>
        <row r="133">
          <cell r="A133" t="str">
            <v>Teleceara31144300</v>
          </cell>
          <cell r="B133">
            <v>0</v>
          </cell>
          <cell r="C133">
            <v>0</v>
          </cell>
          <cell r="D133">
            <v>602.57830000000001</v>
          </cell>
          <cell r="E133">
            <v>0</v>
          </cell>
          <cell r="F133">
            <v>0</v>
          </cell>
          <cell r="G133">
            <v>0</v>
          </cell>
          <cell r="H133">
            <v>218.94452999999999</v>
          </cell>
          <cell r="I133">
            <v>430.78680999999995</v>
          </cell>
          <cell r="J133">
            <v>814.44464000000016</v>
          </cell>
          <cell r="K133">
            <v>663.32919999999967</v>
          </cell>
          <cell r="L133">
            <v>1178.1305600000001</v>
          </cell>
          <cell r="M133">
            <v>1135.4640800000006</v>
          </cell>
        </row>
        <row r="134">
          <cell r="A134" t="str">
            <v>Teleceara41111320</v>
          </cell>
          <cell r="B134">
            <v>4472.1515799999997</v>
          </cell>
          <cell r="C134">
            <v>4710.1036500000009</v>
          </cell>
          <cell r="D134">
            <v>4851.1982899999985</v>
          </cell>
          <cell r="E134">
            <v>4578.5868200000004</v>
          </cell>
          <cell r="F134">
            <v>3712.3101800000004</v>
          </cell>
          <cell r="G134">
            <v>5855.149129999998</v>
          </cell>
          <cell r="H134">
            <v>3594.2566200000001</v>
          </cell>
          <cell r="I134">
            <v>4818.127410000001</v>
          </cell>
          <cell r="J134">
            <v>5108.5766199999998</v>
          </cell>
          <cell r="K134">
            <v>3631.4949599999964</v>
          </cell>
          <cell r="L134">
            <v>3812.8693100000019</v>
          </cell>
          <cell r="M134">
            <v>4187.7577299999975</v>
          </cell>
        </row>
        <row r="135">
          <cell r="A135" t="str">
            <v>Teleceara41111323</v>
          </cell>
          <cell r="B135">
            <v>0</v>
          </cell>
          <cell r="C135">
            <v>0.8921</v>
          </cell>
          <cell r="D135">
            <v>0.80896000000000001</v>
          </cell>
          <cell r="E135">
            <v>0.45557000000000025</v>
          </cell>
          <cell r="F135">
            <v>0.92644999999999955</v>
          </cell>
          <cell r="G135">
            <v>-0.14742999999999995</v>
          </cell>
          <cell r="H135">
            <v>-9.2789999999999928E-2</v>
          </cell>
          <cell r="I135">
            <v>3.1620000000000203E-2</v>
          </cell>
          <cell r="J135">
            <v>2.1530000000000271E-2</v>
          </cell>
          <cell r="K135">
            <v>5.1949999999999719E-2</v>
          </cell>
          <cell r="L135">
            <v>4.3479999999999741E-2</v>
          </cell>
          <cell r="M135">
            <v>4.9170000000000158E-2</v>
          </cell>
        </row>
        <row r="136">
          <cell r="A136" t="str">
            <v>Teleceara41111324</v>
          </cell>
          <cell r="B136">
            <v>102.59656</v>
          </cell>
          <cell r="C136">
            <v>94.571150000000003</v>
          </cell>
          <cell r="D136">
            <v>96.277639999999963</v>
          </cell>
          <cell r="E136">
            <v>90.445880000000045</v>
          </cell>
          <cell r="F136">
            <v>90.445879999999988</v>
          </cell>
          <cell r="G136">
            <v>586.3312699999999</v>
          </cell>
          <cell r="H136">
            <v>196.23538000000008</v>
          </cell>
          <cell r="I136">
            <v>195.31894000000011</v>
          </cell>
          <cell r="J136">
            <v>520.92286000000013</v>
          </cell>
          <cell r="K136">
            <v>37.473109999999679</v>
          </cell>
          <cell r="L136">
            <v>265.10552000000007</v>
          </cell>
          <cell r="M136">
            <v>329.64726000000019</v>
          </cell>
        </row>
        <row r="137">
          <cell r="A137" t="str">
            <v>Teleceara41111330</v>
          </cell>
          <cell r="B137">
            <v>18.086269999999999</v>
          </cell>
          <cell r="C137">
            <v>0.2623899999999999</v>
          </cell>
          <cell r="D137">
            <v>-17.933149999999998</v>
          </cell>
          <cell r="E137">
            <v>0.2205700000000001</v>
          </cell>
          <cell r="F137">
            <v>49.973500000000001</v>
          </cell>
          <cell r="G137">
            <v>-49.717919999999999</v>
          </cell>
          <cell r="H137">
            <v>1164.69416</v>
          </cell>
          <cell r="I137">
            <v>958.81199999999967</v>
          </cell>
          <cell r="J137">
            <v>1274.7475500000005</v>
          </cell>
          <cell r="K137">
            <v>910.57974000000013</v>
          </cell>
          <cell r="L137">
            <v>3247.2514199999996</v>
          </cell>
          <cell r="M137">
            <v>1942.5386200000012</v>
          </cell>
        </row>
        <row r="138">
          <cell r="A138" t="str">
            <v>Teleceara41111334</v>
          </cell>
          <cell r="B138">
            <v>0</v>
          </cell>
          <cell r="C138">
            <v>0</v>
          </cell>
          <cell r="D138">
            <v>0</v>
          </cell>
          <cell r="E138">
            <v>0</v>
          </cell>
          <cell r="F138">
            <v>49.887160000000002</v>
          </cell>
          <cell r="G138">
            <v>-49.887160000000002</v>
          </cell>
          <cell r="H138">
            <v>0</v>
          </cell>
          <cell r="I138">
            <v>0</v>
          </cell>
          <cell r="J138">
            <v>0</v>
          </cell>
          <cell r="K138">
            <v>0</v>
          </cell>
          <cell r="L138">
            <v>0</v>
          </cell>
          <cell r="M138">
            <v>108.19834</v>
          </cell>
        </row>
        <row r="139">
          <cell r="A139" t="str">
            <v>Telemig31138100</v>
          </cell>
          <cell r="B139">
            <v>6815.7821800000002</v>
          </cell>
          <cell r="C139">
            <v>12344.704319999999</v>
          </cell>
          <cell r="D139">
            <v>11638.040980000002</v>
          </cell>
          <cell r="E139">
            <v>12769.833330000005</v>
          </cell>
          <cell r="F139">
            <v>14396.995069999997</v>
          </cell>
          <cell r="G139">
            <v>10436.43832999999</v>
          </cell>
          <cell r="H139">
            <v>14799.753900000011</v>
          </cell>
          <cell r="I139">
            <v>15735.635049999997</v>
          </cell>
          <cell r="J139">
            <v>15561.726339999994</v>
          </cell>
          <cell r="K139">
            <v>16765.450499999992</v>
          </cell>
          <cell r="L139">
            <v>19128.885900000023</v>
          </cell>
          <cell r="M139">
            <v>19414.990299999976</v>
          </cell>
        </row>
        <row r="140">
          <cell r="A140" t="str">
            <v>Telemig31138110</v>
          </cell>
          <cell r="B140">
            <v>6814.25785</v>
          </cell>
          <cell r="C140">
            <v>11418.24747</v>
          </cell>
          <cell r="D140">
            <v>11128.728090000001</v>
          </cell>
          <cell r="E140">
            <v>12451.245199999998</v>
          </cell>
          <cell r="F140">
            <v>14078.406940000001</v>
          </cell>
          <cell r="G140">
            <v>10292.850029999994</v>
          </cell>
          <cell r="H140">
            <v>14649.753900000011</v>
          </cell>
          <cell r="I140">
            <v>15595.162299999996</v>
          </cell>
          <cell r="J140">
            <v>15460.269319999992</v>
          </cell>
          <cell r="K140">
            <v>16577.906300000017</v>
          </cell>
          <cell r="L140">
            <v>18949.345799999981</v>
          </cell>
          <cell r="M140">
            <v>19026.689299999998</v>
          </cell>
        </row>
        <row r="141">
          <cell r="A141" t="str">
            <v>Telemig31138113</v>
          </cell>
          <cell r="B141">
            <v>6814.25785</v>
          </cell>
          <cell r="C141">
            <v>11418.24747</v>
          </cell>
          <cell r="D141">
            <v>11128.728090000001</v>
          </cell>
          <cell r="E141">
            <v>12451.245199999998</v>
          </cell>
          <cell r="F141">
            <v>14078.406940000001</v>
          </cell>
          <cell r="G141">
            <v>10292.850029999994</v>
          </cell>
          <cell r="H141">
            <v>14649.753900000011</v>
          </cell>
          <cell r="I141">
            <v>15595.162299999996</v>
          </cell>
          <cell r="J141">
            <v>15460.269319999992</v>
          </cell>
          <cell r="K141">
            <v>16577.906300000017</v>
          </cell>
          <cell r="L141">
            <v>18949.345799999981</v>
          </cell>
          <cell r="M141">
            <v>19026.689299999998</v>
          </cell>
        </row>
        <row r="142">
          <cell r="A142" t="str">
            <v>Telemig31138120</v>
          </cell>
          <cell r="B142">
            <v>0</v>
          </cell>
          <cell r="C142">
            <v>111.71589999999999</v>
          </cell>
          <cell r="D142">
            <v>124.32020000000001</v>
          </cell>
          <cell r="E142">
            <v>50.341110000000043</v>
          </cell>
          <cell r="F142">
            <v>50.341109999999958</v>
          </cell>
          <cell r="G142">
            <v>10.853760000000023</v>
          </cell>
          <cell r="H142">
            <v>0</v>
          </cell>
          <cell r="I142">
            <v>3.4057500000000118</v>
          </cell>
          <cell r="J142">
            <v>0</v>
          </cell>
          <cell r="K142">
            <v>0</v>
          </cell>
          <cell r="L142">
            <v>0</v>
          </cell>
          <cell r="M142">
            <v>1.8981899999999996</v>
          </cell>
        </row>
        <row r="143">
          <cell r="A143" t="str">
            <v>Telemig31138123</v>
          </cell>
          <cell r="B143">
            <v>0</v>
          </cell>
          <cell r="C143">
            <v>111.71589999999999</v>
          </cell>
          <cell r="D143">
            <v>124.32020000000001</v>
          </cell>
          <cell r="E143">
            <v>50.341110000000043</v>
          </cell>
          <cell r="F143">
            <v>50.341109999999958</v>
          </cell>
          <cell r="G143">
            <v>10.853760000000023</v>
          </cell>
          <cell r="H143">
            <v>0</v>
          </cell>
          <cell r="I143">
            <v>3.4057500000000118</v>
          </cell>
          <cell r="J143">
            <v>0</v>
          </cell>
          <cell r="K143">
            <v>0</v>
          </cell>
          <cell r="L143">
            <v>0</v>
          </cell>
          <cell r="M143">
            <v>1.8981899999999996</v>
          </cell>
        </row>
        <row r="144">
          <cell r="A144" t="str">
            <v>Telemig31138130</v>
          </cell>
          <cell r="B144">
            <v>1.52433</v>
          </cell>
          <cell r="C144">
            <v>814.74095000000011</v>
          </cell>
          <cell r="D144">
            <v>384.99268999999981</v>
          </cell>
          <cell r="E144">
            <v>268.24702000000002</v>
          </cell>
          <cell r="F144">
            <v>268.24702000000002</v>
          </cell>
          <cell r="G144">
            <v>132.73454000000015</v>
          </cell>
          <cell r="H144">
            <v>150</v>
          </cell>
          <cell r="I144">
            <v>137.06699999999955</v>
          </cell>
          <cell r="J144">
            <v>101.45703000000049</v>
          </cell>
          <cell r="K144">
            <v>187.54419999999982</v>
          </cell>
          <cell r="L144">
            <v>179.54010000000017</v>
          </cell>
          <cell r="M144">
            <v>386.40278999999964</v>
          </cell>
        </row>
        <row r="145">
          <cell r="A145" t="str">
            <v>Telemig31138133</v>
          </cell>
          <cell r="B145">
            <v>1.52433</v>
          </cell>
          <cell r="C145">
            <v>814.74095000000011</v>
          </cell>
          <cell r="D145">
            <v>384.99268999999981</v>
          </cell>
          <cell r="E145">
            <v>268.24702000000002</v>
          </cell>
          <cell r="F145">
            <v>268.24702000000002</v>
          </cell>
          <cell r="G145">
            <v>132.73454000000015</v>
          </cell>
          <cell r="H145">
            <v>150</v>
          </cell>
          <cell r="I145">
            <v>137.06699999999955</v>
          </cell>
          <cell r="J145">
            <v>101.45703000000049</v>
          </cell>
          <cell r="K145">
            <v>187.54419999999982</v>
          </cell>
          <cell r="L145">
            <v>179.54010000000017</v>
          </cell>
          <cell r="M145">
            <v>386.40278999999964</v>
          </cell>
        </row>
        <row r="146">
          <cell r="A146" t="str">
            <v>Telemig31138300</v>
          </cell>
          <cell r="B146">
            <v>733.67389000000003</v>
          </cell>
          <cell r="C146">
            <v>822.97817000000009</v>
          </cell>
          <cell r="D146">
            <v>800.3256600000002</v>
          </cell>
          <cell r="E146">
            <v>691.55648999999949</v>
          </cell>
          <cell r="F146">
            <v>828.13106999999991</v>
          </cell>
          <cell r="G146">
            <v>2284.6865900000007</v>
          </cell>
          <cell r="H146">
            <v>-1559.4839000000011</v>
          </cell>
          <cell r="I146">
            <v>142.93035000000054</v>
          </cell>
          <cell r="J146">
            <v>409.25809000000027</v>
          </cell>
          <cell r="K146">
            <v>600.92213999999967</v>
          </cell>
          <cell r="L146">
            <v>525.2774500000005</v>
          </cell>
          <cell r="M146">
            <v>3250.06808</v>
          </cell>
        </row>
        <row r="147">
          <cell r="A147" t="str">
            <v>Telemig31138310</v>
          </cell>
          <cell r="B147">
            <v>292.57974000000002</v>
          </cell>
          <cell r="C147">
            <v>381.99401999999998</v>
          </cell>
          <cell r="D147">
            <v>327.74330999999995</v>
          </cell>
          <cell r="E147">
            <v>283.21355000000005</v>
          </cell>
          <cell r="F147">
            <v>344.05219000000011</v>
          </cell>
          <cell r="G147">
            <v>1889.2080299999996</v>
          </cell>
          <cell r="H147">
            <v>-1572.5372399999997</v>
          </cell>
          <cell r="I147">
            <v>59.898879999999963</v>
          </cell>
          <cell r="J147">
            <v>121.73631</v>
          </cell>
          <cell r="K147">
            <v>156.02054999999973</v>
          </cell>
          <cell r="L147">
            <v>138.38915000000043</v>
          </cell>
          <cell r="M147">
            <v>1280.3546500000002</v>
          </cell>
        </row>
        <row r="148">
          <cell r="A148" t="str">
            <v>Telemig31138313</v>
          </cell>
          <cell r="B148">
            <v>292.57974000000002</v>
          </cell>
          <cell r="C148">
            <v>381.99401999999998</v>
          </cell>
          <cell r="D148">
            <v>327.74330999999995</v>
          </cell>
          <cell r="E148">
            <v>283.21355000000005</v>
          </cell>
          <cell r="F148">
            <v>344.05219000000011</v>
          </cell>
          <cell r="G148">
            <v>1889.2080299999996</v>
          </cell>
          <cell r="H148">
            <v>-1572.5372399999997</v>
          </cell>
          <cell r="I148">
            <v>59.898879999999963</v>
          </cell>
          <cell r="J148">
            <v>121.73631</v>
          </cell>
          <cell r="K148">
            <v>156.02054999999973</v>
          </cell>
          <cell r="L148">
            <v>138.38915000000043</v>
          </cell>
          <cell r="M148">
            <v>1280.3546500000002</v>
          </cell>
        </row>
        <row r="149">
          <cell r="A149" t="str">
            <v>Telemig31138320</v>
          </cell>
          <cell r="B149">
            <v>253.09058999999999</v>
          </cell>
          <cell r="C149">
            <v>340.88568999999995</v>
          </cell>
          <cell r="D149">
            <v>299.63101000000006</v>
          </cell>
          <cell r="E149">
            <v>256.53715999999997</v>
          </cell>
          <cell r="F149">
            <v>311.44819999999982</v>
          </cell>
          <cell r="G149">
            <v>277.05854000000022</v>
          </cell>
          <cell r="H149">
            <v>9.0719899999999143</v>
          </cell>
          <cell r="I149">
            <v>54.08943000000022</v>
          </cell>
          <cell r="J149">
            <v>109.78691999999978</v>
          </cell>
          <cell r="K149">
            <v>334.34821999999986</v>
          </cell>
          <cell r="L149">
            <v>138.78652000000011</v>
          </cell>
          <cell r="M149">
            <v>1613.7691500000001</v>
          </cell>
        </row>
        <row r="150">
          <cell r="A150" t="str">
            <v>Telemig31138323</v>
          </cell>
          <cell r="B150">
            <v>253.09058999999999</v>
          </cell>
          <cell r="C150">
            <v>340.88568999999995</v>
          </cell>
          <cell r="D150">
            <v>299.63101000000006</v>
          </cell>
          <cell r="E150">
            <v>256.53715999999997</v>
          </cell>
          <cell r="F150">
            <v>311.44819999999982</v>
          </cell>
          <cell r="G150">
            <v>277.05854000000022</v>
          </cell>
          <cell r="H150">
            <v>9.0719899999999143</v>
          </cell>
          <cell r="I150">
            <v>54.08943000000022</v>
          </cell>
          <cell r="J150">
            <v>109.78691999999978</v>
          </cell>
          <cell r="K150">
            <v>334.34821999999986</v>
          </cell>
          <cell r="L150">
            <v>138.78652000000011</v>
          </cell>
          <cell r="M150">
            <v>1613.7691500000001</v>
          </cell>
        </row>
        <row r="151">
          <cell r="A151" t="str">
            <v>Telemig31138330</v>
          </cell>
          <cell r="B151">
            <v>59.239879999999999</v>
          </cell>
          <cell r="C151">
            <v>-2.043299999999995</v>
          </cell>
          <cell r="D151">
            <v>60.765399999999993</v>
          </cell>
          <cell r="E151">
            <v>54.862270000000009</v>
          </cell>
          <cell r="F151">
            <v>54.862209999999976</v>
          </cell>
          <cell r="G151">
            <v>97.678590000000014</v>
          </cell>
          <cell r="H151">
            <v>-0.68365000000000009</v>
          </cell>
          <cell r="I151">
            <v>9.8975500000000238</v>
          </cell>
          <cell r="J151">
            <v>141.92207999999999</v>
          </cell>
          <cell r="K151">
            <v>59.584860000000049</v>
          </cell>
          <cell r="L151">
            <v>202.28039000000001</v>
          </cell>
          <cell r="M151">
            <v>-48.017200000000116</v>
          </cell>
        </row>
        <row r="152">
          <cell r="A152" t="str">
            <v>Telemig31138333</v>
          </cell>
          <cell r="B152">
            <v>59.239879999999999</v>
          </cell>
          <cell r="C152">
            <v>-2.043299999999995</v>
          </cell>
          <cell r="D152">
            <v>60.765399999999993</v>
          </cell>
          <cell r="E152">
            <v>54.862270000000009</v>
          </cell>
          <cell r="F152">
            <v>54.862209999999976</v>
          </cell>
          <cell r="G152">
            <v>97.678590000000014</v>
          </cell>
          <cell r="H152">
            <v>-0.68365000000000009</v>
          </cell>
          <cell r="I152">
            <v>9.8975500000000238</v>
          </cell>
          <cell r="J152">
            <v>141.92207999999999</v>
          </cell>
          <cell r="K152">
            <v>59.584860000000049</v>
          </cell>
          <cell r="L152">
            <v>202.28039000000001</v>
          </cell>
          <cell r="M152">
            <v>-48.017200000000116</v>
          </cell>
        </row>
        <row r="153">
          <cell r="A153" t="str">
            <v>Telemig31138340</v>
          </cell>
          <cell r="B153">
            <v>128.76367999999999</v>
          </cell>
          <cell r="C153">
            <v>102.14176</v>
          </cell>
          <cell r="D153">
            <v>112.18594000000002</v>
          </cell>
          <cell r="E153">
            <v>96.943510000000003</v>
          </cell>
          <cell r="F153">
            <v>117.76846999999998</v>
          </cell>
          <cell r="G153">
            <v>20.741430000000037</v>
          </cell>
          <cell r="H153">
            <v>4.6649999999999636</v>
          </cell>
          <cell r="I153">
            <v>19.044489999999996</v>
          </cell>
          <cell r="J153">
            <v>35.812780000000089</v>
          </cell>
          <cell r="K153">
            <v>50.96850999999981</v>
          </cell>
          <cell r="L153">
            <v>45.821390000000065</v>
          </cell>
          <cell r="M153">
            <v>403.96148000000005</v>
          </cell>
        </row>
        <row r="154">
          <cell r="A154" t="str">
            <v>Telemig31138343</v>
          </cell>
          <cell r="B154">
            <v>128.76367999999999</v>
          </cell>
          <cell r="C154">
            <v>102.14176</v>
          </cell>
          <cell r="D154">
            <v>112.18594000000002</v>
          </cell>
          <cell r="E154">
            <v>96.943510000000003</v>
          </cell>
          <cell r="F154">
            <v>117.76846999999998</v>
          </cell>
          <cell r="G154">
            <v>20.741430000000037</v>
          </cell>
          <cell r="H154">
            <v>4.6649999999999636</v>
          </cell>
          <cell r="I154">
            <v>19.044489999999996</v>
          </cell>
          <cell r="J154">
            <v>35.812780000000089</v>
          </cell>
          <cell r="K154">
            <v>50.96850999999981</v>
          </cell>
          <cell r="L154">
            <v>45.821390000000065</v>
          </cell>
          <cell r="M154">
            <v>403.96148000000005</v>
          </cell>
        </row>
        <row r="155">
          <cell r="A155" t="str">
            <v>Telemig41111320</v>
          </cell>
          <cell r="B155">
            <v>26881.48403</v>
          </cell>
          <cell r="C155">
            <v>22840.73083</v>
          </cell>
          <cell r="D155">
            <v>28281.517499999994</v>
          </cell>
          <cell r="E155">
            <v>28256.468330000003</v>
          </cell>
          <cell r="F155">
            <v>28439.507699999987</v>
          </cell>
          <cell r="G155">
            <v>27851.138410000014</v>
          </cell>
          <cell r="H155">
            <v>23668.191699999996</v>
          </cell>
          <cell r="I155">
            <v>25839.790600000008</v>
          </cell>
          <cell r="J155">
            <v>29047.124799999991</v>
          </cell>
          <cell r="K155">
            <v>23546.655600000027</v>
          </cell>
          <cell r="L155">
            <v>20705.077600000019</v>
          </cell>
          <cell r="M155">
            <v>24641.428699999989</v>
          </cell>
        </row>
        <row r="156">
          <cell r="A156" t="str">
            <v>Telemig41111323</v>
          </cell>
          <cell r="B156">
            <v>45.471119999999999</v>
          </cell>
          <cell r="C156">
            <v>39.371790000000004</v>
          </cell>
          <cell r="D156">
            <v>53.06716999999999</v>
          </cell>
          <cell r="E156">
            <v>48.172550000000001</v>
          </cell>
          <cell r="F156">
            <v>47.388589999999994</v>
          </cell>
          <cell r="G156">
            <v>53.634949999999975</v>
          </cell>
          <cell r="H156">
            <v>35.481800000000021</v>
          </cell>
          <cell r="I156">
            <v>40.172270000000026</v>
          </cell>
          <cell r="J156">
            <v>45.631889999999999</v>
          </cell>
          <cell r="K156">
            <v>31.57362999999998</v>
          </cell>
          <cell r="L156">
            <v>35.555709999999976</v>
          </cell>
          <cell r="M156">
            <v>25.37420000000003</v>
          </cell>
        </row>
        <row r="157">
          <cell r="A157" t="str">
            <v>Telemig41111324</v>
          </cell>
          <cell r="B157">
            <v>1319.03333</v>
          </cell>
          <cell r="C157">
            <v>972.17381</v>
          </cell>
          <cell r="D157">
            <v>1422.6607900000004</v>
          </cell>
          <cell r="E157">
            <v>1660.9194599999992</v>
          </cell>
          <cell r="F157">
            <v>1319.2229400000006</v>
          </cell>
          <cell r="G157">
            <v>1669.0302899999997</v>
          </cell>
          <cell r="H157">
            <v>1077.4307800000006</v>
          </cell>
          <cell r="I157">
            <v>1122.0326000000005</v>
          </cell>
          <cell r="J157">
            <v>1793.9449600000007</v>
          </cell>
          <cell r="K157">
            <v>1382.7747899999977</v>
          </cell>
          <cell r="L157">
            <v>1655.5743800000018</v>
          </cell>
          <cell r="M157">
            <v>1746.2959199999987</v>
          </cell>
        </row>
        <row r="158">
          <cell r="A158" t="str">
            <v>Telemig41111325</v>
          </cell>
          <cell r="B158">
            <v>2.8978800000000002</v>
          </cell>
          <cell r="C158">
            <v>0.47749999999999998</v>
          </cell>
          <cell r="D158">
            <v>0.23179999999999978</v>
          </cell>
          <cell r="E158">
            <v>0.11410999999999971</v>
          </cell>
          <cell r="F158">
            <v>-2.0079999999999654E-2</v>
          </cell>
          <cell r="G158">
            <v>-1.7790000000000195E-2</v>
          </cell>
          <cell r="H158">
            <v>2.8770000000000184E-2</v>
          </cell>
          <cell r="I158">
            <v>4.3779999999999486E-2</v>
          </cell>
          <cell r="J158">
            <v>3.8330000000000641E-2</v>
          </cell>
          <cell r="K158">
            <v>1.3899999999997803E-3</v>
          </cell>
          <cell r="L158">
            <v>0</v>
          </cell>
          <cell r="M158">
            <v>-2.6000000000037105E-4</v>
          </cell>
        </row>
        <row r="159">
          <cell r="A159" t="str">
            <v>Telemig41111330</v>
          </cell>
          <cell r="B159">
            <v>168.78201999999999</v>
          </cell>
          <cell r="C159">
            <v>114.14269000000002</v>
          </cell>
          <cell r="D159">
            <v>143.13655</v>
          </cell>
          <cell r="E159">
            <v>154.00855999999993</v>
          </cell>
          <cell r="F159">
            <v>113.44412</v>
          </cell>
          <cell r="G159">
            <v>147.70925</v>
          </cell>
          <cell r="H159">
            <v>2783.6386199999997</v>
          </cell>
          <cell r="I159">
            <v>4728.1692800000001</v>
          </cell>
          <cell r="J159">
            <v>5600.6498700000011</v>
          </cell>
          <cell r="K159">
            <v>4947.0679299999974</v>
          </cell>
          <cell r="L159">
            <v>3807.8387500000026</v>
          </cell>
          <cell r="M159">
            <v>4516.1555099999969</v>
          </cell>
        </row>
        <row r="160">
          <cell r="A160" t="str">
            <v>Telemig41111333</v>
          </cell>
          <cell r="B160">
            <v>0</v>
          </cell>
          <cell r="C160">
            <v>0</v>
          </cell>
          <cell r="D160">
            <v>0</v>
          </cell>
          <cell r="E160">
            <v>0</v>
          </cell>
          <cell r="F160">
            <v>0</v>
          </cell>
          <cell r="G160">
            <v>0</v>
          </cell>
          <cell r="H160">
            <v>1.95004</v>
          </cell>
          <cell r="I160">
            <v>4.2583800000000007</v>
          </cell>
          <cell r="J160">
            <v>4.9359199999999994</v>
          </cell>
          <cell r="K160">
            <v>3.8451199999999996</v>
          </cell>
          <cell r="L160">
            <v>3.435789999999999</v>
          </cell>
          <cell r="M160">
            <v>1.7779700000000034</v>
          </cell>
        </row>
        <row r="161">
          <cell r="A161" t="str">
            <v>Telemig41111334</v>
          </cell>
          <cell r="B161">
            <v>26.22073</v>
          </cell>
          <cell r="C161">
            <v>27.268490000000003</v>
          </cell>
          <cell r="D161">
            <v>21.472549999999998</v>
          </cell>
          <cell r="E161">
            <v>20.678440000000009</v>
          </cell>
          <cell r="F161">
            <v>22.383769999999984</v>
          </cell>
          <cell r="G161">
            <v>20.290780000000012</v>
          </cell>
          <cell r="H161">
            <v>-0.33320000000000505</v>
          </cell>
          <cell r="I161">
            <v>-1.4557399999999916</v>
          </cell>
          <cell r="J161">
            <v>2.0000000000095497E-3</v>
          </cell>
          <cell r="K161">
            <v>9.9379999999996471E-2</v>
          </cell>
          <cell r="L161">
            <v>-5.4300000000182536E-3</v>
          </cell>
          <cell r="M161">
            <v>239.94698000000002</v>
          </cell>
        </row>
        <row r="162">
          <cell r="A162" t="str">
            <v>Telemig41111335</v>
          </cell>
          <cell r="B162">
            <v>0</v>
          </cell>
          <cell r="C162">
            <v>0</v>
          </cell>
          <cell r="D162">
            <v>0</v>
          </cell>
          <cell r="E162">
            <v>0</v>
          </cell>
          <cell r="F162">
            <v>0</v>
          </cell>
          <cell r="G162">
            <v>0</v>
          </cell>
          <cell r="H162">
            <v>3.8628100000000001</v>
          </cell>
          <cell r="I162">
            <v>4.7277500000000003</v>
          </cell>
          <cell r="J162">
            <v>2.7786799999999996</v>
          </cell>
          <cell r="K162">
            <v>0.12193000000000076</v>
          </cell>
          <cell r="L162">
            <v>9.5999999999918373E-4</v>
          </cell>
          <cell r="M162">
            <v>0</v>
          </cell>
        </row>
        <row r="163">
          <cell r="A163" t="str">
            <v>Telepara31138100</v>
          </cell>
          <cell r="B163">
            <v>1597.00818</v>
          </cell>
          <cell r="C163">
            <v>1819.3386199999998</v>
          </cell>
          <cell r="D163">
            <v>848.60716000000002</v>
          </cell>
          <cell r="E163">
            <v>2144.6113600000008</v>
          </cell>
          <cell r="F163">
            <v>1540.7982299999994</v>
          </cell>
          <cell r="G163">
            <v>2350.327510000001</v>
          </cell>
          <cell r="H163">
            <v>2025.0237799999995</v>
          </cell>
          <cell r="I163">
            <v>2149.2314200000001</v>
          </cell>
          <cell r="J163">
            <v>2500.4697699999997</v>
          </cell>
          <cell r="K163">
            <v>2348.9011199999986</v>
          </cell>
          <cell r="L163">
            <v>3101.0640500000009</v>
          </cell>
          <cell r="M163">
            <v>-1164.7950000000001</v>
          </cell>
        </row>
        <row r="164">
          <cell r="A164" t="str">
            <v>Telepara31138110</v>
          </cell>
          <cell r="B164">
            <v>1119.9956399999999</v>
          </cell>
          <cell r="C164">
            <v>1370.7974299999998</v>
          </cell>
          <cell r="D164">
            <v>148.8718800000006</v>
          </cell>
          <cell r="E164">
            <v>1616.4972600000001</v>
          </cell>
          <cell r="F164">
            <v>1053.0104099999999</v>
          </cell>
          <cell r="G164">
            <v>1760.7890699999998</v>
          </cell>
          <cell r="H164">
            <v>1414.1893799999998</v>
          </cell>
          <cell r="I164">
            <v>1535.2829699999984</v>
          </cell>
          <cell r="J164">
            <v>2397.6032500000001</v>
          </cell>
          <cell r="K164">
            <v>2095.3211900000024</v>
          </cell>
          <cell r="L164">
            <v>2920.4313600000005</v>
          </cell>
          <cell r="M164">
            <v>-1335.6670400000003</v>
          </cell>
        </row>
        <row r="165">
          <cell r="A165" t="str">
            <v>Telepara31138113</v>
          </cell>
          <cell r="B165">
            <v>1119.9956399999999</v>
          </cell>
          <cell r="C165">
            <v>1370.7974299999998</v>
          </cell>
          <cell r="D165">
            <v>148.8718800000006</v>
          </cell>
          <cell r="E165">
            <v>1616.4972600000001</v>
          </cell>
          <cell r="F165">
            <v>1053.0104099999999</v>
          </cell>
          <cell r="G165">
            <v>1760.7890699999998</v>
          </cell>
          <cell r="H165">
            <v>1414.1893799999998</v>
          </cell>
          <cell r="I165">
            <v>1535.2829699999984</v>
          </cell>
          <cell r="J165">
            <v>2397.6032500000001</v>
          </cell>
          <cell r="K165">
            <v>2095.3211900000024</v>
          </cell>
          <cell r="L165">
            <v>2920.4313600000005</v>
          </cell>
          <cell r="M165">
            <v>-1335.6670400000003</v>
          </cell>
        </row>
        <row r="166">
          <cell r="A166" t="str">
            <v>Telepara31138120</v>
          </cell>
          <cell r="B166">
            <v>6.0071099999999999</v>
          </cell>
          <cell r="C166">
            <v>4.87995</v>
          </cell>
          <cell r="D166">
            <v>9.9028100000000006</v>
          </cell>
          <cell r="E166">
            <v>4.4121699999999997</v>
          </cell>
          <cell r="F166">
            <v>4.8556400000000011</v>
          </cell>
          <cell r="G166">
            <v>5.3673600000000015</v>
          </cell>
          <cell r="H166">
            <v>4.5455800000000011</v>
          </cell>
          <cell r="I166">
            <v>4.6596899999999906</v>
          </cell>
          <cell r="J166">
            <v>-6.3095399999999984</v>
          </cell>
          <cell r="K166">
            <v>2.2598800000000026</v>
          </cell>
          <cell r="L166">
            <v>2.3781999999999996</v>
          </cell>
          <cell r="M166">
            <v>1.2168100000000024</v>
          </cell>
        </row>
        <row r="167">
          <cell r="A167" t="str">
            <v>Telepara31138122</v>
          </cell>
          <cell r="B167">
            <v>5.8071200000000003</v>
          </cell>
          <cell r="C167">
            <v>0.6494099999999996</v>
          </cell>
          <cell r="D167">
            <v>1.3104499999999994</v>
          </cell>
          <cell r="E167">
            <v>0.80255000000000098</v>
          </cell>
          <cell r="F167">
            <v>0.7749499999999987</v>
          </cell>
          <cell r="G167">
            <v>0.66827000000000147</v>
          </cell>
          <cell r="H167">
            <v>0.70138999999999818</v>
          </cell>
          <cell r="I167">
            <v>0.81350000000000122</v>
          </cell>
          <cell r="J167">
            <v>-0.8694399999999991</v>
          </cell>
          <cell r="K167">
            <v>0.25658999999999921</v>
          </cell>
          <cell r="L167">
            <v>0.40786999999999907</v>
          </cell>
          <cell r="M167">
            <v>-0.1699199999999994</v>
          </cell>
        </row>
        <row r="168">
          <cell r="A168" t="str">
            <v>Telepara31138123</v>
          </cell>
          <cell r="B168">
            <v>0.19999</v>
          </cell>
          <cell r="C168">
            <v>4.2305400000000004</v>
          </cell>
          <cell r="D168">
            <v>8.5923599999999993</v>
          </cell>
          <cell r="E168">
            <v>3.6096199999999996</v>
          </cell>
          <cell r="F168">
            <v>4.0806900000000006</v>
          </cell>
          <cell r="G168">
            <v>4.6990900000000018</v>
          </cell>
          <cell r="H168">
            <v>3.8441899999999976</v>
          </cell>
          <cell r="I168">
            <v>3.8461899999999964</v>
          </cell>
          <cell r="J168">
            <v>-5.4400999999999975</v>
          </cell>
          <cell r="K168">
            <v>2.0032900000000033</v>
          </cell>
          <cell r="L168">
            <v>1.970329999999997</v>
          </cell>
          <cell r="M168">
            <v>1.38673</v>
          </cell>
        </row>
        <row r="169">
          <cell r="A169" t="str">
            <v>Telepara31138130</v>
          </cell>
          <cell r="B169">
            <v>471.00542999999999</v>
          </cell>
          <cell r="C169">
            <v>443.66124000000008</v>
          </cell>
          <cell r="D169">
            <v>689.83246999999983</v>
          </cell>
          <cell r="E169">
            <v>523.70192999999972</v>
          </cell>
          <cell r="F169">
            <v>482.93218000000024</v>
          </cell>
          <cell r="G169">
            <v>584.17108000000007</v>
          </cell>
          <cell r="H169">
            <v>606.28881999999976</v>
          </cell>
          <cell r="I169">
            <v>609.28876000000037</v>
          </cell>
          <cell r="J169">
            <v>109.17605999999978</v>
          </cell>
          <cell r="K169">
            <v>251.32004999999936</v>
          </cell>
          <cell r="L169">
            <v>178.25449000000026</v>
          </cell>
          <cell r="M169">
            <v>169.65523000000121</v>
          </cell>
        </row>
        <row r="170">
          <cell r="A170" t="str">
            <v>Telepara31138133</v>
          </cell>
          <cell r="B170">
            <v>471.00542999999999</v>
          </cell>
          <cell r="C170">
            <v>443.66124000000008</v>
          </cell>
          <cell r="D170">
            <v>689.83246999999983</v>
          </cell>
          <cell r="E170">
            <v>523.70192999999972</v>
          </cell>
          <cell r="F170">
            <v>482.93218000000024</v>
          </cell>
          <cell r="G170">
            <v>584.17108000000007</v>
          </cell>
          <cell r="H170">
            <v>606.28881999999976</v>
          </cell>
          <cell r="I170">
            <v>609.28876000000037</v>
          </cell>
          <cell r="J170">
            <v>109.17605999999978</v>
          </cell>
          <cell r="K170">
            <v>251.32004999999936</v>
          </cell>
          <cell r="L170">
            <v>178.25449000000026</v>
          </cell>
          <cell r="M170">
            <v>169.65523000000121</v>
          </cell>
        </row>
        <row r="171">
          <cell r="A171" t="str">
            <v>Telepara31138300</v>
          </cell>
          <cell r="B171">
            <v>873.10731999999996</v>
          </cell>
          <cell r="C171">
            <v>761.80455000000018</v>
          </cell>
          <cell r="D171">
            <v>761.80454999999961</v>
          </cell>
          <cell r="E171">
            <v>917.47092000000021</v>
          </cell>
          <cell r="F171">
            <v>826.36608999999999</v>
          </cell>
          <cell r="G171">
            <v>956.4992400000001</v>
          </cell>
          <cell r="H171">
            <v>1071.0134800000005</v>
          </cell>
          <cell r="I171">
            <v>1056.056779999999</v>
          </cell>
          <cell r="J171">
            <v>1124.8479100000004</v>
          </cell>
          <cell r="K171">
            <v>524.45887000000039</v>
          </cell>
          <cell r="L171">
            <v>1607.6453500000007</v>
          </cell>
          <cell r="M171">
            <v>959.33302999999796</v>
          </cell>
        </row>
        <row r="172">
          <cell r="A172" t="str">
            <v>Telepara31138310</v>
          </cell>
          <cell r="B172">
            <v>0</v>
          </cell>
          <cell r="C172">
            <v>0</v>
          </cell>
          <cell r="D172">
            <v>0</v>
          </cell>
          <cell r="E172">
            <v>0</v>
          </cell>
          <cell r="F172">
            <v>0</v>
          </cell>
          <cell r="G172">
            <v>0</v>
          </cell>
          <cell r="H172">
            <v>0</v>
          </cell>
          <cell r="I172">
            <v>0</v>
          </cell>
          <cell r="J172">
            <v>808.05994999999996</v>
          </cell>
          <cell r="K172">
            <v>-805.38506999999993</v>
          </cell>
          <cell r="L172">
            <v>2.8593400000000004</v>
          </cell>
          <cell r="M172">
            <v>-2.4389600000000002</v>
          </cell>
        </row>
        <row r="173">
          <cell r="A173" t="str">
            <v>Telepara31138312</v>
          </cell>
          <cell r="B173">
            <v>0</v>
          </cell>
          <cell r="C173">
            <v>0</v>
          </cell>
          <cell r="D173">
            <v>0</v>
          </cell>
          <cell r="E173">
            <v>0</v>
          </cell>
          <cell r="F173">
            <v>0</v>
          </cell>
          <cell r="G173">
            <v>0</v>
          </cell>
          <cell r="H173">
            <v>0</v>
          </cell>
          <cell r="I173">
            <v>0</v>
          </cell>
          <cell r="J173">
            <v>797.9270600000001</v>
          </cell>
          <cell r="K173">
            <v>-797.9270600000001</v>
          </cell>
          <cell r="L173">
            <v>0</v>
          </cell>
          <cell r="M173">
            <v>0</v>
          </cell>
        </row>
        <row r="174">
          <cell r="A174" t="str">
            <v>Telepara31138313</v>
          </cell>
          <cell r="B174">
            <v>0</v>
          </cell>
          <cell r="C174">
            <v>0</v>
          </cell>
          <cell r="D174">
            <v>0</v>
          </cell>
          <cell r="E174">
            <v>0</v>
          </cell>
          <cell r="F174">
            <v>0</v>
          </cell>
          <cell r="G174">
            <v>0</v>
          </cell>
          <cell r="H174">
            <v>0</v>
          </cell>
          <cell r="I174">
            <v>0</v>
          </cell>
          <cell r="J174">
            <v>10.13289</v>
          </cell>
          <cell r="K174">
            <v>-7.4580099999999998</v>
          </cell>
          <cell r="L174">
            <v>2.8593400000000004</v>
          </cell>
          <cell r="M174">
            <v>-2.4389600000000002</v>
          </cell>
        </row>
        <row r="175">
          <cell r="A175" t="str">
            <v>Telepara31138320</v>
          </cell>
          <cell r="B175">
            <v>649.63658999999996</v>
          </cell>
          <cell r="C175">
            <v>587.65974000000017</v>
          </cell>
          <cell r="D175">
            <v>587.65973999999983</v>
          </cell>
          <cell r="E175">
            <v>705.57845999999995</v>
          </cell>
          <cell r="F175">
            <v>634.98439000000008</v>
          </cell>
          <cell r="G175">
            <v>728.10424000000012</v>
          </cell>
          <cell r="H175">
            <v>739.51366000000053</v>
          </cell>
          <cell r="I175">
            <v>720.55695999999989</v>
          </cell>
          <cell r="J175">
            <v>202.52575999999954</v>
          </cell>
          <cell r="K175">
            <v>1268.3446900000008</v>
          </cell>
          <cell r="L175">
            <v>1652.7554800000007</v>
          </cell>
          <cell r="M175">
            <v>888.43334999999934</v>
          </cell>
        </row>
        <row r="176">
          <cell r="A176" t="str">
            <v>Telepara31138322</v>
          </cell>
          <cell r="B176">
            <v>0</v>
          </cell>
          <cell r="C176">
            <v>0</v>
          </cell>
          <cell r="D176">
            <v>0</v>
          </cell>
          <cell r="E176">
            <v>0</v>
          </cell>
          <cell r="F176">
            <v>0</v>
          </cell>
          <cell r="G176">
            <v>0</v>
          </cell>
          <cell r="H176">
            <v>0</v>
          </cell>
          <cell r="I176">
            <v>0</v>
          </cell>
          <cell r="J176">
            <v>330.11601000000002</v>
          </cell>
          <cell r="K176">
            <v>-330.11601000000002</v>
          </cell>
          <cell r="L176">
            <v>0</v>
          </cell>
          <cell r="M176">
            <v>0</v>
          </cell>
        </row>
        <row r="177">
          <cell r="A177" t="str">
            <v>Telepara31138323</v>
          </cell>
          <cell r="B177">
            <v>649.63658999999996</v>
          </cell>
          <cell r="C177">
            <v>587.65974000000017</v>
          </cell>
          <cell r="D177">
            <v>587.65973999999983</v>
          </cell>
          <cell r="E177">
            <v>705.57845999999995</v>
          </cell>
          <cell r="F177">
            <v>634.98439000000008</v>
          </cell>
          <cell r="G177">
            <v>728.10424000000012</v>
          </cell>
          <cell r="H177">
            <v>739.51366000000053</v>
          </cell>
          <cell r="I177">
            <v>720.55695999999989</v>
          </cell>
          <cell r="J177">
            <v>-127.5902500000002</v>
          </cell>
          <cell r="K177">
            <v>1598.4607000000005</v>
          </cell>
          <cell r="L177">
            <v>1652.7554800000007</v>
          </cell>
          <cell r="M177">
            <v>888.43334999999934</v>
          </cell>
        </row>
        <row r="178">
          <cell r="A178" t="str">
            <v>Telepara31138330</v>
          </cell>
          <cell r="B178">
            <v>223.47073</v>
          </cell>
          <cell r="C178">
            <v>174.14480999999995</v>
          </cell>
          <cell r="D178">
            <v>174.14481000000006</v>
          </cell>
          <cell r="E178">
            <v>211.89246000000003</v>
          </cell>
          <cell r="F178">
            <v>191.38169999999991</v>
          </cell>
          <cell r="G178">
            <v>228.39500000000001</v>
          </cell>
          <cell r="H178">
            <v>331.49982000000023</v>
          </cell>
          <cell r="I178">
            <v>335.49981999999977</v>
          </cell>
          <cell r="J178">
            <v>-162.36193000000003</v>
          </cell>
          <cell r="K178">
            <v>337.27539000000024</v>
          </cell>
          <cell r="L178">
            <v>-48.875960000000305</v>
          </cell>
          <cell r="M178">
            <v>74.111840000000029</v>
          </cell>
        </row>
        <row r="179">
          <cell r="A179" t="str">
            <v>Telepara31138333</v>
          </cell>
          <cell r="B179">
            <v>223.47073</v>
          </cell>
          <cell r="C179">
            <v>174.14480999999995</v>
          </cell>
          <cell r="D179">
            <v>174.14481000000006</v>
          </cell>
          <cell r="E179">
            <v>211.89246000000003</v>
          </cell>
          <cell r="F179">
            <v>191.38169999999991</v>
          </cell>
          <cell r="G179">
            <v>228.39500000000001</v>
          </cell>
          <cell r="H179">
            <v>331.49982000000023</v>
          </cell>
          <cell r="I179">
            <v>335.49981999999977</v>
          </cell>
          <cell r="J179">
            <v>-162.36193000000003</v>
          </cell>
          <cell r="K179">
            <v>337.27539000000024</v>
          </cell>
          <cell r="L179">
            <v>-48.875960000000305</v>
          </cell>
          <cell r="M179">
            <v>74.111840000000029</v>
          </cell>
        </row>
        <row r="180">
          <cell r="A180" t="str">
            <v>Telepara31138340</v>
          </cell>
          <cell r="B180">
            <v>0</v>
          </cell>
          <cell r="C180">
            <v>0</v>
          </cell>
          <cell r="D180">
            <v>0</v>
          </cell>
          <cell r="E180">
            <v>0</v>
          </cell>
          <cell r="F180">
            <v>0</v>
          </cell>
          <cell r="G180">
            <v>0</v>
          </cell>
          <cell r="H180">
            <v>0</v>
          </cell>
          <cell r="I180">
            <v>0</v>
          </cell>
          <cell r="J180">
            <v>276.62412999999998</v>
          </cell>
          <cell r="K180">
            <v>-275.77614</v>
          </cell>
          <cell r="L180">
            <v>0.90649000000000002</v>
          </cell>
          <cell r="M180">
            <v>-0.77320000000000011</v>
          </cell>
        </row>
        <row r="181">
          <cell r="A181" t="str">
            <v>Telepara31138342</v>
          </cell>
          <cell r="B181">
            <v>0</v>
          </cell>
          <cell r="C181">
            <v>0</v>
          </cell>
          <cell r="D181">
            <v>0</v>
          </cell>
          <cell r="E181">
            <v>0</v>
          </cell>
          <cell r="F181">
            <v>0</v>
          </cell>
          <cell r="G181">
            <v>0</v>
          </cell>
          <cell r="H181">
            <v>0</v>
          </cell>
          <cell r="I181">
            <v>0</v>
          </cell>
          <cell r="J181">
            <v>273.41176000000002</v>
          </cell>
          <cell r="K181">
            <v>-273.41176000000002</v>
          </cell>
          <cell r="L181">
            <v>0</v>
          </cell>
          <cell r="M181">
            <v>0</v>
          </cell>
        </row>
        <row r="182">
          <cell r="A182" t="str">
            <v>Telepara31138343</v>
          </cell>
          <cell r="B182">
            <v>0</v>
          </cell>
          <cell r="C182">
            <v>0</v>
          </cell>
          <cell r="D182">
            <v>0</v>
          </cell>
          <cell r="E182">
            <v>0</v>
          </cell>
          <cell r="F182">
            <v>0</v>
          </cell>
          <cell r="G182">
            <v>0</v>
          </cell>
          <cell r="H182">
            <v>0</v>
          </cell>
          <cell r="I182">
            <v>0</v>
          </cell>
          <cell r="J182">
            <v>3.2123699999999999</v>
          </cell>
          <cell r="K182">
            <v>-2.3643799999999997</v>
          </cell>
          <cell r="L182">
            <v>0.90649000000000002</v>
          </cell>
          <cell r="M182">
            <v>-0.77320000000000011</v>
          </cell>
        </row>
        <row r="183">
          <cell r="A183" t="str">
            <v>Telepara31144300</v>
          </cell>
          <cell r="B183">
            <v>0</v>
          </cell>
          <cell r="C183">
            <v>0</v>
          </cell>
          <cell r="D183">
            <v>0</v>
          </cell>
          <cell r="E183">
            <v>0</v>
          </cell>
          <cell r="F183">
            <v>0</v>
          </cell>
          <cell r="G183">
            <v>0</v>
          </cell>
          <cell r="H183">
            <v>0</v>
          </cell>
          <cell r="I183">
            <v>0</v>
          </cell>
          <cell r="J183">
            <v>0</v>
          </cell>
          <cell r="K183">
            <v>0</v>
          </cell>
          <cell r="L183">
            <v>1100.0313200000001</v>
          </cell>
          <cell r="M183">
            <v>70.326440000000048</v>
          </cell>
        </row>
        <row r="184">
          <cell r="A184" t="str">
            <v>Telepara41111320</v>
          </cell>
          <cell r="B184">
            <v>2969.9866099999999</v>
          </cell>
          <cell r="C184">
            <v>2494.18667</v>
          </cell>
          <cell r="D184">
            <v>2818.95921</v>
          </cell>
          <cell r="E184">
            <v>2918.6605099999997</v>
          </cell>
          <cell r="F184">
            <v>2589.7680799999998</v>
          </cell>
          <cell r="G184">
            <v>3057.2183499999992</v>
          </cell>
          <cell r="H184">
            <v>2774.4786800000002</v>
          </cell>
          <cell r="I184">
            <v>2492.2736000000004</v>
          </cell>
          <cell r="J184">
            <v>4167.9975000000013</v>
          </cell>
          <cell r="K184">
            <v>2476.0928200000017</v>
          </cell>
          <cell r="L184">
            <v>2256.9913899999992</v>
          </cell>
          <cell r="M184">
            <v>2190.2088000000003</v>
          </cell>
        </row>
        <row r="185">
          <cell r="A185" t="str">
            <v>Telepara41111330</v>
          </cell>
          <cell r="B185">
            <v>-1.74E-3</v>
          </cell>
          <cell r="C185">
            <v>0</v>
          </cell>
          <cell r="D185">
            <v>131.10375999999999</v>
          </cell>
          <cell r="E185">
            <v>189.07990999999998</v>
          </cell>
          <cell r="F185">
            <v>104.34698000000003</v>
          </cell>
          <cell r="G185">
            <v>106.56948</v>
          </cell>
          <cell r="H185">
            <v>679.37148000000013</v>
          </cell>
          <cell r="I185">
            <v>1492.2145499999999</v>
          </cell>
          <cell r="J185">
            <v>2290.5415099999996</v>
          </cell>
          <cell r="K185">
            <v>1023.1822200000006</v>
          </cell>
          <cell r="L185">
            <v>1291.5622399999993</v>
          </cell>
          <cell r="M185">
            <v>1374.0863200000013</v>
          </cell>
        </row>
        <row r="186">
          <cell r="A186" t="str">
            <v>Telepara41111334</v>
          </cell>
          <cell r="B186">
            <v>0</v>
          </cell>
          <cell r="C186">
            <v>0</v>
          </cell>
          <cell r="D186">
            <v>131.10736</v>
          </cell>
          <cell r="E186">
            <v>189.07456999999997</v>
          </cell>
          <cell r="F186">
            <v>104.36221000000006</v>
          </cell>
          <cell r="G186">
            <v>106.57468999999998</v>
          </cell>
          <cell r="H186">
            <v>2.3204500000000507</v>
          </cell>
          <cell r="I186">
            <v>213.82422999999994</v>
          </cell>
          <cell r="J186">
            <v>145.85325</v>
          </cell>
          <cell r="K186">
            <v>80.431910000000016</v>
          </cell>
          <cell r="L186">
            <v>105.3042999999999</v>
          </cell>
          <cell r="M186">
            <v>129.06671000000006</v>
          </cell>
        </row>
        <row r="187">
          <cell r="A187" t="str">
            <v>Telepisa31138100</v>
          </cell>
          <cell r="B187">
            <v>665.54535999999996</v>
          </cell>
          <cell r="C187">
            <v>556.33695</v>
          </cell>
          <cell r="D187">
            <v>444.20136000000002</v>
          </cell>
          <cell r="E187">
            <v>1262.0036700000001</v>
          </cell>
          <cell r="F187">
            <v>595.57682999999997</v>
          </cell>
          <cell r="G187">
            <v>861.21612999999979</v>
          </cell>
          <cell r="H187">
            <v>630.10664000000088</v>
          </cell>
          <cell r="I187">
            <v>1229.436349999999</v>
          </cell>
          <cell r="J187">
            <v>939.16640000000098</v>
          </cell>
          <cell r="K187">
            <v>1051.2347099999988</v>
          </cell>
          <cell r="L187">
            <v>1102.1029500000004</v>
          </cell>
          <cell r="M187">
            <v>1410.4344899999996</v>
          </cell>
        </row>
        <row r="188">
          <cell r="A188" t="str">
            <v>Telepisa31138110</v>
          </cell>
          <cell r="B188">
            <v>665.54535999999996</v>
          </cell>
          <cell r="C188">
            <v>530.34243000000004</v>
          </cell>
          <cell r="D188">
            <v>416.70904000000019</v>
          </cell>
          <cell r="E188">
            <v>1230.9168299999999</v>
          </cell>
          <cell r="F188">
            <v>556.78721999999971</v>
          </cell>
          <cell r="G188">
            <v>846.91198000000077</v>
          </cell>
          <cell r="H188">
            <v>507.92101999999977</v>
          </cell>
          <cell r="I188">
            <v>1195.9073799999996</v>
          </cell>
          <cell r="J188">
            <v>925.95640000000003</v>
          </cell>
          <cell r="K188">
            <v>1006.9625</v>
          </cell>
          <cell r="L188">
            <v>913.67348999999922</v>
          </cell>
          <cell r="M188">
            <v>1319.7949900000003</v>
          </cell>
        </row>
        <row r="189">
          <cell r="A189" t="str">
            <v>Telepisa31138113</v>
          </cell>
          <cell r="B189">
            <v>665.54535999999996</v>
          </cell>
          <cell r="C189">
            <v>530.34243000000004</v>
          </cell>
          <cell r="D189">
            <v>416.70904000000019</v>
          </cell>
          <cell r="E189">
            <v>1230.9168299999999</v>
          </cell>
          <cell r="F189">
            <v>556.78721999999971</v>
          </cell>
          <cell r="G189">
            <v>846.91198000000077</v>
          </cell>
          <cell r="H189">
            <v>507.92101999999977</v>
          </cell>
          <cell r="I189">
            <v>1195.9073799999996</v>
          </cell>
          <cell r="J189">
            <v>925.95640000000003</v>
          </cell>
          <cell r="K189">
            <v>1006.9625</v>
          </cell>
          <cell r="L189">
            <v>913.67348999999922</v>
          </cell>
          <cell r="M189">
            <v>1319.7949900000003</v>
          </cell>
        </row>
        <row r="190">
          <cell r="A190" t="str">
            <v>Telepisa31138120</v>
          </cell>
          <cell r="B190">
            <v>0</v>
          </cell>
          <cell r="C190">
            <v>1.9063399999999999</v>
          </cell>
          <cell r="D190">
            <v>0.86165999999999987</v>
          </cell>
          <cell r="E190">
            <v>2.0750400000000004</v>
          </cell>
          <cell r="F190">
            <v>2.1954199999999995</v>
          </cell>
          <cell r="G190">
            <v>1.6192900000000003</v>
          </cell>
          <cell r="H190">
            <v>2.22316</v>
          </cell>
          <cell r="I190">
            <v>2.5282100000000014</v>
          </cell>
          <cell r="J190">
            <v>0</v>
          </cell>
          <cell r="K190">
            <v>20.341290000000001</v>
          </cell>
          <cell r="L190">
            <v>-3.6611300000000035</v>
          </cell>
          <cell r="M190">
            <v>10.607029999999998</v>
          </cell>
        </row>
        <row r="191">
          <cell r="A191" t="str">
            <v>Telepisa31138123</v>
          </cell>
          <cell r="B191">
            <v>0</v>
          </cell>
          <cell r="C191">
            <v>1.9063399999999999</v>
          </cell>
          <cell r="D191">
            <v>0.86165999999999987</v>
          </cell>
          <cell r="E191">
            <v>2.0750400000000004</v>
          </cell>
          <cell r="F191">
            <v>2.1954199999999995</v>
          </cell>
          <cell r="G191">
            <v>1.6192900000000003</v>
          </cell>
          <cell r="H191">
            <v>2.22316</v>
          </cell>
          <cell r="I191">
            <v>2.5282100000000014</v>
          </cell>
          <cell r="J191">
            <v>0</v>
          </cell>
          <cell r="K191">
            <v>20.341290000000001</v>
          </cell>
          <cell r="L191">
            <v>-3.6611300000000035</v>
          </cell>
          <cell r="M191">
            <v>10.607029999999998</v>
          </cell>
        </row>
        <row r="192">
          <cell r="A192" t="str">
            <v>Telepisa31138130</v>
          </cell>
          <cell r="B192">
            <v>0</v>
          </cell>
          <cell r="C192">
            <v>24.088180000000001</v>
          </cell>
          <cell r="D192">
            <v>26.630659999999992</v>
          </cell>
          <cell r="E192">
            <v>29.011800000000001</v>
          </cell>
          <cell r="F192">
            <v>36.594190000000012</v>
          </cell>
          <cell r="G192">
            <v>12.68486</v>
          </cell>
          <cell r="H192">
            <v>119.96245999999999</v>
          </cell>
          <cell r="I192">
            <v>31.000759999999957</v>
          </cell>
          <cell r="J192">
            <v>13.21</v>
          </cell>
          <cell r="K192">
            <v>23.930920000000015</v>
          </cell>
          <cell r="L192">
            <v>192.09058999999996</v>
          </cell>
          <cell r="M192">
            <v>80.032470000000046</v>
          </cell>
        </row>
        <row r="193">
          <cell r="A193" t="str">
            <v>Telepisa31138133</v>
          </cell>
          <cell r="B193">
            <v>0</v>
          </cell>
          <cell r="C193">
            <v>24.088180000000001</v>
          </cell>
          <cell r="D193">
            <v>26.630659999999992</v>
          </cell>
          <cell r="E193">
            <v>29.011800000000001</v>
          </cell>
          <cell r="F193">
            <v>36.594190000000012</v>
          </cell>
          <cell r="G193">
            <v>12.68486</v>
          </cell>
          <cell r="H193">
            <v>119.96245999999999</v>
          </cell>
          <cell r="I193">
            <v>31.000759999999957</v>
          </cell>
          <cell r="J193">
            <v>13.21</v>
          </cell>
          <cell r="K193">
            <v>23.930920000000015</v>
          </cell>
          <cell r="L193">
            <v>192.09058999999996</v>
          </cell>
          <cell r="M193">
            <v>80.032470000000046</v>
          </cell>
        </row>
        <row r="194">
          <cell r="A194" t="str">
            <v>Telepisa31138300</v>
          </cell>
          <cell r="B194">
            <v>0</v>
          </cell>
          <cell r="C194">
            <v>0</v>
          </cell>
          <cell r="D194">
            <v>0</v>
          </cell>
          <cell r="E194">
            <v>0</v>
          </cell>
          <cell r="F194">
            <v>0</v>
          </cell>
          <cell r="G194">
            <v>0</v>
          </cell>
          <cell r="H194">
            <v>0</v>
          </cell>
          <cell r="I194">
            <v>0</v>
          </cell>
          <cell r="J194">
            <v>1266.8173999999999</v>
          </cell>
          <cell r="K194">
            <v>-531.98460999999986</v>
          </cell>
          <cell r="L194">
            <v>5.1000000000000227</v>
          </cell>
          <cell r="M194">
            <v>347.07883000000015</v>
          </cell>
        </row>
        <row r="195">
          <cell r="A195" t="str">
            <v>Telepisa31138310</v>
          </cell>
          <cell r="B195">
            <v>0</v>
          </cell>
          <cell r="C195">
            <v>0</v>
          </cell>
          <cell r="D195">
            <v>0</v>
          </cell>
          <cell r="E195">
            <v>0</v>
          </cell>
          <cell r="F195">
            <v>0</v>
          </cell>
          <cell r="G195">
            <v>0</v>
          </cell>
          <cell r="H195">
            <v>0</v>
          </cell>
          <cell r="I195">
            <v>0</v>
          </cell>
          <cell r="J195">
            <v>434.07514000000003</v>
          </cell>
          <cell r="K195">
            <v>-431.15805000000006</v>
          </cell>
          <cell r="L195">
            <v>0</v>
          </cell>
          <cell r="M195">
            <v>0</v>
          </cell>
        </row>
        <row r="196">
          <cell r="A196" t="str">
            <v>Telepisa31138313</v>
          </cell>
          <cell r="B196">
            <v>0</v>
          </cell>
          <cell r="C196">
            <v>0</v>
          </cell>
          <cell r="D196">
            <v>0</v>
          </cell>
          <cell r="E196">
            <v>0</v>
          </cell>
          <cell r="F196">
            <v>0</v>
          </cell>
          <cell r="G196">
            <v>0</v>
          </cell>
          <cell r="H196">
            <v>0</v>
          </cell>
          <cell r="I196">
            <v>0</v>
          </cell>
          <cell r="J196">
            <v>434.07514000000003</v>
          </cell>
          <cell r="K196">
            <v>-431.15805000000006</v>
          </cell>
          <cell r="L196">
            <v>0</v>
          </cell>
          <cell r="M196">
            <v>0</v>
          </cell>
        </row>
        <row r="197">
          <cell r="A197" t="str">
            <v>Telepisa31138320</v>
          </cell>
          <cell r="B197">
            <v>0</v>
          </cell>
          <cell r="C197">
            <v>0</v>
          </cell>
          <cell r="D197">
            <v>0</v>
          </cell>
          <cell r="E197">
            <v>0</v>
          </cell>
          <cell r="F197">
            <v>0</v>
          </cell>
          <cell r="G197">
            <v>0</v>
          </cell>
          <cell r="H197">
            <v>0</v>
          </cell>
          <cell r="I197">
            <v>0</v>
          </cell>
          <cell r="J197">
            <v>676.2183</v>
          </cell>
          <cell r="K197">
            <v>39.048729999999978</v>
          </cell>
          <cell r="L197">
            <v>0</v>
          </cell>
          <cell r="M197">
            <v>332.99480999999992</v>
          </cell>
        </row>
        <row r="198">
          <cell r="A198" t="str">
            <v>Telepisa31138323</v>
          </cell>
          <cell r="B198">
            <v>0</v>
          </cell>
          <cell r="C198">
            <v>0</v>
          </cell>
          <cell r="D198">
            <v>0</v>
          </cell>
          <cell r="E198">
            <v>0</v>
          </cell>
          <cell r="F198">
            <v>0</v>
          </cell>
          <cell r="G198">
            <v>0</v>
          </cell>
          <cell r="H198">
            <v>0</v>
          </cell>
          <cell r="I198">
            <v>0</v>
          </cell>
          <cell r="J198">
            <v>676.2183</v>
          </cell>
          <cell r="K198">
            <v>39.048729999999978</v>
          </cell>
          <cell r="L198">
            <v>0</v>
          </cell>
          <cell r="M198">
            <v>332.99480999999992</v>
          </cell>
        </row>
        <row r="199">
          <cell r="A199" t="str">
            <v>Telepisa31138330</v>
          </cell>
          <cell r="B199">
            <v>0</v>
          </cell>
          <cell r="C199">
            <v>0</v>
          </cell>
          <cell r="D199">
            <v>0</v>
          </cell>
          <cell r="E199">
            <v>0</v>
          </cell>
          <cell r="F199">
            <v>0</v>
          </cell>
          <cell r="G199">
            <v>0</v>
          </cell>
          <cell r="H199">
            <v>0</v>
          </cell>
          <cell r="I199">
            <v>0</v>
          </cell>
          <cell r="J199">
            <v>7.3883199999999993</v>
          </cell>
          <cell r="K199">
            <v>0.27556000000000047</v>
          </cell>
          <cell r="L199">
            <v>5.0999999999999996</v>
          </cell>
          <cell r="M199">
            <v>14.084020000000004</v>
          </cell>
        </row>
        <row r="200">
          <cell r="A200" t="str">
            <v>Telepisa31138333</v>
          </cell>
          <cell r="B200">
            <v>0</v>
          </cell>
          <cell r="C200">
            <v>0</v>
          </cell>
          <cell r="D200">
            <v>0</v>
          </cell>
          <cell r="E200">
            <v>0</v>
          </cell>
          <cell r="F200">
            <v>0</v>
          </cell>
          <cell r="G200">
            <v>0</v>
          </cell>
          <cell r="H200">
            <v>0</v>
          </cell>
          <cell r="I200">
            <v>0</v>
          </cell>
          <cell r="J200">
            <v>7.3883199999999993</v>
          </cell>
          <cell r="K200">
            <v>0.27556000000000047</v>
          </cell>
          <cell r="L200">
            <v>5.0999999999999996</v>
          </cell>
          <cell r="M200">
            <v>14.084020000000004</v>
          </cell>
        </row>
        <row r="201">
          <cell r="A201" t="str">
            <v>Telepisa31138340</v>
          </cell>
          <cell r="B201">
            <v>0</v>
          </cell>
          <cell r="C201">
            <v>0</v>
          </cell>
          <cell r="D201">
            <v>0</v>
          </cell>
          <cell r="E201">
            <v>0</v>
          </cell>
          <cell r="F201">
            <v>0</v>
          </cell>
          <cell r="G201">
            <v>0</v>
          </cell>
          <cell r="H201">
            <v>0</v>
          </cell>
          <cell r="I201">
            <v>0</v>
          </cell>
          <cell r="J201">
            <v>149.13564000000002</v>
          </cell>
          <cell r="K201">
            <v>-140.15085000000002</v>
          </cell>
          <cell r="L201">
            <v>0</v>
          </cell>
          <cell r="M201">
            <v>0</v>
          </cell>
        </row>
        <row r="202">
          <cell r="A202" t="str">
            <v>Telepisa31138343</v>
          </cell>
          <cell r="B202">
            <v>0</v>
          </cell>
          <cell r="C202">
            <v>0</v>
          </cell>
          <cell r="D202">
            <v>0</v>
          </cell>
          <cell r="E202">
            <v>0</v>
          </cell>
          <cell r="F202">
            <v>0</v>
          </cell>
          <cell r="G202">
            <v>0</v>
          </cell>
          <cell r="H202">
            <v>0</v>
          </cell>
          <cell r="I202">
            <v>0</v>
          </cell>
          <cell r="J202">
            <v>149.13564000000002</v>
          </cell>
          <cell r="K202">
            <v>-140.15085000000002</v>
          </cell>
          <cell r="L202">
            <v>0</v>
          </cell>
          <cell r="M202">
            <v>0</v>
          </cell>
        </row>
        <row r="203">
          <cell r="A203" t="str">
            <v>Telepisa31144300</v>
          </cell>
          <cell r="B203">
            <v>242.43836999999999</v>
          </cell>
          <cell r="C203">
            <v>238.6464</v>
          </cell>
          <cell r="D203">
            <v>238.64640000000003</v>
          </cell>
          <cell r="E203">
            <v>241.84019999999998</v>
          </cell>
          <cell r="F203">
            <v>239.19391000000007</v>
          </cell>
          <cell r="G203">
            <v>239.19390999999996</v>
          </cell>
          <cell r="H203">
            <v>242.69488000000001</v>
          </cell>
          <cell r="I203">
            <v>242.84599000000003</v>
          </cell>
          <cell r="J203">
            <v>244.15364000000022</v>
          </cell>
          <cell r="K203">
            <v>231.11616999999978</v>
          </cell>
          <cell r="L203">
            <v>243.10822999999982</v>
          </cell>
          <cell r="M203">
            <v>239.67810999999983</v>
          </cell>
        </row>
        <row r="204">
          <cell r="A204" t="str">
            <v>Telepisa41111320</v>
          </cell>
          <cell r="B204">
            <v>292.64888999999999</v>
          </cell>
          <cell r="C204">
            <v>84.01389000000006</v>
          </cell>
          <cell r="D204">
            <v>2429.2405199999998</v>
          </cell>
          <cell r="E204">
            <v>862.4961900000003</v>
          </cell>
          <cell r="F204">
            <v>1288.5181299999999</v>
          </cell>
          <cell r="G204">
            <v>1283.0160299999998</v>
          </cell>
          <cell r="H204">
            <v>1652.4923500000004</v>
          </cell>
          <cell r="I204">
            <v>593.27227999999832</v>
          </cell>
          <cell r="J204">
            <v>1266.9827400000013</v>
          </cell>
          <cell r="K204">
            <v>905.38803999999982</v>
          </cell>
          <cell r="L204">
            <v>697.33686999999918</v>
          </cell>
          <cell r="M204">
            <v>827.96241000000009</v>
          </cell>
        </row>
        <row r="205">
          <cell r="A205" t="str">
            <v>Telepisa41111323</v>
          </cell>
          <cell r="B205">
            <v>0</v>
          </cell>
          <cell r="C205">
            <v>2.8900000000000002E-3</v>
          </cell>
          <cell r="D205">
            <v>3.6089999999999997E-2</v>
          </cell>
          <cell r="E205">
            <v>0.67884</v>
          </cell>
          <cell r="F205">
            <v>1.0192199999999998</v>
          </cell>
          <cell r="G205">
            <v>0.51461000000000023</v>
          </cell>
          <cell r="H205">
            <v>0.20314999999999994</v>
          </cell>
          <cell r="I205">
            <v>4.4419999999999682E-2</v>
          </cell>
          <cell r="J205">
            <v>0.11061000000000032</v>
          </cell>
          <cell r="K205">
            <v>0.14484999999999992</v>
          </cell>
          <cell r="L205">
            <v>7.3780000000000179E-2</v>
          </cell>
          <cell r="M205">
            <v>0</v>
          </cell>
        </row>
        <row r="206">
          <cell r="A206" t="str">
            <v>Telepisa41111324</v>
          </cell>
          <cell r="B206">
            <v>0</v>
          </cell>
          <cell r="C206">
            <v>0</v>
          </cell>
          <cell r="D206">
            <v>14.675469999999999</v>
          </cell>
          <cell r="E206">
            <v>0.61560000000000059</v>
          </cell>
          <cell r="F206">
            <v>10.302490000000001</v>
          </cell>
          <cell r="G206">
            <v>5.9267899999999969</v>
          </cell>
          <cell r="H206">
            <v>7.8314100000000018</v>
          </cell>
          <cell r="I206">
            <v>7.478270000000002</v>
          </cell>
          <cell r="J206">
            <v>8.6471799999999988</v>
          </cell>
          <cell r="K206">
            <v>8.0464899999999986</v>
          </cell>
          <cell r="L206">
            <v>7.2334099999999992</v>
          </cell>
          <cell r="M206">
            <v>8.9309499999999957</v>
          </cell>
        </row>
        <row r="207">
          <cell r="A207" t="str">
            <v>Telepisa41111325</v>
          </cell>
          <cell r="B207">
            <v>0</v>
          </cell>
          <cell r="C207">
            <v>0</v>
          </cell>
          <cell r="D207">
            <v>3.7628499999999998</v>
          </cell>
          <cell r="E207">
            <v>0.98144000000000053</v>
          </cell>
          <cell r="F207">
            <v>1.5948399999999996</v>
          </cell>
          <cell r="G207">
            <v>0.98144000000000009</v>
          </cell>
          <cell r="H207">
            <v>0.98144000000000098</v>
          </cell>
          <cell r="I207">
            <v>0.9814399999999992</v>
          </cell>
          <cell r="J207">
            <v>0.85875999999999841</v>
          </cell>
          <cell r="K207">
            <v>0.85876000000000019</v>
          </cell>
          <cell r="L207">
            <v>0.85876000000000019</v>
          </cell>
          <cell r="M207">
            <v>0.73608000000000118</v>
          </cell>
        </row>
        <row r="208">
          <cell r="A208" t="str">
            <v>Telepisa41111330</v>
          </cell>
          <cell r="B208">
            <v>1016.75878</v>
          </cell>
          <cell r="C208">
            <v>947.21611999999993</v>
          </cell>
          <cell r="D208">
            <v>-1963.9748999999999</v>
          </cell>
          <cell r="E208">
            <v>0</v>
          </cell>
          <cell r="F208">
            <v>0</v>
          </cell>
          <cell r="G208">
            <v>0</v>
          </cell>
          <cell r="H208">
            <v>145.34994</v>
          </cell>
          <cell r="I208">
            <v>802.10162000000014</v>
          </cell>
          <cell r="J208">
            <v>551.3236599999999</v>
          </cell>
          <cell r="K208">
            <v>460.63592999999992</v>
          </cell>
          <cell r="L208">
            <v>438.82364000000007</v>
          </cell>
          <cell r="M208">
            <v>444.52437000000009</v>
          </cell>
        </row>
        <row r="209">
          <cell r="A209" t="str">
            <v>Telepisa41111333</v>
          </cell>
          <cell r="B209">
            <v>1010.82554</v>
          </cell>
          <cell r="C209">
            <v>938.37618999999995</v>
          </cell>
          <cell r="D209">
            <v>-1949.20173</v>
          </cell>
          <cell r="E209">
            <v>0</v>
          </cell>
          <cell r="F209">
            <v>0</v>
          </cell>
          <cell r="G209">
            <v>0</v>
          </cell>
          <cell r="H209">
            <v>0</v>
          </cell>
          <cell r="I209">
            <v>0</v>
          </cell>
          <cell r="J209">
            <v>0</v>
          </cell>
          <cell r="K209">
            <v>0</v>
          </cell>
          <cell r="L209">
            <v>0</v>
          </cell>
          <cell r="M209">
            <v>0</v>
          </cell>
        </row>
        <row r="210">
          <cell r="A210" t="str">
            <v>Telepisa41111334</v>
          </cell>
          <cell r="B210">
            <v>5.9332399999999996</v>
          </cell>
          <cell r="C210">
            <v>5.4451200000000011</v>
          </cell>
          <cell r="D210">
            <v>-11.378360000000001</v>
          </cell>
          <cell r="E210">
            <v>0</v>
          </cell>
          <cell r="F210">
            <v>0</v>
          </cell>
          <cell r="G210">
            <v>0</v>
          </cell>
          <cell r="H210">
            <v>0</v>
          </cell>
          <cell r="I210">
            <v>0</v>
          </cell>
          <cell r="J210">
            <v>0</v>
          </cell>
          <cell r="K210">
            <v>0</v>
          </cell>
          <cell r="L210">
            <v>0</v>
          </cell>
          <cell r="M210">
            <v>0</v>
          </cell>
        </row>
        <row r="211">
          <cell r="A211" t="str">
            <v>Telepisa41111335</v>
          </cell>
          <cell r="B211">
            <v>0</v>
          </cell>
          <cell r="C211">
            <v>3.3948100000000001</v>
          </cell>
          <cell r="D211">
            <v>-3.3948100000000001</v>
          </cell>
          <cell r="E211">
            <v>0</v>
          </cell>
          <cell r="F211">
            <v>0</v>
          </cell>
          <cell r="G211">
            <v>0</v>
          </cell>
          <cell r="H211">
            <v>0</v>
          </cell>
          <cell r="I211">
            <v>0</v>
          </cell>
          <cell r="J211">
            <v>0</v>
          </cell>
          <cell r="K211">
            <v>0</v>
          </cell>
          <cell r="L211">
            <v>0</v>
          </cell>
          <cell r="M211">
            <v>0</v>
          </cell>
        </row>
        <row r="212">
          <cell r="A212" t="str">
            <v>Telergipe31138100</v>
          </cell>
          <cell r="B212">
            <v>1233.6183500000002</v>
          </cell>
          <cell r="C212">
            <v>965.53098</v>
          </cell>
          <cell r="D212">
            <v>1104.26431</v>
          </cell>
          <cell r="E212">
            <v>2077.6558799999989</v>
          </cell>
          <cell r="F212">
            <v>1119.3542300000008</v>
          </cell>
          <cell r="G212">
            <v>1311.3635700000004</v>
          </cell>
          <cell r="H212">
            <v>1278.2752699999992</v>
          </cell>
          <cell r="I212">
            <v>800.93205000000125</v>
          </cell>
          <cell r="J212">
            <v>703.0064599999987</v>
          </cell>
          <cell r="K212">
            <v>1161.0256600000012</v>
          </cell>
          <cell r="L212">
            <v>872.42740999999842</v>
          </cell>
          <cell r="M212">
            <v>1542.5599500000008</v>
          </cell>
        </row>
        <row r="213">
          <cell r="A213" t="str">
            <v>Telergipe31138110</v>
          </cell>
          <cell r="B213">
            <v>1233.6183500000002</v>
          </cell>
          <cell r="C213">
            <v>965.53098</v>
          </cell>
          <cell r="D213">
            <v>1104.26431</v>
          </cell>
          <cell r="E213">
            <v>2077.6558799999989</v>
          </cell>
          <cell r="F213">
            <v>1119.3542300000008</v>
          </cell>
          <cell r="G213">
            <v>935.91607000000022</v>
          </cell>
          <cell r="H213">
            <v>1337.2750800000003</v>
          </cell>
          <cell r="I213">
            <v>732.92263999999886</v>
          </cell>
          <cell r="J213">
            <v>491.72359000000142</v>
          </cell>
          <cell r="K213">
            <v>990.69898999999896</v>
          </cell>
          <cell r="L213">
            <v>939.32977000000028</v>
          </cell>
          <cell r="M213">
            <v>1539.44499</v>
          </cell>
        </row>
        <row r="214">
          <cell r="A214" t="str">
            <v>Telergipe31138113</v>
          </cell>
          <cell r="B214">
            <v>1233.6183500000002</v>
          </cell>
          <cell r="C214">
            <v>965.53098</v>
          </cell>
          <cell r="D214">
            <v>1104.26431</v>
          </cell>
          <cell r="E214">
            <v>2077.6558799999989</v>
          </cell>
          <cell r="F214">
            <v>1119.3542300000008</v>
          </cell>
          <cell r="G214">
            <v>935.91607000000022</v>
          </cell>
          <cell r="H214">
            <v>1337.2750800000003</v>
          </cell>
          <cell r="I214">
            <v>732.92263999999886</v>
          </cell>
          <cell r="J214">
            <v>491.72359000000142</v>
          </cell>
          <cell r="K214">
            <v>990.69898999999896</v>
          </cell>
          <cell r="L214">
            <v>939.32977000000028</v>
          </cell>
          <cell r="M214">
            <v>1539.44499</v>
          </cell>
        </row>
        <row r="215">
          <cell r="A215" t="str">
            <v>Telergipe31138130</v>
          </cell>
          <cell r="B215">
            <v>0</v>
          </cell>
          <cell r="C215">
            <v>0</v>
          </cell>
          <cell r="D215">
            <v>0</v>
          </cell>
          <cell r="E215">
            <v>0</v>
          </cell>
          <cell r="F215">
            <v>0</v>
          </cell>
          <cell r="G215">
            <v>375.44749999999999</v>
          </cell>
          <cell r="H215">
            <v>-58.999809999999968</v>
          </cell>
          <cell r="I215">
            <v>68.009409999999946</v>
          </cell>
          <cell r="J215">
            <v>211.28287</v>
          </cell>
          <cell r="K215">
            <v>170.32667000000004</v>
          </cell>
          <cell r="L215">
            <v>-66.902359999999931</v>
          </cell>
          <cell r="M215">
            <v>3.1149599999998827</v>
          </cell>
        </row>
        <row r="216">
          <cell r="A216" t="str">
            <v>Telergipe31138133</v>
          </cell>
          <cell r="B216">
            <v>0</v>
          </cell>
          <cell r="C216">
            <v>0</v>
          </cell>
          <cell r="D216">
            <v>0</v>
          </cell>
          <cell r="E216">
            <v>0</v>
          </cell>
          <cell r="F216">
            <v>0</v>
          </cell>
          <cell r="G216">
            <v>375.44749999999999</v>
          </cell>
          <cell r="H216">
            <v>-58.999809999999968</v>
          </cell>
          <cell r="I216">
            <v>68.009409999999946</v>
          </cell>
          <cell r="J216">
            <v>211.28287</v>
          </cell>
          <cell r="K216">
            <v>170.32667000000004</v>
          </cell>
          <cell r="L216">
            <v>-66.902359999999931</v>
          </cell>
          <cell r="M216">
            <v>3.1149599999998827</v>
          </cell>
        </row>
        <row r="217">
          <cell r="A217" t="str">
            <v>Telergipe31138300</v>
          </cell>
          <cell r="B217">
            <v>100.41748</v>
          </cell>
          <cell r="C217">
            <v>105.49276999999999</v>
          </cell>
          <cell r="D217">
            <v>109.92146000000005</v>
          </cell>
          <cell r="E217">
            <v>101.51665999999994</v>
          </cell>
          <cell r="F217">
            <v>102</v>
          </cell>
          <cell r="G217">
            <v>103.66747999999995</v>
          </cell>
          <cell r="H217">
            <v>95.482079999999996</v>
          </cell>
          <cell r="I217">
            <v>0</v>
          </cell>
          <cell r="J217">
            <v>403.25612000000001</v>
          </cell>
          <cell r="K217">
            <v>57.545800000000099</v>
          </cell>
          <cell r="L217">
            <v>57.545799999999872</v>
          </cell>
          <cell r="M217">
            <v>18.818539999999985</v>
          </cell>
        </row>
        <row r="218">
          <cell r="A218" t="str">
            <v>Telergipe31138310</v>
          </cell>
          <cell r="B218">
            <v>0</v>
          </cell>
          <cell r="C218">
            <v>0</v>
          </cell>
          <cell r="D218">
            <v>0</v>
          </cell>
          <cell r="E218">
            <v>0</v>
          </cell>
          <cell r="F218">
            <v>0</v>
          </cell>
          <cell r="G218">
            <v>0</v>
          </cell>
          <cell r="H218">
            <v>0</v>
          </cell>
          <cell r="I218">
            <v>0</v>
          </cell>
          <cell r="J218">
            <v>186.5917</v>
          </cell>
          <cell r="K218">
            <v>0</v>
          </cell>
          <cell r="L218">
            <v>0</v>
          </cell>
          <cell r="M218">
            <v>0</v>
          </cell>
        </row>
        <row r="219">
          <cell r="A219" t="str">
            <v>Telergipe31138312</v>
          </cell>
          <cell r="B219">
            <v>0</v>
          </cell>
          <cell r="C219">
            <v>0</v>
          </cell>
          <cell r="D219">
            <v>0</v>
          </cell>
          <cell r="E219">
            <v>0</v>
          </cell>
          <cell r="F219">
            <v>0</v>
          </cell>
          <cell r="G219">
            <v>0</v>
          </cell>
          <cell r="H219">
            <v>0</v>
          </cell>
          <cell r="I219">
            <v>0</v>
          </cell>
          <cell r="J219">
            <v>186.5917</v>
          </cell>
          <cell r="K219">
            <v>0</v>
          </cell>
          <cell r="L219">
            <v>0</v>
          </cell>
          <cell r="M219">
            <v>0</v>
          </cell>
        </row>
        <row r="220">
          <cell r="A220" t="str">
            <v>Telergipe31138320</v>
          </cell>
          <cell r="B220">
            <v>0</v>
          </cell>
          <cell r="C220">
            <v>0</v>
          </cell>
          <cell r="D220">
            <v>0</v>
          </cell>
          <cell r="E220">
            <v>0</v>
          </cell>
          <cell r="F220">
            <v>0</v>
          </cell>
          <cell r="G220">
            <v>0</v>
          </cell>
          <cell r="H220">
            <v>0</v>
          </cell>
          <cell r="I220">
            <v>0</v>
          </cell>
          <cell r="J220">
            <v>82.022739999999999</v>
          </cell>
          <cell r="K220">
            <v>0</v>
          </cell>
          <cell r="L220">
            <v>0</v>
          </cell>
          <cell r="M220">
            <v>0</v>
          </cell>
        </row>
        <row r="221">
          <cell r="A221" t="str">
            <v>Telergipe31138322</v>
          </cell>
          <cell r="B221">
            <v>0</v>
          </cell>
          <cell r="C221">
            <v>0</v>
          </cell>
          <cell r="D221">
            <v>0</v>
          </cell>
          <cell r="E221">
            <v>0</v>
          </cell>
          <cell r="F221">
            <v>0</v>
          </cell>
          <cell r="G221">
            <v>0</v>
          </cell>
          <cell r="H221">
            <v>0</v>
          </cell>
          <cell r="I221">
            <v>0</v>
          </cell>
          <cell r="J221">
            <v>82.022739999999999</v>
          </cell>
          <cell r="K221">
            <v>0</v>
          </cell>
          <cell r="L221">
            <v>0</v>
          </cell>
          <cell r="M221">
            <v>0</v>
          </cell>
        </row>
        <row r="222">
          <cell r="A222" t="str">
            <v>Telergipe31138330</v>
          </cell>
          <cell r="B222">
            <v>100.41748</v>
          </cell>
          <cell r="C222">
            <v>105.49276999999999</v>
          </cell>
          <cell r="D222">
            <v>109.92146000000005</v>
          </cell>
          <cell r="E222">
            <v>101.51665999999994</v>
          </cell>
          <cell r="F222">
            <v>102</v>
          </cell>
          <cell r="G222">
            <v>103.66747999999995</v>
          </cell>
          <cell r="H222">
            <v>95.482079999999996</v>
          </cell>
          <cell r="I222">
            <v>0</v>
          </cell>
          <cell r="J222">
            <v>72.052580000000034</v>
          </cell>
          <cell r="K222">
            <v>57.545799999999986</v>
          </cell>
          <cell r="L222">
            <v>57.545799999999986</v>
          </cell>
          <cell r="M222">
            <v>18.818539999999985</v>
          </cell>
        </row>
        <row r="223">
          <cell r="A223" t="str">
            <v>Telergipe31138333</v>
          </cell>
          <cell r="B223">
            <v>100.41748</v>
          </cell>
          <cell r="C223">
            <v>105.49276999999999</v>
          </cell>
          <cell r="D223">
            <v>109.92146000000005</v>
          </cell>
          <cell r="E223">
            <v>101.51665999999994</v>
          </cell>
          <cell r="F223">
            <v>102</v>
          </cell>
          <cell r="G223">
            <v>103.66747999999995</v>
          </cell>
          <cell r="H223">
            <v>95.482079999999996</v>
          </cell>
          <cell r="I223">
            <v>0</v>
          </cell>
          <cell r="J223">
            <v>72.052580000000034</v>
          </cell>
          <cell r="K223">
            <v>57.545799999999986</v>
          </cell>
          <cell r="L223">
            <v>57.545799999999986</v>
          </cell>
          <cell r="M223">
            <v>18.818539999999985</v>
          </cell>
        </row>
        <row r="224">
          <cell r="A224" t="str">
            <v>Telergipe31138340</v>
          </cell>
          <cell r="B224">
            <v>0</v>
          </cell>
          <cell r="C224">
            <v>0</v>
          </cell>
          <cell r="D224">
            <v>0</v>
          </cell>
          <cell r="E224">
            <v>0</v>
          </cell>
          <cell r="F224">
            <v>0</v>
          </cell>
          <cell r="G224">
            <v>0</v>
          </cell>
          <cell r="H224">
            <v>0</v>
          </cell>
          <cell r="I224">
            <v>0</v>
          </cell>
          <cell r="J224">
            <v>62.589100000000002</v>
          </cell>
          <cell r="K224">
            <v>0</v>
          </cell>
          <cell r="L224">
            <v>0</v>
          </cell>
          <cell r="M224">
            <v>0</v>
          </cell>
        </row>
        <row r="225">
          <cell r="A225" t="str">
            <v>Telergipe31138342</v>
          </cell>
          <cell r="B225">
            <v>0</v>
          </cell>
          <cell r="C225">
            <v>0</v>
          </cell>
          <cell r="D225">
            <v>0</v>
          </cell>
          <cell r="E225">
            <v>0</v>
          </cell>
          <cell r="F225">
            <v>0</v>
          </cell>
          <cell r="G225">
            <v>0</v>
          </cell>
          <cell r="H225">
            <v>0</v>
          </cell>
          <cell r="I225">
            <v>0</v>
          </cell>
          <cell r="J225">
            <v>62.589100000000002</v>
          </cell>
          <cell r="K225">
            <v>0</v>
          </cell>
          <cell r="L225">
            <v>0</v>
          </cell>
          <cell r="M225">
            <v>0</v>
          </cell>
        </row>
        <row r="226">
          <cell r="A226" t="str">
            <v>Telergipe31144300</v>
          </cell>
          <cell r="B226">
            <v>0</v>
          </cell>
          <cell r="C226">
            <v>0</v>
          </cell>
          <cell r="D226">
            <v>0</v>
          </cell>
          <cell r="E226">
            <v>0</v>
          </cell>
          <cell r="F226">
            <v>0</v>
          </cell>
          <cell r="G226">
            <v>0</v>
          </cell>
          <cell r="H226">
            <v>0</v>
          </cell>
          <cell r="I226">
            <v>0</v>
          </cell>
          <cell r="J226">
            <v>0</v>
          </cell>
          <cell r="K226">
            <v>270.04614000000004</v>
          </cell>
          <cell r="L226">
            <v>208.59405999999996</v>
          </cell>
          <cell r="M226">
            <v>178.40567000000004</v>
          </cell>
        </row>
        <row r="227">
          <cell r="A227" t="str">
            <v>Telergipe41111320</v>
          </cell>
          <cell r="B227">
            <v>579.70193000000006</v>
          </cell>
          <cell r="C227">
            <v>578.35764000000006</v>
          </cell>
          <cell r="D227">
            <v>637.06900999999993</v>
          </cell>
          <cell r="E227">
            <v>575.39096999999992</v>
          </cell>
          <cell r="F227">
            <v>599.20113000000038</v>
          </cell>
          <cell r="G227">
            <v>622.47640999999931</v>
          </cell>
          <cell r="H227">
            <v>622.47641000000021</v>
          </cell>
          <cell r="I227">
            <v>182.99048000000039</v>
          </cell>
          <cell r="J227">
            <v>782.81776999999965</v>
          </cell>
          <cell r="K227">
            <v>577.64998999999989</v>
          </cell>
          <cell r="L227">
            <v>373.9664900000007</v>
          </cell>
          <cell r="M227">
            <v>345.22927999999956</v>
          </cell>
        </row>
        <row r="228">
          <cell r="A228" t="str">
            <v>Telergipe41111324</v>
          </cell>
          <cell r="B228">
            <v>13.87524</v>
          </cell>
          <cell r="C228">
            <v>14.69542</v>
          </cell>
          <cell r="D228">
            <v>14.958960000000001</v>
          </cell>
          <cell r="E228">
            <v>12.988229999999994</v>
          </cell>
          <cell r="F228">
            <v>13.476290000000006</v>
          </cell>
          <cell r="G228">
            <v>30.349379999999996</v>
          </cell>
          <cell r="H228">
            <v>30.349379999999982</v>
          </cell>
          <cell r="I228">
            <v>33.946240000000046</v>
          </cell>
          <cell r="J228">
            <v>11.940289999999976</v>
          </cell>
          <cell r="K228">
            <v>7.7739500000000135</v>
          </cell>
          <cell r="L228">
            <v>-0.17357000000001221</v>
          </cell>
          <cell r="M228">
            <v>8.5521200000000022</v>
          </cell>
        </row>
        <row r="229">
          <cell r="A229" t="str">
            <v>Telergipe41111330</v>
          </cell>
          <cell r="B229">
            <v>1.3876600000000001</v>
          </cell>
          <cell r="C229">
            <v>4.1004499999999995</v>
          </cell>
          <cell r="D229">
            <v>11.763430000000003</v>
          </cell>
          <cell r="E229">
            <v>11.318529999999999</v>
          </cell>
          <cell r="F229">
            <v>11.535760000000003</v>
          </cell>
          <cell r="G229">
            <v>12.115580000000001</v>
          </cell>
          <cell r="H229">
            <v>14.796369999999996</v>
          </cell>
          <cell r="I229">
            <v>943.99636999999996</v>
          </cell>
          <cell r="J229">
            <v>460.66732000000002</v>
          </cell>
          <cell r="K229">
            <v>398.83919999999989</v>
          </cell>
          <cell r="L229">
            <v>292.58107000000018</v>
          </cell>
          <cell r="M229">
            <v>232.92147999999997</v>
          </cell>
        </row>
        <row r="230">
          <cell r="A230" t="str">
            <v>Telergipe41111333</v>
          </cell>
          <cell r="B230">
            <v>8.0409999999999995E-2</v>
          </cell>
          <cell r="C230">
            <v>2.1949999999999997E-2</v>
          </cell>
          <cell r="D230">
            <v>3.5040000000000002E-2</v>
          </cell>
          <cell r="E230">
            <v>8.2500000000000073E-3</v>
          </cell>
          <cell r="F230">
            <v>3.5759999999999986E-2</v>
          </cell>
          <cell r="G230">
            <v>0</v>
          </cell>
          <cell r="H230">
            <v>0</v>
          </cell>
          <cell r="I230">
            <v>-0.15719999999999998</v>
          </cell>
          <cell r="J230">
            <v>0</v>
          </cell>
          <cell r="K230">
            <v>0</v>
          </cell>
          <cell r="L230">
            <v>0</v>
          </cell>
          <cell r="M230">
            <v>0</v>
          </cell>
        </row>
        <row r="231">
          <cell r="A231" t="str">
            <v>Telerj31138100</v>
          </cell>
          <cell r="B231">
            <v>10231.09281</v>
          </cell>
          <cell r="C231">
            <v>13190.626159999998</v>
          </cell>
          <cell r="D231">
            <v>13849.868840000006</v>
          </cell>
          <cell r="E231">
            <v>12389.615369999992</v>
          </cell>
          <cell r="F231">
            <v>30789.168270000009</v>
          </cell>
          <cell r="G231">
            <v>24193.532849999989</v>
          </cell>
          <cell r="H231">
            <v>22028.069100000008</v>
          </cell>
          <cell r="I231">
            <v>20151.733400000012</v>
          </cell>
          <cell r="J231">
            <v>23768.615899999975</v>
          </cell>
          <cell r="K231">
            <v>22886.14850000001</v>
          </cell>
          <cell r="L231">
            <v>25448.150200000004</v>
          </cell>
          <cell r="M231">
            <v>59526.768999999971</v>
          </cell>
        </row>
        <row r="232">
          <cell r="A232" t="str">
            <v>Telerj31138110</v>
          </cell>
          <cell r="B232">
            <v>10121.606669999999</v>
          </cell>
          <cell r="C232">
            <v>11389.512409999998</v>
          </cell>
          <cell r="D232">
            <v>12775.078270000005</v>
          </cell>
          <cell r="E232">
            <v>11910.118569999999</v>
          </cell>
          <cell r="F232">
            <v>30282.461319999995</v>
          </cell>
          <cell r="G232">
            <v>23885.605559999996</v>
          </cell>
          <cell r="H232">
            <v>21317.852600000013</v>
          </cell>
          <cell r="I232">
            <v>19545.864000000001</v>
          </cell>
          <cell r="J232">
            <v>24368.48569999999</v>
          </cell>
          <cell r="K232">
            <v>22693.8364</v>
          </cell>
          <cell r="L232">
            <v>25316.227899999998</v>
          </cell>
          <cell r="M232">
            <v>59338.921600000001</v>
          </cell>
        </row>
        <row r="233">
          <cell r="A233" t="str">
            <v>Telerj31138111</v>
          </cell>
          <cell r="B233">
            <v>10121.606669999999</v>
          </cell>
          <cell r="C233">
            <v>11389.512409999998</v>
          </cell>
          <cell r="D233">
            <v>-21511.119079999997</v>
          </cell>
          <cell r="E233">
            <v>46196.315920000001</v>
          </cell>
          <cell r="F233">
            <v>30282.461319999995</v>
          </cell>
          <cell r="G233">
            <v>-76478.777239999996</v>
          </cell>
          <cell r="H233">
            <v>0</v>
          </cell>
          <cell r="I233">
            <v>0</v>
          </cell>
          <cell r="J233">
            <v>0</v>
          </cell>
          <cell r="K233">
            <v>0</v>
          </cell>
          <cell r="L233">
            <v>0</v>
          </cell>
          <cell r="M233">
            <v>0</v>
          </cell>
        </row>
        <row r="234">
          <cell r="A234" t="str">
            <v>Telerj31138113</v>
          </cell>
          <cell r="B234">
            <v>0</v>
          </cell>
          <cell r="C234">
            <v>0</v>
          </cell>
          <cell r="D234">
            <v>34286.197350000002</v>
          </cell>
          <cell r="E234">
            <v>-34286.197350000002</v>
          </cell>
          <cell r="F234">
            <v>0</v>
          </cell>
          <cell r="G234">
            <v>100364.38279999999</v>
          </cell>
          <cell r="H234">
            <v>21317.852600000013</v>
          </cell>
          <cell r="I234">
            <v>19545.864000000001</v>
          </cell>
          <cell r="J234">
            <v>24368.48569999999</v>
          </cell>
          <cell r="K234">
            <v>22693.8364</v>
          </cell>
          <cell r="L234">
            <v>25316.227899999998</v>
          </cell>
          <cell r="M234">
            <v>59338.921600000001</v>
          </cell>
        </row>
        <row r="235">
          <cell r="A235" t="str">
            <v>Telerj31138120</v>
          </cell>
          <cell r="B235">
            <v>5.1673599999999995</v>
          </cell>
          <cell r="C235">
            <v>1389.06988</v>
          </cell>
          <cell r="D235">
            <v>109.26251000000002</v>
          </cell>
          <cell r="E235">
            <v>50.243719999999939</v>
          </cell>
          <cell r="F235">
            <v>49.016320000000178</v>
          </cell>
          <cell r="G235">
            <v>39.570249999999987</v>
          </cell>
          <cell r="H235">
            <v>76.98415</v>
          </cell>
          <cell r="I235">
            <v>65.214309999999841</v>
          </cell>
          <cell r="J235">
            <v>3.4924499999999625</v>
          </cell>
          <cell r="K235">
            <v>29.744280000000117</v>
          </cell>
          <cell r="L235">
            <v>13.465189999999893</v>
          </cell>
          <cell r="M235">
            <v>28.684469999999919</v>
          </cell>
        </row>
        <row r="236">
          <cell r="A236" t="str">
            <v>Telerj31138121</v>
          </cell>
          <cell r="B236">
            <v>5.1673599999999995</v>
          </cell>
          <cell r="C236">
            <v>1389.06988</v>
          </cell>
          <cell r="D236">
            <v>-1394.2372399999999</v>
          </cell>
          <cell r="E236">
            <v>1553.7434699999999</v>
          </cell>
          <cell r="F236">
            <v>49.016320000000178</v>
          </cell>
          <cell r="G236">
            <v>-1602.7597900000001</v>
          </cell>
          <cell r="H236">
            <v>0</v>
          </cell>
          <cell r="I236">
            <v>0</v>
          </cell>
          <cell r="J236">
            <v>0</v>
          </cell>
          <cell r="K236">
            <v>0</v>
          </cell>
          <cell r="L236">
            <v>0</v>
          </cell>
          <cell r="M236">
            <v>0</v>
          </cell>
        </row>
        <row r="237">
          <cell r="A237" t="str">
            <v>Telerj31138123</v>
          </cell>
          <cell r="B237">
            <v>0</v>
          </cell>
          <cell r="C237">
            <v>0</v>
          </cell>
          <cell r="D237">
            <v>1503.4997499999999</v>
          </cell>
          <cell r="E237">
            <v>-1503.4997499999999</v>
          </cell>
          <cell r="F237">
            <v>0</v>
          </cell>
          <cell r="G237">
            <v>1642.3300400000001</v>
          </cell>
          <cell r="H237">
            <v>76.98415</v>
          </cell>
          <cell r="I237">
            <v>65.214309999999841</v>
          </cell>
          <cell r="J237">
            <v>3.4924499999999625</v>
          </cell>
          <cell r="K237">
            <v>29.744280000000117</v>
          </cell>
          <cell r="L237">
            <v>13.465189999999893</v>
          </cell>
          <cell r="M237">
            <v>28.684469999999919</v>
          </cell>
        </row>
        <row r="238">
          <cell r="A238" t="str">
            <v>Telerj31138130</v>
          </cell>
          <cell r="B238">
            <v>104.31878</v>
          </cell>
          <cell r="C238">
            <v>412.04387000000003</v>
          </cell>
          <cell r="D238">
            <v>965.52805999999987</v>
          </cell>
          <cell r="E238">
            <v>429.25308000000018</v>
          </cell>
          <cell r="F238">
            <v>457.69063000000006</v>
          </cell>
          <cell r="G238">
            <v>268.35705000000007</v>
          </cell>
          <cell r="H238">
            <v>633.23238999999967</v>
          </cell>
          <cell r="I238">
            <v>540.65503000000035</v>
          </cell>
          <cell r="J238">
            <v>-603.36227000000008</v>
          </cell>
          <cell r="K238">
            <v>162.56779000000006</v>
          </cell>
          <cell r="L238">
            <v>118.45714999999973</v>
          </cell>
          <cell r="M238">
            <v>159.16300999999976</v>
          </cell>
        </row>
        <row r="239">
          <cell r="A239" t="str">
            <v>Telerj31138133</v>
          </cell>
          <cell r="B239">
            <v>104.31878</v>
          </cell>
          <cell r="C239">
            <v>412.04387000000003</v>
          </cell>
          <cell r="D239">
            <v>965.52805999999987</v>
          </cell>
          <cell r="E239">
            <v>429.25308000000018</v>
          </cell>
          <cell r="F239">
            <v>457.69063000000006</v>
          </cell>
          <cell r="G239">
            <v>268.35705000000007</v>
          </cell>
          <cell r="H239">
            <v>633.23238999999967</v>
          </cell>
          <cell r="I239">
            <v>540.65503000000035</v>
          </cell>
          <cell r="J239">
            <v>-603.36227000000008</v>
          </cell>
          <cell r="K239">
            <v>162.56779000000006</v>
          </cell>
          <cell r="L239">
            <v>118.45714999999973</v>
          </cell>
          <cell r="M239">
            <v>159.16300999999976</v>
          </cell>
        </row>
        <row r="240">
          <cell r="A240" t="str">
            <v>Telerj31138300</v>
          </cell>
          <cell r="B240">
            <v>880.44657999999993</v>
          </cell>
          <cell r="C240">
            <v>743.75579000000027</v>
          </cell>
          <cell r="D240">
            <v>686.70677000000001</v>
          </cell>
          <cell r="E240">
            <v>562.06631000000016</v>
          </cell>
          <cell r="F240">
            <v>718.24385999999959</v>
          </cell>
          <cell r="G240">
            <v>478.09704000000011</v>
          </cell>
          <cell r="H240">
            <v>2638.33608</v>
          </cell>
          <cell r="I240">
            <v>2351.8940000000002</v>
          </cell>
          <cell r="J240">
            <v>5790.6460799999986</v>
          </cell>
          <cell r="K240">
            <v>370.65861000000041</v>
          </cell>
          <cell r="L240">
            <v>-842.27114999999867</v>
          </cell>
          <cell r="M240">
            <v>2159.3918199999989</v>
          </cell>
        </row>
        <row r="241">
          <cell r="A241" t="str">
            <v>Telerj31138310</v>
          </cell>
          <cell r="B241">
            <v>0</v>
          </cell>
          <cell r="C241">
            <v>0</v>
          </cell>
          <cell r="D241">
            <v>0</v>
          </cell>
          <cell r="E241">
            <v>0</v>
          </cell>
          <cell r="F241">
            <v>0</v>
          </cell>
          <cell r="G241">
            <v>0</v>
          </cell>
          <cell r="H241">
            <v>0</v>
          </cell>
          <cell r="I241">
            <v>0</v>
          </cell>
          <cell r="J241">
            <v>1707.68318</v>
          </cell>
          <cell r="K241">
            <v>-1168.2473300000001</v>
          </cell>
          <cell r="L241">
            <v>1016.3382</v>
          </cell>
          <cell r="M241">
            <v>-1554.11709</v>
          </cell>
        </row>
        <row r="242">
          <cell r="A242" t="str">
            <v>Telerj31138313</v>
          </cell>
          <cell r="B242">
            <v>0</v>
          </cell>
          <cell r="C242">
            <v>0</v>
          </cell>
          <cell r="D242">
            <v>0</v>
          </cell>
          <cell r="E242">
            <v>0</v>
          </cell>
          <cell r="F242">
            <v>0</v>
          </cell>
          <cell r="G242">
            <v>0</v>
          </cell>
          <cell r="H242">
            <v>0</v>
          </cell>
          <cell r="I242">
            <v>0</v>
          </cell>
          <cell r="J242">
            <v>1707.68318</v>
          </cell>
          <cell r="K242">
            <v>-1168.2473300000001</v>
          </cell>
          <cell r="L242">
            <v>1016.3382</v>
          </cell>
          <cell r="M242">
            <v>-1554.11709</v>
          </cell>
        </row>
        <row r="243">
          <cell r="A243" t="str">
            <v>Telerj31138320</v>
          </cell>
          <cell r="B243">
            <v>789.22232999999994</v>
          </cell>
          <cell r="C243">
            <v>665.43716000000006</v>
          </cell>
          <cell r="D243">
            <v>616.92079999999987</v>
          </cell>
          <cell r="E243">
            <v>506.76208000000042</v>
          </cell>
          <cell r="F243">
            <v>644.58558999999968</v>
          </cell>
          <cell r="G243">
            <v>414.32895000000008</v>
          </cell>
          <cell r="H243">
            <v>1884.19175</v>
          </cell>
          <cell r="I243">
            <v>1871.1102099999998</v>
          </cell>
          <cell r="J243">
            <v>3767.7237700000014</v>
          </cell>
          <cell r="K243">
            <v>1909.825789999999</v>
          </cell>
          <cell r="L243">
            <v>-2342.0497799999994</v>
          </cell>
          <cell r="M243">
            <v>3940.1944800000001</v>
          </cell>
        </row>
        <row r="244">
          <cell r="A244" t="str">
            <v>Telerj31138323</v>
          </cell>
          <cell r="B244">
            <v>789.22232999999994</v>
          </cell>
          <cell r="C244">
            <v>665.43716000000006</v>
          </cell>
          <cell r="D244">
            <v>616.92079999999987</v>
          </cell>
          <cell r="E244">
            <v>506.76208000000042</v>
          </cell>
          <cell r="F244">
            <v>644.58558999999968</v>
          </cell>
          <cell r="G244">
            <v>414.32895000000008</v>
          </cell>
          <cell r="H244">
            <v>1884.19175</v>
          </cell>
          <cell r="I244">
            <v>1871.1102099999998</v>
          </cell>
          <cell r="J244">
            <v>3767.7237700000014</v>
          </cell>
          <cell r="K244">
            <v>1909.825789999999</v>
          </cell>
          <cell r="L244">
            <v>-2342.0497799999994</v>
          </cell>
          <cell r="M244">
            <v>3940.1944800000001</v>
          </cell>
        </row>
        <row r="245">
          <cell r="A245" t="str">
            <v>Telerj31138330</v>
          </cell>
          <cell r="B245">
            <v>91.224249999999998</v>
          </cell>
          <cell r="C245">
            <v>78.318629999999999</v>
          </cell>
          <cell r="D245">
            <v>69.78597000000002</v>
          </cell>
          <cell r="E245">
            <v>55.30422999999999</v>
          </cell>
          <cell r="F245">
            <v>73.658269999999959</v>
          </cell>
          <cell r="G245">
            <v>63.768090000000029</v>
          </cell>
          <cell r="H245">
            <v>754.14433000000008</v>
          </cell>
          <cell r="I245">
            <v>480.78378999999995</v>
          </cell>
          <cell r="J245">
            <v>-662.14679000000001</v>
          </cell>
          <cell r="K245">
            <v>285.63773999999989</v>
          </cell>
          <cell r="L245">
            <v>256.74213000000009</v>
          </cell>
          <cell r="M245">
            <v>314.00498999999991</v>
          </cell>
        </row>
        <row r="246">
          <cell r="A246" t="str">
            <v>Telerj31138333</v>
          </cell>
          <cell r="B246">
            <v>91.224249999999998</v>
          </cell>
          <cell r="C246">
            <v>78.318629999999999</v>
          </cell>
          <cell r="D246">
            <v>69.78597000000002</v>
          </cell>
          <cell r="E246">
            <v>55.30422999999999</v>
          </cell>
          <cell r="F246">
            <v>73.658269999999959</v>
          </cell>
          <cell r="G246">
            <v>63.768090000000029</v>
          </cell>
          <cell r="H246">
            <v>754.14433000000008</v>
          </cell>
          <cell r="I246">
            <v>480.78378999999995</v>
          </cell>
          <cell r="J246">
            <v>-662.14679000000001</v>
          </cell>
          <cell r="K246">
            <v>285.63773999999989</v>
          </cell>
          <cell r="L246">
            <v>256.74213000000009</v>
          </cell>
          <cell r="M246">
            <v>314.00498999999991</v>
          </cell>
        </row>
        <row r="247">
          <cell r="A247" t="str">
            <v>Telerj31138340</v>
          </cell>
          <cell r="B247">
            <v>0</v>
          </cell>
          <cell r="C247">
            <v>0</v>
          </cell>
          <cell r="D247">
            <v>0</v>
          </cell>
          <cell r="E247">
            <v>0</v>
          </cell>
          <cell r="F247">
            <v>0</v>
          </cell>
          <cell r="G247">
            <v>0</v>
          </cell>
          <cell r="H247">
            <v>0</v>
          </cell>
          <cell r="I247">
            <v>0</v>
          </cell>
          <cell r="J247">
            <v>977.38592000000006</v>
          </cell>
          <cell r="K247">
            <v>-656.55759000000012</v>
          </cell>
          <cell r="L247">
            <v>226.69829999999996</v>
          </cell>
          <cell r="M247">
            <v>-540.69056</v>
          </cell>
        </row>
        <row r="248">
          <cell r="A248" t="str">
            <v>Telerj31138343</v>
          </cell>
          <cell r="B248">
            <v>0</v>
          </cell>
          <cell r="C248">
            <v>0</v>
          </cell>
          <cell r="D248">
            <v>0</v>
          </cell>
          <cell r="E248">
            <v>0</v>
          </cell>
          <cell r="F248">
            <v>0</v>
          </cell>
          <cell r="G248">
            <v>0</v>
          </cell>
          <cell r="H248">
            <v>0</v>
          </cell>
          <cell r="I248">
            <v>0</v>
          </cell>
          <cell r="J248">
            <v>977.38592000000006</v>
          </cell>
          <cell r="K248">
            <v>-656.55759000000012</v>
          </cell>
          <cell r="L248">
            <v>226.69829999999996</v>
          </cell>
          <cell r="M248">
            <v>-540.69056</v>
          </cell>
        </row>
        <row r="249">
          <cell r="A249" t="str">
            <v>Telerj41111320</v>
          </cell>
          <cell r="B249">
            <v>7182.5038700000005</v>
          </cell>
          <cell r="C249">
            <v>5514.368199999999</v>
          </cell>
          <cell r="D249">
            <v>6523.7663799999991</v>
          </cell>
          <cell r="E249">
            <v>2283.0025000000023</v>
          </cell>
          <cell r="F249">
            <v>6325.9722999999976</v>
          </cell>
          <cell r="G249">
            <v>5760.4474399999999</v>
          </cell>
          <cell r="H249">
            <v>3167.947070000002</v>
          </cell>
          <cell r="I249">
            <v>5138.7667799999981</v>
          </cell>
          <cell r="J249">
            <v>8972.4823500000057</v>
          </cell>
          <cell r="K249">
            <v>5914.5034200000009</v>
          </cell>
          <cell r="L249">
            <v>7037.4986999999892</v>
          </cell>
          <cell r="M249">
            <v>6318.0936900000088</v>
          </cell>
        </row>
        <row r="250">
          <cell r="A250" t="str">
            <v>Telerj41111324</v>
          </cell>
          <cell r="B250">
            <v>713.20152000000007</v>
          </cell>
          <cell r="C250">
            <v>586.60596999999984</v>
          </cell>
          <cell r="D250">
            <v>643.72122000000013</v>
          </cell>
          <cell r="E250">
            <v>660.62579000000005</v>
          </cell>
          <cell r="F250">
            <v>656.25581000000011</v>
          </cell>
          <cell r="G250">
            <v>893.22584000000006</v>
          </cell>
          <cell r="H250">
            <v>54.21331999999984</v>
          </cell>
          <cell r="I250">
            <v>50.534629999999197</v>
          </cell>
          <cell r="J250">
            <v>3570.479260000001</v>
          </cell>
          <cell r="K250">
            <v>1326.8497199999993</v>
          </cell>
          <cell r="L250">
            <v>1651.706470000001</v>
          </cell>
          <cell r="M250">
            <v>1669.5012499999993</v>
          </cell>
        </row>
        <row r="251">
          <cell r="A251" t="str">
            <v>Telerj41111325</v>
          </cell>
          <cell r="B251">
            <v>0</v>
          </cell>
          <cell r="C251">
            <v>0</v>
          </cell>
          <cell r="D251">
            <v>0</v>
          </cell>
          <cell r="E251">
            <v>0</v>
          </cell>
          <cell r="F251">
            <v>0</v>
          </cell>
          <cell r="G251">
            <v>0</v>
          </cell>
          <cell r="H251">
            <v>0</v>
          </cell>
          <cell r="I251">
            <v>0</v>
          </cell>
          <cell r="J251">
            <v>1.6096600000000001</v>
          </cell>
          <cell r="K251">
            <v>0.17605000000000004</v>
          </cell>
          <cell r="L251">
            <v>-8.6079999999999934E-2</v>
          </cell>
          <cell r="M251">
            <v>-0.25689000000000028</v>
          </cell>
        </row>
        <row r="252">
          <cell r="A252" t="str">
            <v>Telerj41111330</v>
          </cell>
          <cell r="B252">
            <v>0</v>
          </cell>
          <cell r="C252">
            <v>1.3968</v>
          </cell>
          <cell r="D252">
            <v>2.2984</v>
          </cell>
          <cell r="E252">
            <v>-3.6951999999999998</v>
          </cell>
          <cell r="F252">
            <v>0</v>
          </cell>
          <cell r="G252">
            <v>0</v>
          </cell>
          <cell r="H252">
            <v>7968.2414600000002</v>
          </cell>
          <cell r="I252">
            <v>6662.3516900000004</v>
          </cell>
          <cell r="J252">
            <v>10475.939979999999</v>
          </cell>
          <cell r="K252">
            <v>11565.044539999999</v>
          </cell>
          <cell r="L252">
            <v>7235.2217200000014</v>
          </cell>
          <cell r="M252">
            <v>7968.129359999999</v>
          </cell>
        </row>
        <row r="253">
          <cell r="A253" t="str">
            <v>Telerj41111333</v>
          </cell>
          <cell r="B253">
            <v>0</v>
          </cell>
          <cell r="C253">
            <v>1.8475999999999999</v>
          </cell>
          <cell r="D253">
            <v>1.8475999999999999</v>
          </cell>
          <cell r="E253">
            <v>-3.6951999999999998</v>
          </cell>
          <cell r="F253">
            <v>0</v>
          </cell>
          <cell r="G253">
            <v>0</v>
          </cell>
          <cell r="H253">
            <v>0</v>
          </cell>
          <cell r="I253">
            <v>0</v>
          </cell>
          <cell r="J253">
            <v>0</v>
          </cell>
          <cell r="K253">
            <v>0</v>
          </cell>
          <cell r="L253">
            <v>0</v>
          </cell>
          <cell r="M253">
            <v>0</v>
          </cell>
        </row>
        <row r="254">
          <cell r="A254" t="str">
            <v>Telerj41111334</v>
          </cell>
          <cell r="B254">
            <v>0</v>
          </cell>
          <cell r="C254">
            <v>0</v>
          </cell>
          <cell r="D254">
            <v>0</v>
          </cell>
          <cell r="E254">
            <v>0</v>
          </cell>
          <cell r="F254">
            <v>0</v>
          </cell>
          <cell r="G254">
            <v>0</v>
          </cell>
          <cell r="H254">
            <v>0</v>
          </cell>
          <cell r="I254">
            <v>0</v>
          </cell>
          <cell r="J254">
            <v>10031.404119999999</v>
          </cell>
          <cell r="K254">
            <v>5060.2254900000007</v>
          </cell>
          <cell r="L254">
            <v>2963.6145800000013</v>
          </cell>
          <cell r="M254">
            <v>4731.6067699999985</v>
          </cell>
        </row>
        <row r="255">
          <cell r="A255" t="str">
            <v>Telerj41111335</v>
          </cell>
          <cell r="B255">
            <v>0</v>
          </cell>
          <cell r="C255">
            <v>0</v>
          </cell>
          <cell r="D255">
            <v>0</v>
          </cell>
          <cell r="E255">
            <v>0</v>
          </cell>
          <cell r="F255">
            <v>0</v>
          </cell>
          <cell r="G255">
            <v>0</v>
          </cell>
          <cell r="H255">
            <v>0</v>
          </cell>
          <cell r="I255">
            <v>0</v>
          </cell>
          <cell r="J255">
            <v>4.3502000000000001</v>
          </cell>
          <cell r="K255">
            <v>1.0354700000000001</v>
          </cell>
          <cell r="L255">
            <v>-0.11143000000000036</v>
          </cell>
          <cell r="M255">
            <v>-1.8999999999991246E-4</v>
          </cell>
        </row>
        <row r="256">
          <cell r="A256" t="str">
            <v>Telern31138100</v>
          </cell>
          <cell r="B256">
            <v>1944.9934099999998</v>
          </cell>
          <cell r="C256">
            <v>1624.5332300000002</v>
          </cell>
          <cell r="D256">
            <v>1258.0303699999995</v>
          </cell>
          <cell r="E256">
            <v>1737.5349800000004</v>
          </cell>
          <cell r="F256">
            <v>2267.1866299999992</v>
          </cell>
          <cell r="G256">
            <v>1314.3596200000011</v>
          </cell>
          <cell r="H256">
            <v>1175.1126999999997</v>
          </cell>
          <cell r="I256">
            <v>1173.3642099999997</v>
          </cell>
          <cell r="J256">
            <v>2635.8624100000015</v>
          </cell>
          <cell r="K256">
            <v>2359.7598300000009</v>
          </cell>
          <cell r="L256">
            <v>1911.1256899999971</v>
          </cell>
          <cell r="M256">
            <v>1778.4217099999987</v>
          </cell>
        </row>
        <row r="257">
          <cell r="A257" t="str">
            <v>Telern31138110</v>
          </cell>
          <cell r="B257">
            <v>1745.0391399999999</v>
          </cell>
          <cell r="C257">
            <v>1445.3532300000002</v>
          </cell>
          <cell r="D257">
            <v>1414.4684599999996</v>
          </cell>
          <cell r="E257">
            <v>1544.2442200000005</v>
          </cell>
          <cell r="F257">
            <v>1967.9945799999996</v>
          </cell>
          <cell r="G257">
            <v>1275.4249099999988</v>
          </cell>
          <cell r="H257">
            <v>1058.3403100000014</v>
          </cell>
          <cell r="I257">
            <v>1165.1354300000003</v>
          </cell>
          <cell r="J257">
            <v>1978.6375499999995</v>
          </cell>
          <cell r="K257">
            <v>2264.0229199999994</v>
          </cell>
          <cell r="L257">
            <v>1771.634610000001</v>
          </cell>
          <cell r="M257">
            <v>1719.6634799999993</v>
          </cell>
        </row>
        <row r="258">
          <cell r="A258" t="str">
            <v>Telern31138113</v>
          </cell>
          <cell r="B258">
            <v>1745.0391399999999</v>
          </cell>
          <cell r="C258">
            <v>1445.3532300000002</v>
          </cell>
          <cell r="D258">
            <v>1414.4684599999996</v>
          </cell>
          <cell r="E258">
            <v>1544.2442200000005</v>
          </cell>
          <cell r="F258">
            <v>1967.9945799999996</v>
          </cell>
          <cell r="G258">
            <v>1275.4249099999988</v>
          </cell>
          <cell r="H258">
            <v>1058.3403100000014</v>
          </cell>
          <cell r="I258">
            <v>1165.1354300000003</v>
          </cell>
          <cell r="J258">
            <v>1978.6375499999995</v>
          </cell>
          <cell r="K258">
            <v>2264.0229199999994</v>
          </cell>
          <cell r="L258">
            <v>1771.634610000001</v>
          </cell>
          <cell r="M258">
            <v>1719.6634799999993</v>
          </cell>
        </row>
        <row r="259">
          <cell r="A259" t="str">
            <v>Telern31138120</v>
          </cell>
          <cell r="B259">
            <v>3.0307900000000001</v>
          </cell>
          <cell r="C259">
            <v>2.1328199999999993</v>
          </cell>
          <cell r="D259">
            <v>5.6638799999999998</v>
          </cell>
          <cell r="E259">
            <v>2.5080400000000012</v>
          </cell>
          <cell r="F259">
            <v>2.5080399999999994</v>
          </cell>
          <cell r="G259">
            <v>1.214500000000001</v>
          </cell>
          <cell r="H259">
            <v>2.0285699999999984</v>
          </cell>
          <cell r="I259">
            <v>0.39646000000000114</v>
          </cell>
          <cell r="J259">
            <v>15.845310000000005</v>
          </cell>
          <cell r="K259">
            <v>4.1834299999999942</v>
          </cell>
          <cell r="L259">
            <v>67.246039999999994</v>
          </cell>
          <cell r="M259">
            <v>-1.9525900000000007</v>
          </cell>
        </row>
        <row r="260">
          <cell r="A260" t="str">
            <v>Telern31138122</v>
          </cell>
          <cell r="B260">
            <v>0.76815</v>
          </cell>
          <cell r="C260">
            <v>0.53081999999999996</v>
          </cell>
          <cell r="D260">
            <v>1.3495800000000002</v>
          </cell>
          <cell r="E260">
            <v>0.71376999999999979</v>
          </cell>
          <cell r="F260">
            <v>-3.36232</v>
          </cell>
          <cell r="G260">
            <v>3.36232</v>
          </cell>
          <cell r="H260">
            <v>0</v>
          </cell>
          <cell r="I260">
            <v>0</v>
          </cell>
          <cell r="J260">
            <v>0</v>
          </cell>
          <cell r="K260">
            <v>0</v>
          </cell>
          <cell r="L260">
            <v>0</v>
          </cell>
          <cell r="M260">
            <v>0</v>
          </cell>
        </row>
        <row r="261">
          <cell r="A261" t="str">
            <v>Telern31138123</v>
          </cell>
          <cell r="B261">
            <v>2.2626399999999998</v>
          </cell>
          <cell r="C261">
            <v>1.6020000000000003</v>
          </cell>
          <cell r="D261">
            <v>4.3142999999999994</v>
          </cell>
          <cell r="E261">
            <v>1.7942700000000009</v>
          </cell>
          <cell r="F261">
            <v>5.8703599999999998</v>
          </cell>
          <cell r="G261">
            <v>-2.1478199999999994</v>
          </cell>
          <cell r="H261">
            <v>2.0285700000000002</v>
          </cell>
          <cell r="I261">
            <v>0.39645999999999937</v>
          </cell>
          <cell r="J261">
            <v>15.845310000000001</v>
          </cell>
          <cell r="K261">
            <v>4.1834299999999942</v>
          </cell>
          <cell r="L261">
            <v>67.246040000000008</v>
          </cell>
          <cell r="M261">
            <v>-1.9525900000000007</v>
          </cell>
        </row>
        <row r="262">
          <cell r="A262" t="str">
            <v>Telern31138130</v>
          </cell>
          <cell r="B262">
            <v>196.92348000000001</v>
          </cell>
          <cell r="C262">
            <v>177.04717999999994</v>
          </cell>
          <cell r="D262">
            <v>-162.10196999999994</v>
          </cell>
          <cell r="E262">
            <v>190.78271999999998</v>
          </cell>
          <cell r="F262">
            <v>296.68401</v>
          </cell>
          <cell r="G262">
            <v>37.720209999999952</v>
          </cell>
          <cell r="H262">
            <v>114.74382000000003</v>
          </cell>
          <cell r="I262">
            <v>7.8323200000000952</v>
          </cell>
          <cell r="J262">
            <v>641.37954999999999</v>
          </cell>
          <cell r="K262">
            <v>91.553480000000036</v>
          </cell>
          <cell r="L262">
            <v>72.245040000000017</v>
          </cell>
          <cell r="M262">
            <v>60.710819999999785</v>
          </cell>
        </row>
        <row r="263">
          <cell r="A263" t="str">
            <v>Telern31138133</v>
          </cell>
          <cell r="B263">
            <v>196.92348000000001</v>
          </cell>
          <cell r="C263">
            <v>177.04717999999994</v>
          </cell>
          <cell r="D263">
            <v>-162.10196999999994</v>
          </cell>
          <cell r="E263">
            <v>190.78271999999998</v>
          </cell>
          <cell r="F263">
            <v>296.68401</v>
          </cell>
          <cell r="G263">
            <v>37.720209999999952</v>
          </cell>
          <cell r="H263">
            <v>114.74382000000003</v>
          </cell>
          <cell r="I263">
            <v>7.8323200000000952</v>
          </cell>
          <cell r="J263">
            <v>641.37954999999999</v>
          </cell>
          <cell r="K263">
            <v>91.553480000000036</v>
          </cell>
          <cell r="L263">
            <v>72.245040000000017</v>
          </cell>
          <cell r="M263">
            <v>60.710819999999785</v>
          </cell>
        </row>
        <row r="264">
          <cell r="A264" t="str">
            <v>Telern31138300</v>
          </cell>
          <cell r="B264">
            <v>115.91808999999999</v>
          </cell>
          <cell r="C264">
            <v>115.91808999999999</v>
          </cell>
          <cell r="D264">
            <v>120.50088000000002</v>
          </cell>
          <cell r="E264">
            <v>129.82170000000002</v>
          </cell>
          <cell r="F264">
            <v>129.82169999999996</v>
          </cell>
          <cell r="G264">
            <v>48.578590000000077</v>
          </cell>
          <cell r="H264">
            <v>295.95171999999991</v>
          </cell>
          <cell r="I264">
            <v>-256.74869000000001</v>
          </cell>
          <cell r="J264">
            <v>1525.9324699999997</v>
          </cell>
          <cell r="K264">
            <v>-36.351349999999456</v>
          </cell>
          <cell r="L264">
            <v>35.848419999999805</v>
          </cell>
          <cell r="M264">
            <v>36.174939999999879</v>
          </cell>
        </row>
        <row r="265">
          <cell r="A265" t="str">
            <v>Telern31138310</v>
          </cell>
          <cell r="B265">
            <v>0</v>
          </cell>
          <cell r="C265">
            <v>0</v>
          </cell>
          <cell r="D265">
            <v>0</v>
          </cell>
          <cell r="E265">
            <v>0</v>
          </cell>
          <cell r="F265">
            <v>0</v>
          </cell>
          <cell r="G265">
            <v>0</v>
          </cell>
          <cell r="H265">
            <v>0</v>
          </cell>
          <cell r="I265">
            <v>0</v>
          </cell>
          <cell r="J265">
            <v>0</v>
          </cell>
          <cell r="K265">
            <v>343.26595000000003</v>
          </cell>
          <cell r="L265">
            <v>-34.720799999999997</v>
          </cell>
          <cell r="M265">
            <v>1.4810899999999378</v>
          </cell>
        </row>
        <row r="266">
          <cell r="A266" t="str">
            <v>Telern31138313</v>
          </cell>
          <cell r="B266">
            <v>0</v>
          </cell>
          <cell r="C266">
            <v>0</v>
          </cell>
          <cell r="D266">
            <v>0</v>
          </cell>
          <cell r="E266">
            <v>0</v>
          </cell>
          <cell r="F266">
            <v>0</v>
          </cell>
          <cell r="G266">
            <v>0</v>
          </cell>
          <cell r="H266">
            <v>0</v>
          </cell>
          <cell r="I266">
            <v>0</v>
          </cell>
          <cell r="J266">
            <v>0</v>
          </cell>
          <cell r="K266">
            <v>343.26595000000003</v>
          </cell>
          <cell r="L266">
            <v>-34.720799999999997</v>
          </cell>
          <cell r="M266">
            <v>1.4810899999999378</v>
          </cell>
        </row>
        <row r="267">
          <cell r="A267" t="str">
            <v>Telern31138320</v>
          </cell>
          <cell r="B267">
            <v>57.419739999999997</v>
          </cell>
          <cell r="C267">
            <v>57.419739999999997</v>
          </cell>
          <cell r="D267">
            <v>69.123720000000006</v>
          </cell>
          <cell r="E267">
            <v>72.795879999999983</v>
          </cell>
          <cell r="F267">
            <v>72.795880000000011</v>
          </cell>
          <cell r="G267">
            <v>12.026579999999967</v>
          </cell>
          <cell r="H267">
            <v>278.96152000000012</v>
          </cell>
          <cell r="I267">
            <v>-261.75418000000008</v>
          </cell>
          <cell r="J267">
            <v>1167.4425199999998</v>
          </cell>
          <cell r="K267">
            <v>-165.93767000000003</v>
          </cell>
          <cell r="L267">
            <v>49.559770000000071</v>
          </cell>
          <cell r="M267">
            <v>21.349120000000084</v>
          </cell>
        </row>
        <row r="268">
          <cell r="A268" t="str">
            <v>Telern31138323</v>
          </cell>
          <cell r="B268">
            <v>57.419739999999997</v>
          </cell>
          <cell r="C268">
            <v>57.419739999999997</v>
          </cell>
          <cell r="D268">
            <v>69.123720000000006</v>
          </cell>
          <cell r="E268">
            <v>72.795879999999983</v>
          </cell>
          <cell r="F268">
            <v>72.795880000000011</v>
          </cell>
          <cell r="G268">
            <v>12.026579999999967</v>
          </cell>
          <cell r="H268">
            <v>278.96152000000012</v>
          </cell>
          <cell r="I268">
            <v>-261.75418000000008</v>
          </cell>
          <cell r="J268">
            <v>1167.4425199999998</v>
          </cell>
          <cell r="K268">
            <v>-165.93767000000003</v>
          </cell>
          <cell r="L268">
            <v>49.559770000000071</v>
          </cell>
          <cell r="M268">
            <v>21.349120000000084</v>
          </cell>
        </row>
        <row r="269">
          <cell r="A269" t="str">
            <v>Telern31138330</v>
          </cell>
          <cell r="B269">
            <v>58.498350000000002</v>
          </cell>
          <cell r="C269">
            <v>58.498350000000002</v>
          </cell>
          <cell r="D269">
            <v>51.377159999999975</v>
          </cell>
          <cell r="E269">
            <v>57.02582000000001</v>
          </cell>
          <cell r="F269">
            <v>57.02582000000001</v>
          </cell>
          <cell r="G269">
            <v>36.552009999999996</v>
          </cell>
          <cell r="H269">
            <v>16.990200000000016</v>
          </cell>
          <cell r="I269">
            <v>5.0054900000000089</v>
          </cell>
          <cell r="J269">
            <v>24.254959999999983</v>
          </cell>
          <cell r="K269">
            <v>11.605959999999982</v>
          </cell>
          <cell r="L269">
            <v>15.528360000000021</v>
          </cell>
          <cell r="M269">
            <v>13.326729999999998</v>
          </cell>
        </row>
        <row r="270">
          <cell r="A270" t="str">
            <v>Telern31138333</v>
          </cell>
          <cell r="B270">
            <v>58.498350000000002</v>
          </cell>
          <cell r="C270">
            <v>58.498350000000002</v>
          </cell>
          <cell r="D270">
            <v>51.377159999999975</v>
          </cell>
          <cell r="E270">
            <v>57.02582000000001</v>
          </cell>
          <cell r="F270">
            <v>57.02582000000001</v>
          </cell>
          <cell r="G270">
            <v>36.552009999999996</v>
          </cell>
          <cell r="H270">
            <v>16.990200000000016</v>
          </cell>
          <cell r="I270">
            <v>5.0054900000000089</v>
          </cell>
          <cell r="J270">
            <v>24.254959999999983</v>
          </cell>
          <cell r="K270">
            <v>11.605959999999982</v>
          </cell>
          <cell r="L270">
            <v>15.528360000000021</v>
          </cell>
          <cell r="M270">
            <v>13.326729999999998</v>
          </cell>
        </row>
        <row r="271">
          <cell r="A271" t="str">
            <v>Telern31138340</v>
          </cell>
          <cell r="B271">
            <v>0</v>
          </cell>
          <cell r="C271">
            <v>0</v>
          </cell>
          <cell r="D271">
            <v>0</v>
          </cell>
          <cell r="E271">
            <v>0</v>
          </cell>
          <cell r="F271">
            <v>0</v>
          </cell>
          <cell r="G271">
            <v>0</v>
          </cell>
          <cell r="H271">
            <v>0</v>
          </cell>
          <cell r="I271">
            <v>0</v>
          </cell>
          <cell r="J271">
            <v>334.23498999999998</v>
          </cell>
          <cell r="K271">
            <v>-225.28558999999998</v>
          </cell>
          <cell r="L271">
            <v>5.4810900000000089</v>
          </cell>
          <cell r="M271">
            <v>1.8000000000000682E-2</v>
          </cell>
        </row>
        <row r="272">
          <cell r="A272" t="str">
            <v>Telern31138343</v>
          </cell>
          <cell r="B272">
            <v>0</v>
          </cell>
          <cell r="C272">
            <v>0</v>
          </cell>
          <cell r="D272">
            <v>0</v>
          </cell>
          <cell r="E272">
            <v>0</v>
          </cell>
          <cell r="F272">
            <v>0</v>
          </cell>
          <cell r="G272">
            <v>0</v>
          </cell>
          <cell r="H272">
            <v>0</v>
          </cell>
          <cell r="I272">
            <v>0</v>
          </cell>
          <cell r="J272">
            <v>334.23498999999998</v>
          </cell>
          <cell r="K272">
            <v>-225.28558999999998</v>
          </cell>
          <cell r="L272">
            <v>5.4810900000000089</v>
          </cell>
          <cell r="M272">
            <v>1.8000000000000682E-2</v>
          </cell>
        </row>
        <row r="273">
          <cell r="A273" t="str">
            <v>Telern41111320</v>
          </cell>
          <cell r="B273">
            <v>1255.6735800000001</v>
          </cell>
          <cell r="C273">
            <v>1327.7635499999997</v>
          </cell>
          <cell r="D273">
            <v>-456.41273999999976</v>
          </cell>
          <cell r="E273">
            <v>3319.6452700000004</v>
          </cell>
          <cell r="F273">
            <v>946.46413999999913</v>
          </cell>
          <cell r="G273">
            <v>2046.5922399999999</v>
          </cell>
          <cell r="H273">
            <v>1216.5891200000005</v>
          </cell>
          <cell r="I273">
            <v>1596.6571500000009</v>
          </cell>
          <cell r="J273">
            <v>1755.9132499999996</v>
          </cell>
          <cell r="K273">
            <v>1625.6929899999996</v>
          </cell>
          <cell r="L273">
            <v>1195.3026700000009</v>
          </cell>
          <cell r="M273">
            <v>711.08201000000008</v>
          </cell>
        </row>
        <row r="274">
          <cell r="A274" t="str">
            <v>Telern41111324</v>
          </cell>
          <cell r="B274">
            <v>0</v>
          </cell>
          <cell r="C274">
            <v>0</v>
          </cell>
          <cell r="D274">
            <v>0</v>
          </cell>
          <cell r="E274">
            <v>-6.5519999999999995E-2</v>
          </cell>
          <cell r="F274">
            <v>0</v>
          </cell>
          <cell r="G274">
            <v>35.15887</v>
          </cell>
          <cell r="H274">
            <v>36.900179999999992</v>
          </cell>
          <cell r="I274">
            <v>26.952780000000004</v>
          </cell>
          <cell r="J274">
            <v>35.701670000000021</v>
          </cell>
          <cell r="K274">
            <v>45.695189999999997</v>
          </cell>
          <cell r="L274">
            <v>39.218229999999977</v>
          </cell>
          <cell r="M274">
            <v>32.950110000000024</v>
          </cell>
        </row>
        <row r="275">
          <cell r="A275" t="str">
            <v>Telern41111330</v>
          </cell>
          <cell r="B275">
            <v>266.71366999999998</v>
          </cell>
          <cell r="C275">
            <v>120.29953</v>
          </cell>
          <cell r="D275">
            <v>-34.690769999999986</v>
          </cell>
          <cell r="E275">
            <v>742.48414000000002</v>
          </cell>
          <cell r="F275">
            <v>-420.1414299999999</v>
          </cell>
          <cell r="G275">
            <v>-674.66514000000006</v>
          </cell>
          <cell r="H275">
            <v>633.37168999999994</v>
          </cell>
          <cell r="I275">
            <v>1162.98551</v>
          </cell>
          <cell r="J275">
            <v>1131.99739</v>
          </cell>
          <cell r="K275">
            <v>640.60995999999977</v>
          </cell>
          <cell r="L275">
            <v>640.2845099999995</v>
          </cell>
          <cell r="M275">
            <v>286.21120000000064</v>
          </cell>
        </row>
        <row r="276">
          <cell r="A276" t="str">
            <v>Telern41111334</v>
          </cell>
          <cell r="B276">
            <v>0</v>
          </cell>
          <cell r="C276">
            <v>0</v>
          </cell>
          <cell r="D276">
            <v>0</v>
          </cell>
          <cell r="E276">
            <v>0</v>
          </cell>
          <cell r="F276">
            <v>0</v>
          </cell>
          <cell r="G276">
            <v>0</v>
          </cell>
          <cell r="H276">
            <v>0</v>
          </cell>
          <cell r="I276">
            <v>6.2131800000000004</v>
          </cell>
          <cell r="J276">
            <v>10.00414</v>
          </cell>
          <cell r="K276">
            <v>13.000129999999999</v>
          </cell>
          <cell r="L276">
            <v>9.0186899999999994</v>
          </cell>
          <cell r="M276">
            <v>8.4767900000000012</v>
          </cell>
        </row>
        <row r="277">
          <cell r="A277" t="str">
            <v>Telest31138100</v>
          </cell>
          <cell r="B277">
            <v>2595.5188700000003</v>
          </cell>
          <cell r="C277">
            <v>1882.6114599999996</v>
          </cell>
          <cell r="D277">
            <v>1589.1635700000006</v>
          </cell>
          <cell r="E277">
            <v>1863.0732599999992</v>
          </cell>
          <cell r="F277">
            <v>2834.9580900000001</v>
          </cell>
          <cell r="G277">
            <v>2826.9703800000007</v>
          </cell>
          <cell r="H277">
            <v>2357.9120000000003</v>
          </cell>
          <cell r="I277">
            <v>3126.1085499999972</v>
          </cell>
          <cell r="J277">
            <v>2220.8961799999997</v>
          </cell>
          <cell r="K277">
            <v>2098.6335800000052</v>
          </cell>
          <cell r="L277">
            <v>3353.9172699999981</v>
          </cell>
          <cell r="M277">
            <v>3333.4944600000017</v>
          </cell>
        </row>
        <row r="278">
          <cell r="A278" t="str">
            <v>Telest31138110</v>
          </cell>
          <cell r="B278">
            <v>2472.64039</v>
          </cell>
          <cell r="C278">
            <v>1882.6114599999996</v>
          </cell>
          <cell r="D278">
            <v>1589.1635700000006</v>
          </cell>
          <cell r="E278">
            <v>1863.0732599999992</v>
          </cell>
          <cell r="F278">
            <v>2834.9580899999992</v>
          </cell>
          <cell r="G278">
            <v>2826.9703800000025</v>
          </cell>
          <cell r="H278">
            <v>2335.9119999999984</v>
          </cell>
          <cell r="I278">
            <v>3059.9706100000021</v>
          </cell>
          <cell r="J278">
            <v>2190.6293100000003</v>
          </cell>
          <cell r="K278">
            <v>2069.57114</v>
          </cell>
          <cell r="L278">
            <v>3331.2136699999974</v>
          </cell>
          <cell r="M278">
            <v>3284.4880699999994</v>
          </cell>
        </row>
        <row r="279">
          <cell r="A279" t="str">
            <v>Telest31138112</v>
          </cell>
          <cell r="B279">
            <v>0</v>
          </cell>
          <cell r="C279">
            <v>0</v>
          </cell>
          <cell r="D279">
            <v>0</v>
          </cell>
          <cell r="E279">
            <v>0</v>
          </cell>
          <cell r="F279">
            <v>0</v>
          </cell>
          <cell r="G279">
            <v>0</v>
          </cell>
          <cell r="H279">
            <v>0</v>
          </cell>
          <cell r="I279">
            <v>25.254729999999999</v>
          </cell>
          <cell r="J279">
            <v>4.6230000000001326E-2</v>
          </cell>
          <cell r="K279">
            <v>0</v>
          </cell>
          <cell r="L279">
            <v>0</v>
          </cell>
          <cell r="M279">
            <v>0</v>
          </cell>
        </row>
        <row r="280">
          <cell r="A280" t="str">
            <v>Telest31138113</v>
          </cell>
          <cell r="B280">
            <v>2472.64039</v>
          </cell>
          <cell r="C280">
            <v>1882.6114599999996</v>
          </cell>
          <cell r="D280">
            <v>1589.1635700000006</v>
          </cell>
          <cell r="E280">
            <v>1863.0732599999992</v>
          </cell>
          <cell r="F280">
            <v>2834.9580899999992</v>
          </cell>
          <cell r="G280">
            <v>2826.9703800000025</v>
          </cell>
          <cell r="H280">
            <v>2335.9119999999984</v>
          </cell>
          <cell r="I280">
            <v>3034.7158800000016</v>
          </cell>
          <cell r="J280">
            <v>2190.5830799999967</v>
          </cell>
          <cell r="K280">
            <v>2069.5711400000037</v>
          </cell>
          <cell r="L280">
            <v>3331.213670000001</v>
          </cell>
          <cell r="M280">
            <v>3284.4880699999958</v>
          </cell>
        </row>
        <row r="281">
          <cell r="A281" t="str">
            <v>Telest31138120</v>
          </cell>
          <cell r="B281">
            <v>122.87848</v>
          </cell>
          <cell r="C281">
            <v>0</v>
          </cell>
          <cell r="D281">
            <v>0</v>
          </cell>
          <cell r="E281">
            <v>0</v>
          </cell>
          <cell r="F281">
            <v>0</v>
          </cell>
          <cell r="G281">
            <v>0</v>
          </cell>
          <cell r="H281">
            <v>0</v>
          </cell>
          <cell r="I281">
            <v>1.6758600000000001</v>
          </cell>
          <cell r="J281">
            <v>0</v>
          </cell>
          <cell r="K281">
            <v>29.062440000000009</v>
          </cell>
          <cell r="L281">
            <v>22.703599999999994</v>
          </cell>
          <cell r="M281">
            <v>5.766840000000002</v>
          </cell>
        </row>
        <row r="282">
          <cell r="A282" t="str">
            <v>Telest31138122</v>
          </cell>
          <cell r="B282">
            <v>0</v>
          </cell>
          <cell r="C282">
            <v>0</v>
          </cell>
          <cell r="D282">
            <v>0</v>
          </cell>
          <cell r="E282">
            <v>0</v>
          </cell>
          <cell r="F282">
            <v>0</v>
          </cell>
          <cell r="G282">
            <v>0</v>
          </cell>
          <cell r="H282">
            <v>0</v>
          </cell>
          <cell r="I282">
            <v>1.6758599999999999</v>
          </cell>
          <cell r="J282">
            <v>0</v>
          </cell>
          <cell r="K282">
            <v>0</v>
          </cell>
          <cell r="L282">
            <v>0</v>
          </cell>
          <cell r="M282">
            <v>0</v>
          </cell>
        </row>
        <row r="283">
          <cell r="A283" t="str">
            <v>Telest31138123</v>
          </cell>
          <cell r="B283">
            <v>122.87848</v>
          </cell>
          <cell r="C283">
            <v>0</v>
          </cell>
          <cell r="D283">
            <v>0</v>
          </cell>
          <cell r="E283">
            <v>0</v>
          </cell>
          <cell r="F283">
            <v>0</v>
          </cell>
          <cell r="G283">
            <v>0</v>
          </cell>
          <cell r="H283">
            <v>0</v>
          </cell>
          <cell r="I283">
            <v>0</v>
          </cell>
          <cell r="J283">
            <v>0</v>
          </cell>
          <cell r="K283">
            <v>29.062440000000009</v>
          </cell>
          <cell r="L283">
            <v>22.703599999999994</v>
          </cell>
          <cell r="M283">
            <v>5.7668399999999735</v>
          </cell>
        </row>
        <row r="284">
          <cell r="A284" t="str">
            <v>Telest31138130</v>
          </cell>
          <cell r="B284">
            <v>0</v>
          </cell>
          <cell r="C284">
            <v>0</v>
          </cell>
          <cell r="D284">
            <v>0</v>
          </cell>
          <cell r="E284">
            <v>0</v>
          </cell>
          <cell r="F284">
            <v>0</v>
          </cell>
          <cell r="G284">
            <v>0</v>
          </cell>
          <cell r="H284">
            <v>22</v>
          </cell>
          <cell r="I284">
            <v>64.46208</v>
          </cell>
          <cell r="J284">
            <v>30.266869999999997</v>
          </cell>
          <cell r="K284">
            <v>0</v>
          </cell>
          <cell r="L284">
            <v>0</v>
          </cell>
          <cell r="M284">
            <v>43.239550000000008</v>
          </cell>
        </row>
        <row r="285">
          <cell r="A285" t="str">
            <v>Telest31138133</v>
          </cell>
          <cell r="B285">
            <v>0</v>
          </cell>
          <cell r="C285">
            <v>0</v>
          </cell>
          <cell r="D285">
            <v>0</v>
          </cell>
          <cell r="E285">
            <v>0</v>
          </cell>
          <cell r="F285">
            <v>0</v>
          </cell>
          <cell r="G285">
            <v>0</v>
          </cell>
          <cell r="H285">
            <v>22</v>
          </cell>
          <cell r="I285">
            <v>64.46208</v>
          </cell>
          <cell r="J285">
            <v>30.266869999999997</v>
          </cell>
          <cell r="K285">
            <v>0</v>
          </cell>
          <cell r="L285">
            <v>0</v>
          </cell>
          <cell r="M285">
            <v>43.239550000000008</v>
          </cell>
        </row>
        <row r="286">
          <cell r="A286" t="str">
            <v>Telest31138300</v>
          </cell>
          <cell r="B286">
            <v>87.159309999999991</v>
          </cell>
          <cell r="C286">
            <v>38.096380000000011</v>
          </cell>
          <cell r="D286">
            <v>380.96380999999997</v>
          </cell>
          <cell r="E286">
            <v>-306.65517</v>
          </cell>
          <cell r="F286">
            <v>23.679620000000028</v>
          </cell>
          <cell r="G286">
            <v>34.714649999999978</v>
          </cell>
          <cell r="H286">
            <v>101.12799000000001</v>
          </cell>
          <cell r="I286">
            <v>3.6490799999999695</v>
          </cell>
          <cell r="J286">
            <v>823.58660000000009</v>
          </cell>
          <cell r="K286">
            <v>277.69339999999988</v>
          </cell>
          <cell r="L286">
            <v>258.70836000000008</v>
          </cell>
          <cell r="M286">
            <v>54.637879999999768</v>
          </cell>
        </row>
        <row r="287">
          <cell r="A287" t="str">
            <v>Telest31138310</v>
          </cell>
          <cell r="B287">
            <v>0</v>
          </cell>
          <cell r="C287">
            <v>0</v>
          </cell>
          <cell r="D287">
            <v>0</v>
          </cell>
          <cell r="E287">
            <v>0</v>
          </cell>
          <cell r="F287">
            <v>0</v>
          </cell>
          <cell r="G287">
            <v>0</v>
          </cell>
          <cell r="H287">
            <v>0</v>
          </cell>
          <cell r="I287">
            <v>0</v>
          </cell>
          <cell r="J287">
            <v>211.90051</v>
          </cell>
          <cell r="K287">
            <v>70.226990000000001</v>
          </cell>
          <cell r="L287">
            <v>63.489780000000053</v>
          </cell>
          <cell r="M287">
            <v>-62.941620000000057</v>
          </cell>
        </row>
        <row r="288">
          <cell r="A288" t="str">
            <v>Telest31138312</v>
          </cell>
          <cell r="B288">
            <v>0</v>
          </cell>
          <cell r="C288">
            <v>0</v>
          </cell>
          <cell r="D288">
            <v>0</v>
          </cell>
          <cell r="E288">
            <v>0</v>
          </cell>
          <cell r="F288">
            <v>0</v>
          </cell>
          <cell r="G288">
            <v>0</v>
          </cell>
          <cell r="H288">
            <v>0</v>
          </cell>
          <cell r="I288">
            <v>0</v>
          </cell>
          <cell r="J288">
            <v>0</v>
          </cell>
          <cell r="K288">
            <v>0</v>
          </cell>
          <cell r="L288">
            <v>132.98286999999999</v>
          </cell>
          <cell r="M288">
            <v>-132.98286999999999</v>
          </cell>
        </row>
        <row r="289">
          <cell r="A289" t="str">
            <v>Telest31138313</v>
          </cell>
          <cell r="B289">
            <v>0</v>
          </cell>
          <cell r="C289">
            <v>0</v>
          </cell>
          <cell r="D289">
            <v>0</v>
          </cell>
          <cell r="E289">
            <v>0</v>
          </cell>
          <cell r="F289">
            <v>0</v>
          </cell>
          <cell r="G289">
            <v>0</v>
          </cell>
          <cell r="H289">
            <v>0</v>
          </cell>
          <cell r="I289">
            <v>0</v>
          </cell>
          <cell r="J289">
            <v>211.90051</v>
          </cell>
          <cell r="K289">
            <v>70.226990000000001</v>
          </cell>
          <cell r="L289">
            <v>-69.493089999999995</v>
          </cell>
          <cell r="M289">
            <v>70.041250000000005</v>
          </cell>
        </row>
        <row r="290">
          <cell r="A290" t="str">
            <v>Telest31138320</v>
          </cell>
          <cell r="B290">
            <v>0</v>
          </cell>
          <cell r="C290">
            <v>0</v>
          </cell>
          <cell r="D290">
            <v>0</v>
          </cell>
          <cell r="E290">
            <v>0</v>
          </cell>
          <cell r="F290">
            <v>0</v>
          </cell>
          <cell r="G290">
            <v>0</v>
          </cell>
          <cell r="H290">
            <v>0</v>
          </cell>
          <cell r="I290">
            <v>0</v>
          </cell>
          <cell r="J290">
            <v>520.75382000000002</v>
          </cell>
          <cell r="K290">
            <v>163.73379</v>
          </cell>
          <cell r="L290">
            <v>152.44011999999998</v>
          </cell>
          <cell r="M290">
            <v>45.434469999999919</v>
          </cell>
        </row>
        <row r="291">
          <cell r="A291" t="str">
            <v>Telest31138322</v>
          </cell>
          <cell r="B291">
            <v>0</v>
          </cell>
          <cell r="C291">
            <v>0</v>
          </cell>
          <cell r="D291">
            <v>0</v>
          </cell>
          <cell r="E291">
            <v>0</v>
          </cell>
          <cell r="F291">
            <v>0</v>
          </cell>
          <cell r="G291">
            <v>0</v>
          </cell>
          <cell r="H291">
            <v>0</v>
          </cell>
          <cell r="I291">
            <v>0</v>
          </cell>
          <cell r="J291">
            <v>0</v>
          </cell>
          <cell r="K291">
            <v>53.475819999999999</v>
          </cell>
          <cell r="L291">
            <v>52.07302</v>
          </cell>
          <cell r="M291">
            <v>-52.07302</v>
          </cell>
        </row>
        <row r="292">
          <cell r="A292" t="str">
            <v>Telest31138323</v>
          </cell>
          <cell r="B292">
            <v>0</v>
          </cell>
          <cell r="C292">
            <v>0</v>
          </cell>
          <cell r="D292">
            <v>0</v>
          </cell>
          <cell r="E292">
            <v>0</v>
          </cell>
          <cell r="F292">
            <v>0</v>
          </cell>
          <cell r="G292">
            <v>0</v>
          </cell>
          <cell r="H292">
            <v>0</v>
          </cell>
          <cell r="I292">
            <v>0</v>
          </cell>
          <cell r="J292">
            <v>520.75382000000002</v>
          </cell>
          <cell r="K292">
            <v>110.25797</v>
          </cell>
          <cell r="L292">
            <v>100.36710000000005</v>
          </cell>
          <cell r="M292">
            <v>97.507489999999962</v>
          </cell>
        </row>
        <row r="293">
          <cell r="A293" t="str">
            <v>Telest31138330</v>
          </cell>
          <cell r="B293">
            <v>87.159309999999991</v>
          </cell>
          <cell r="C293">
            <v>38.096380000000011</v>
          </cell>
          <cell r="D293">
            <v>380.96380999999997</v>
          </cell>
          <cell r="E293">
            <v>-306.65517</v>
          </cell>
          <cell r="F293">
            <v>23.679620000000028</v>
          </cell>
          <cell r="G293">
            <v>34.714649999999978</v>
          </cell>
          <cell r="H293">
            <v>101.12799000000001</v>
          </cell>
          <cell r="I293">
            <v>3.6490799999999695</v>
          </cell>
          <cell r="J293">
            <v>16.769760000000019</v>
          </cell>
          <cell r="K293">
            <v>20.010400000000004</v>
          </cell>
          <cell r="L293">
            <v>20.820920000000001</v>
          </cell>
          <cell r="M293">
            <v>93.928799999999967</v>
          </cell>
        </row>
        <row r="294">
          <cell r="A294" t="str">
            <v>Telest31138333</v>
          </cell>
          <cell r="B294">
            <v>87.159309999999991</v>
          </cell>
          <cell r="C294">
            <v>38.096380000000011</v>
          </cell>
          <cell r="D294">
            <v>380.96380999999997</v>
          </cell>
          <cell r="E294">
            <v>-306.65517</v>
          </cell>
          <cell r="F294">
            <v>23.679620000000028</v>
          </cell>
          <cell r="G294">
            <v>34.714649999999978</v>
          </cell>
          <cell r="H294">
            <v>101.12799000000001</v>
          </cell>
          <cell r="I294">
            <v>3.6490799999999695</v>
          </cell>
          <cell r="J294">
            <v>16.769760000000019</v>
          </cell>
          <cell r="K294">
            <v>20.010400000000004</v>
          </cell>
          <cell r="L294">
            <v>20.820920000000001</v>
          </cell>
          <cell r="M294">
            <v>93.928799999999967</v>
          </cell>
        </row>
        <row r="295">
          <cell r="A295" t="str">
            <v>Telest31138340</v>
          </cell>
          <cell r="B295">
            <v>0</v>
          </cell>
          <cell r="C295">
            <v>0</v>
          </cell>
          <cell r="D295">
            <v>0</v>
          </cell>
          <cell r="E295">
            <v>0</v>
          </cell>
          <cell r="F295">
            <v>0</v>
          </cell>
          <cell r="G295">
            <v>0</v>
          </cell>
          <cell r="H295">
            <v>0</v>
          </cell>
          <cell r="I295">
            <v>0</v>
          </cell>
          <cell r="J295">
            <v>74.162509999999997</v>
          </cell>
          <cell r="K295">
            <v>23.722219999999993</v>
          </cell>
          <cell r="L295">
            <v>21.957540000000009</v>
          </cell>
          <cell r="M295">
            <v>-21.783770000000004</v>
          </cell>
        </row>
        <row r="296">
          <cell r="A296" t="str">
            <v>Telest31138342</v>
          </cell>
          <cell r="B296">
            <v>0</v>
          </cell>
          <cell r="C296">
            <v>0</v>
          </cell>
          <cell r="D296">
            <v>0</v>
          </cell>
          <cell r="E296">
            <v>0</v>
          </cell>
          <cell r="F296">
            <v>0</v>
          </cell>
          <cell r="G296">
            <v>0</v>
          </cell>
          <cell r="H296">
            <v>0</v>
          </cell>
          <cell r="I296">
            <v>0</v>
          </cell>
          <cell r="J296">
            <v>0</v>
          </cell>
          <cell r="K296">
            <v>23.5928</v>
          </cell>
          <cell r="L296">
            <v>21.854299999999999</v>
          </cell>
          <cell r="M296">
            <v>-21.854299999999999</v>
          </cell>
        </row>
        <row r="297">
          <cell r="A297" t="str">
            <v>Telest31138343</v>
          </cell>
          <cell r="B297">
            <v>0</v>
          </cell>
          <cell r="C297">
            <v>0</v>
          </cell>
          <cell r="D297">
            <v>0</v>
          </cell>
          <cell r="E297">
            <v>0</v>
          </cell>
          <cell r="F297">
            <v>0</v>
          </cell>
          <cell r="G297">
            <v>0</v>
          </cell>
          <cell r="H297">
            <v>0</v>
          </cell>
          <cell r="I297">
            <v>0</v>
          </cell>
          <cell r="J297">
            <v>74.162509999999997</v>
          </cell>
          <cell r="K297">
            <v>0.12941999999999609</v>
          </cell>
          <cell r="L297">
            <v>0.10323999999999955</v>
          </cell>
          <cell r="M297">
            <v>7.0530000000005089E-2</v>
          </cell>
        </row>
        <row r="298">
          <cell r="A298" t="str">
            <v>Telest41111320</v>
          </cell>
          <cell r="B298">
            <v>3230.94245</v>
          </cell>
          <cell r="C298">
            <v>3230.7639199999999</v>
          </cell>
          <cell r="D298">
            <v>3679.8150699999987</v>
          </cell>
          <cell r="E298">
            <v>3243.3098000000009</v>
          </cell>
          <cell r="F298">
            <v>3669.6029300000009</v>
          </cell>
          <cell r="G298">
            <v>3627.1103600000024</v>
          </cell>
          <cell r="H298">
            <v>3879.1442999999963</v>
          </cell>
          <cell r="I298">
            <v>1874.0255900000011</v>
          </cell>
          <cell r="J298">
            <v>4108.0360699999983</v>
          </cell>
          <cell r="K298">
            <v>4121.2996300000013</v>
          </cell>
          <cell r="L298">
            <v>3385.9826900000044</v>
          </cell>
          <cell r="M298">
            <v>1427.4191499999943</v>
          </cell>
        </row>
        <row r="299">
          <cell r="A299" t="str">
            <v>Telest41111324</v>
          </cell>
          <cell r="B299">
            <v>20.647269999999999</v>
          </cell>
          <cell r="C299">
            <v>20.038850000000004</v>
          </cell>
          <cell r="D299">
            <v>18.735489999999999</v>
          </cell>
          <cell r="E299">
            <v>17.741489999999999</v>
          </cell>
          <cell r="F299">
            <v>25.241049999999987</v>
          </cell>
          <cell r="G299">
            <v>31.760920000000027</v>
          </cell>
          <cell r="H299">
            <v>12.955809999999985</v>
          </cell>
          <cell r="I299">
            <v>5.4403100000000109</v>
          </cell>
          <cell r="J299">
            <v>12.179630000000003</v>
          </cell>
          <cell r="K299">
            <v>38.251639999999981</v>
          </cell>
          <cell r="L299">
            <v>246.18736000000001</v>
          </cell>
          <cell r="M299">
            <v>124.63536999999991</v>
          </cell>
        </row>
        <row r="300">
          <cell r="A300" t="str">
            <v>Telest41111325</v>
          </cell>
          <cell r="B300">
            <v>0</v>
          </cell>
          <cell r="C300">
            <v>0</v>
          </cell>
          <cell r="D300">
            <v>0</v>
          </cell>
          <cell r="E300">
            <v>0</v>
          </cell>
          <cell r="F300">
            <v>0</v>
          </cell>
          <cell r="G300">
            <v>0</v>
          </cell>
          <cell r="H300">
            <v>0.28267999999999999</v>
          </cell>
          <cell r="I300">
            <v>0.15583000000000002</v>
          </cell>
          <cell r="J300">
            <v>0.38602999999999993</v>
          </cell>
          <cell r="K300">
            <v>9.9740000000000051E-2</v>
          </cell>
          <cell r="L300">
            <v>0.26836000000000015</v>
          </cell>
          <cell r="M300">
            <v>0.25979999999999981</v>
          </cell>
        </row>
        <row r="301">
          <cell r="A301" t="str">
            <v>Telest41111330</v>
          </cell>
          <cell r="B301">
            <v>0</v>
          </cell>
          <cell r="C301">
            <v>0</v>
          </cell>
          <cell r="D301">
            <v>0</v>
          </cell>
          <cell r="E301">
            <v>0</v>
          </cell>
          <cell r="F301">
            <v>0</v>
          </cell>
          <cell r="G301">
            <v>0</v>
          </cell>
          <cell r="H301">
            <v>288.64971999999995</v>
          </cell>
          <cell r="I301">
            <v>781.48465000000033</v>
          </cell>
          <cell r="J301">
            <v>434.49900999999977</v>
          </cell>
          <cell r="K301">
            <v>1245.39627</v>
          </cell>
          <cell r="L301">
            <v>1251.69265</v>
          </cell>
          <cell r="M301">
            <v>616.45112000000017</v>
          </cell>
        </row>
        <row r="302">
          <cell r="A302" t="str">
            <v>Telest41111334</v>
          </cell>
          <cell r="B302">
            <v>0</v>
          </cell>
          <cell r="C302">
            <v>0</v>
          </cell>
          <cell r="D302">
            <v>0</v>
          </cell>
          <cell r="E302">
            <v>0</v>
          </cell>
          <cell r="F302">
            <v>0</v>
          </cell>
          <cell r="G302">
            <v>0</v>
          </cell>
          <cell r="H302">
            <v>0</v>
          </cell>
          <cell r="I302">
            <v>5.2451000000000008</v>
          </cell>
          <cell r="J302">
            <v>39.65025</v>
          </cell>
          <cell r="K302">
            <v>18.713340000000002</v>
          </cell>
          <cell r="L302">
            <v>9.3241499999999959</v>
          </cell>
          <cell r="M302">
            <v>12.093379999999996</v>
          </cell>
        </row>
        <row r="303">
          <cell r="A303" t="str">
            <v>Telma31138100</v>
          </cell>
          <cell r="B303">
            <v>742.98510999999996</v>
          </cell>
          <cell r="C303">
            <v>682.79502999999988</v>
          </cell>
          <cell r="D303">
            <v>667.74391000000014</v>
          </cell>
          <cell r="E303">
            <v>706.34045999999989</v>
          </cell>
          <cell r="F303">
            <v>744.9039800000005</v>
          </cell>
          <cell r="G303">
            <v>1754.58151</v>
          </cell>
          <cell r="H303">
            <v>1055.9940399999996</v>
          </cell>
          <cell r="I303">
            <v>1484.9085999999998</v>
          </cell>
          <cell r="J303">
            <v>665.01119000000017</v>
          </cell>
          <cell r="K303">
            <v>1468.9560199999996</v>
          </cell>
          <cell r="L303">
            <v>1594.1407900000013</v>
          </cell>
          <cell r="M303">
            <v>598.04042999999911</v>
          </cell>
        </row>
        <row r="304">
          <cell r="A304" t="str">
            <v>Telma31138110</v>
          </cell>
          <cell r="B304">
            <v>659.59371999999996</v>
          </cell>
          <cell r="C304">
            <v>612.63563000000011</v>
          </cell>
          <cell r="D304">
            <v>586.10742000000005</v>
          </cell>
          <cell r="E304">
            <v>626.90460000000007</v>
          </cell>
          <cell r="F304">
            <v>665.46812</v>
          </cell>
          <cell r="G304">
            <v>1643.7892299999994</v>
          </cell>
          <cell r="H304">
            <v>956.5874300000005</v>
          </cell>
          <cell r="I304">
            <v>1385.5019899999998</v>
          </cell>
          <cell r="J304">
            <v>438.66239000000041</v>
          </cell>
          <cell r="K304">
            <v>1467.1725300000007</v>
          </cell>
          <cell r="L304">
            <v>1383.7720099999988</v>
          </cell>
          <cell r="M304">
            <v>509.22865000000093</v>
          </cell>
        </row>
        <row r="305">
          <cell r="A305" t="str">
            <v>Telma31138113</v>
          </cell>
          <cell r="B305">
            <v>659.59371999999996</v>
          </cell>
          <cell r="C305">
            <v>612.63563000000011</v>
          </cell>
          <cell r="D305">
            <v>586.10742000000005</v>
          </cell>
          <cell r="E305">
            <v>626.90460000000007</v>
          </cell>
          <cell r="F305">
            <v>665.46812</v>
          </cell>
          <cell r="G305">
            <v>1643.7892299999994</v>
          </cell>
          <cell r="H305">
            <v>956.5874300000005</v>
          </cell>
          <cell r="I305">
            <v>1385.5019899999998</v>
          </cell>
          <cell r="J305">
            <v>438.66239000000041</v>
          </cell>
          <cell r="K305">
            <v>1467.1725300000007</v>
          </cell>
          <cell r="L305">
            <v>1383.7720099999988</v>
          </cell>
          <cell r="M305">
            <v>509.22865000000093</v>
          </cell>
        </row>
        <row r="306">
          <cell r="A306" t="str">
            <v>Telma31138120</v>
          </cell>
          <cell r="B306">
            <v>83.391390000000001</v>
          </cell>
          <cell r="C306">
            <v>70.159400000000005</v>
          </cell>
          <cell r="D306">
            <v>81.636489999999981</v>
          </cell>
          <cell r="E306">
            <v>79.435860000000048</v>
          </cell>
          <cell r="F306">
            <v>79.435859999999991</v>
          </cell>
          <cell r="G306">
            <v>110.79228000000001</v>
          </cell>
          <cell r="H306">
            <v>2.9363599999999792</v>
          </cell>
          <cell r="I306">
            <v>2.9363599999999792</v>
          </cell>
          <cell r="J306">
            <v>13.168430000000001</v>
          </cell>
          <cell r="K306">
            <v>10.597070000000031</v>
          </cell>
          <cell r="L306">
            <v>96.415219999999977</v>
          </cell>
          <cell r="M306">
            <v>-5.538569999999936</v>
          </cell>
        </row>
        <row r="307">
          <cell r="A307" t="str">
            <v>Telma31138122</v>
          </cell>
          <cell r="B307">
            <v>0</v>
          </cell>
          <cell r="C307">
            <v>0</v>
          </cell>
          <cell r="D307">
            <v>0</v>
          </cell>
          <cell r="E307">
            <v>2.5605100000000003</v>
          </cell>
          <cell r="F307">
            <v>-2.5605100000000003</v>
          </cell>
          <cell r="G307">
            <v>0</v>
          </cell>
          <cell r="H307">
            <v>0</v>
          </cell>
          <cell r="I307">
            <v>0</v>
          </cell>
          <cell r="J307">
            <v>0</v>
          </cell>
          <cell r="K307">
            <v>0</v>
          </cell>
          <cell r="L307">
            <v>0</v>
          </cell>
          <cell r="M307">
            <v>0</v>
          </cell>
        </row>
        <row r="308">
          <cell r="A308" t="str">
            <v>Telma31138123</v>
          </cell>
          <cell r="B308">
            <v>83.391390000000001</v>
          </cell>
          <cell r="C308">
            <v>70.159400000000005</v>
          </cell>
          <cell r="D308">
            <v>81.636489999999981</v>
          </cell>
          <cell r="E308">
            <v>76.875350000000026</v>
          </cell>
          <cell r="F308">
            <v>81.996370000000013</v>
          </cell>
          <cell r="G308">
            <v>110.79228000000001</v>
          </cell>
          <cell r="H308">
            <v>2.9363599999999792</v>
          </cell>
          <cell r="I308">
            <v>2.9363599999999792</v>
          </cell>
          <cell r="J308">
            <v>13.168430000000001</v>
          </cell>
          <cell r="K308">
            <v>10.597070000000031</v>
          </cell>
          <cell r="L308">
            <v>96.415219999999977</v>
          </cell>
          <cell r="M308">
            <v>-5.538569999999936</v>
          </cell>
        </row>
        <row r="309">
          <cell r="A309" t="str">
            <v>Telma31138130</v>
          </cell>
          <cell r="B309">
            <v>0</v>
          </cell>
          <cell r="C309">
            <v>0</v>
          </cell>
          <cell r="D309">
            <v>0</v>
          </cell>
          <cell r="E309">
            <v>0</v>
          </cell>
          <cell r="F309">
            <v>0</v>
          </cell>
          <cell r="G309">
            <v>0</v>
          </cell>
          <cell r="H309">
            <v>96.470249999999993</v>
          </cell>
          <cell r="I309">
            <v>96.470249999999993</v>
          </cell>
          <cell r="J309">
            <v>213.18036999999998</v>
          </cell>
          <cell r="K309">
            <v>-8.8135800000000017</v>
          </cell>
          <cell r="L309">
            <v>113.95356000000004</v>
          </cell>
          <cell r="M309">
            <v>94.350349999999935</v>
          </cell>
        </row>
        <row r="310">
          <cell r="A310" t="str">
            <v>Telma31138133</v>
          </cell>
          <cell r="B310">
            <v>0</v>
          </cell>
          <cell r="C310">
            <v>0</v>
          </cell>
          <cell r="D310">
            <v>0</v>
          </cell>
          <cell r="E310">
            <v>0</v>
          </cell>
          <cell r="F310">
            <v>0</v>
          </cell>
          <cell r="G310">
            <v>0</v>
          </cell>
          <cell r="H310">
            <v>96.470249999999993</v>
          </cell>
          <cell r="I310">
            <v>96.470249999999993</v>
          </cell>
          <cell r="J310">
            <v>213.18036999999998</v>
          </cell>
          <cell r="K310">
            <v>-8.8135800000000017</v>
          </cell>
          <cell r="L310">
            <v>113.95356000000004</v>
          </cell>
          <cell r="M310">
            <v>94.350349999999935</v>
          </cell>
        </row>
        <row r="311">
          <cell r="A311" t="str">
            <v>Telma31138300</v>
          </cell>
          <cell r="B311">
            <v>464.47424999999998</v>
          </cell>
          <cell r="C311">
            <v>323.03231000000005</v>
          </cell>
          <cell r="D311">
            <v>321.27831000000015</v>
          </cell>
          <cell r="E311">
            <v>281.79468999999995</v>
          </cell>
          <cell r="F311">
            <v>281.7947099999999</v>
          </cell>
          <cell r="G311">
            <v>363.47333000000003</v>
          </cell>
          <cell r="H311">
            <v>326.88708999999972</v>
          </cell>
          <cell r="I311">
            <v>326.88709000000017</v>
          </cell>
          <cell r="J311">
            <v>1023.23947</v>
          </cell>
          <cell r="K311">
            <v>514.30166999999983</v>
          </cell>
          <cell r="L311">
            <v>317.68596999999954</v>
          </cell>
          <cell r="M311">
            <v>425.12619000000086</v>
          </cell>
        </row>
        <row r="312">
          <cell r="A312" t="str">
            <v>Telma31138310</v>
          </cell>
          <cell r="B312">
            <v>0</v>
          </cell>
          <cell r="C312">
            <v>0</v>
          </cell>
          <cell r="D312">
            <v>0</v>
          </cell>
          <cell r="E312">
            <v>0</v>
          </cell>
          <cell r="F312">
            <v>0</v>
          </cell>
          <cell r="G312">
            <v>0</v>
          </cell>
          <cell r="H312">
            <v>0</v>
          </cell>
          <cell r="I312">
            <v>0</v>
          </cell>
          <cell r="J312">
            <v>365.77906000000002</v>
          </cell>
          <cell r="K312">
            <v>-357.98376000000002</v>
          </cell>
          <cell r="L312">
            <v>-4.90794</v>
          </cell>
          <cell r="M312">
            <v>1.1756700000000002</v>
          </cell>
        </row>
        <row r="313">
          <cell r="A313" t="str">
            <v>Telma31138313</v>
          </cell>
          <cell r="B313">
            <v>0</v>
          </cell>
          <cell r="C313">
            <v>0</v>
          </cell>
          <cell r="D313">
            <v>0</v>
          </cell>
          <cell r="E313">
            <v>0</v>
          </cell>
          <cell r="F313">
            <v>0</v>
          </cell>
          <cell r="G313">
            <v>0</v>
          </cell>
          <cell r="H313">
            <v>0</v>
          </cell>
          <cell r="I313">
            <v>0</v>
          </cell>
          <cell r="J313">
            <v>365.77906000000002</v>
          </cell>
          <cell r="K313">
            <v>-357.98376000000002</v>
          </cell>
          <cell r="L313">
            <v>-4.90794</v>
          </cell>
          <cell r="M313">
            <v>1.1756700000000002</v>
          </cell>
        </row>
        <row r="314">
          <cell r="A314" t="str">
            <v>Telma31138320</v>
          </cell>
          <cell r="B314">
            <v>351.26756</v>
          </cell>
          <cell r="C314">
            <v>224.01499000000001</v>
          </cell>
          <cell r="D314">
            <v>216.69754999999998</v>
          </cell>
          <cell r="E314">
            <v>192.08759999999995</v>
          </cell>
          <cell r="F314">
            <v>272.96528000000001</v>
          </cell>
          <cell r="G314">
            <v>119.93498999999997</v>
          </cell>
          <cell r="H314">
            <v>219.92742999999996</v>
          </cell>
          <cell r="I314">
            <v>219.92743000000019</v>
          </cell>
          <cell r="J314">
            <v>519.98398999999972</v>
          </cell>
          <cell r="K314">
            <v>814.90144000000009</v>
          </cell>
          <cell r="L314">
            <v>298.5319999999997</v>
          </cell>
          <cell r="M314">
            <v>366.7505000000001</v>
          </cell>
        </row>
        <row r="315">
          <cell r="A315" t="str">
            <v>Telma31138323</v>
          </cell>
          <cell r="B315">
            <v>351.26756</v>
          </cell>
          <cell r="C315">
            <v>224.01499000000001</v>
          </cell>
          <cell r="D315">
            <v>216.69754999999998</v>
          </cell>
          <cell r="E315">
            <v>192.08759999999995</v>
          </cell>
          <cell r="F315">
            <v>272.96528000000001</v>
          </cell>
          <cell r="G315">
            <v>119.93498999999997</v>
          </cell>
          <cell r="H315">
            <v>219.92742999999996</v>
          </cell>
          <cell r="I315">
            <v>219.92743000000019</v>
          </cell>
          <cell r="J315">
            <v>519.98398999999972</v>
          </cell>
          <cell r="K315">
            <v>814.90144000000009</v>
          </cell>
          <cell r="L315">
            <v>298.5319999999997</v>
          </cell>
          <cell r="M315">
            <v>366.7505000000001</v>
          </cell>
        </row>
        <row r="316">
          <cell r="A316" t="str">
            <v>Telma31138330</v>
          </cell>
          <cell r="B316">
            <v>113.20669000000001</v>
          </cell>
          <cell r="C316">
            <v>99.017320000000012</v>
          </cell>
          <cell r="D316">
            <v>104.58076</v>
          </cell>
          <cell r="E316">
            <v>89.707089999999994</v>
          </cell>
          <cell r="F316">
            <v>8.8294299999999453</v>
          </cell>
          <cell r="G316">
            <v>243.53834000000006</v>
          </cell>
          <cell r="H316">
            <v>106.95965999999999</v>
          </cell>
          <cell r="I316">
            <v>106.95965999999999</v>
          </cell>
          <cell r="J316">
            <v>9.5661299999999301</v>
          </cell>
          <cell r="K316">
            <v>181.68796000000009</v>
          </cell>
          <cell r="L316">
            <v>27.454940000000079</v>
          </cell>
          <cell r="M316">
            <v>56.827309999999898</v>
          </cell>
        </row>
        <row r="317">
          <cell r="A317" t="str">
            <v>Telma31138333</v>
          </cell>
          <cell r="B317">
            <v>113.20669000000001</v>
          </cell>
          <cell r="C317">
            <v>99.017320000000012</v>
          </cell>
          <cell r="D317">
            <v>104.58076</v>
          </cell>
          <cell r="E317">
            <v>89.707089999999994</v>
          </cell>
          <cell r="F317">
            <v>8.8294299999999453</v>
          </cell>
          <cell r="G317">
            <v>243.53834000000006</v>
          </cell>
          <cell r="H317">
            <v>106.95965999999999</v>
          </cell>
          <cell r="I317">
            <v>106.95965999999999</v>
          </cell>
          <cell r="J317">
            <v>9.5661299999999301</v>
          </cell>
          <cell r="K317">
            <v>181.68796000000009</v>
          </cell>
          <cell r="L317">
            <v>27.454940000000079</v>
          </cell>
          <cell r="M317">
            <v>56.827309999999898</v>
          </cell>
        </row>
        <row r="318">
          <cell r="A318" t="str">
            <v>Telma31138340</v>
          </cell>
          <cell r="B318">
            <v>0</v>
          </cell>
          <cell r="C318">
            <v>0</v>
          </cell>
          <cell r="D318">
            <v>0</v>
          </cell>
          <cell r="E318">
            <v>0</v>
          </cell>
          <cell r="F318">
            <v>0</v>
          </cell>
          <cell r="G318">
            <v>0</v>
          </cell>
          <cell r="H318">
            <v>0</v>
          </cell>
          <cell r="I318">
            <v>0</v>
          </cell>
          <cell r="J318">
            <v>127.91028999999999</v>
          </cell>
          <cell r="K318">
            <v>-124.30396999999999</v>
          </cell>
          <cell r="L318">
            <v>-3.3930300000000004</v>
          </cell>
          <cell r="M318">
            <v>0.37270999999999999</v>
          </cell>
        </row>
        <row r="319">
          <cell r="A319" t="str">
            <v>Telma31138343</v>
          </cell>
          <cell r="B319">
            <v>0</v>
          </cell>
          <cell r="C319">
            <v>0</v>
          </cell>
          <cell r="D319">
            <v>0</v>
          </cell>
          <cell r="E319">
            <v>0</v>
          </cell>
          <cell r="F319">
            <v>0</v>
          </cell>
          <cell r="G319">
            <v>0</v>
          </cell>
          <cell r="H319">
            <v>0</v>
          </cell>
          <cell r="I319">
            <v>0</v>
          </cell>
          <cell r="J319">
            <v>127.91028999999999</v>
          </cell>
          <cell r="K319">
            <v>-124.30396999999999</v>
          </cell>
          <cell r="L319">
            <v>-3.3930300000000004</v>
          </cell>
          <cell r="M319">
            <v>0.37270999999999999</v>
          </cell>
        </row>
        <row r="320">
          <cell r="A320" t="str">
            <v>Telma41111320</v>
          </cell>
          <cell r="B320">
            <v>2390.5182300000001</v>
          </cell>
          <cell r="C320">
            <v>2585.38859</v>
          </cell>
          <cell r="D320">
            <v>1767.3208800000002</v>
          </cell>
          <cell r="E320">
            <v>-61.881750000000466</v>
          </cell>
          <cell r="F320">
            <v>2812.9455200000002</v>
          </cell>
          <cell r="G320">
            <v>1855.0913</v>
          </cell>
          <cell r="H320">
            <v>1747.6310899999989</v>
          </cell>
          <cell r="I320">
            <v>2387.4454999999998</v>
          </cell>
          <cell r="J320">
            <v>2342.5748199999998</v>
          </cell>
          <cell r="K320">
            <v>2488.2037500000006</v>
          </cell>
          <cell r="L320">
            <v>1587.0712100000019</v>
          </cell>
          <cell r="M320">
            <v>1777.6940300000024</v>
          </cell>
        </row>
        <row r="321">
          <cell r="A321" t="str">
            <v>Telma41111323</v>
          </cell>
          <cell r="B321">
            <v>0</v>
          </cell>
          <cell r="C321">
            <v>0</v>
          </cell>
          <cell r="D321">
            <v>0</v>
          </cell>
          <cell r="E321">
            <v>0</v>
          </cell>
          <cell r="F321">
            <v>0</v>
          </cell>
          <cell r="G321">
            <v>6.9871099999999995</v>
          </cell>
          <cell r="H321">
            <v>-6.9871099999999995</v>
          </cell>
          <cell r="I321">
            <v>0</v>
          </cell>
          <cell r="J321">
            <v>0</v>
          </cell>
          <cell r="K321">
            <v>0</v>
          </cell>
          <cell r="L321">
            <v>0</v>
          </cell>
          <cell r="M321">
            <v>0</v>
          </cell>
        </row>
        <row r="322">
          <cell r="A322" t="str">
            <v>Telma41111324</v>
          </cell>
          <cell r="B322">
            <v>0</v>
          </cell>
          <cell r="C322">
            <v>0</v>
          </cell>
          <cell r="D322">
            <v>0</v>
          </cell>
          <cell r="E322">
            <v>0</v>
          </cell>
          <cell r="F322">
            <v>0</v>
          </cell>
          <cell r="G322">
            <v>0</v>
          </cell>
          <cell r="H322">
            <v>60.186390000000003</v>
          </cell>
          <cell r="I322">
            <v>52.868989999999997</v>
          </cell>
          <cell r="J322">
            <v>10.727000000000004</v>
          </cell>
          <cell r="K322">
            <v>55.225989999999982</v>
          </cell>
          <cell r="L322">
            <v>37.809170000000023</v>
          </cell>
          <cell r="M322">
            <v>57.188789999999983</v>
          </cell>
        </row>
        <row r="323">
          <cell r="A323" t="str">
            <v>Telma41111330</v>
          </cell>
          <cell r="B323">
            <v>161.63235</v>
          </cell>
          <cell r="C323">
            <v>105.07611999999997</v>
          </cell>
          <cell r="D323">
            <v>-241.37460999999996</v>
          </cell>
          <cell r="E323">
            <v>804.40657999999996</v>
          </cell>
          <cell r="F323">
            <v>-532.82060999999999</v>
          </cell>
          <cell r="G323">
            <v>1.5300000000024738E-2</v>
          </cell>
          <cell r="H323">
            <v>211.16780999999997</v>
          </cell>
          <cell r="I323">
            <v>574.36343000000011</v>
          </cell>
          <cell r="J323">
            <v>670.84865999999988</v>
          </cell>
          <cell r="K323">
            <v>398.07536000000005</v>
          </cell>
          <cell r="L323">
            <v>562.33399000000009</v>
          </cell>
          <cell r="M323">
            <v>698.35162999999966</v>
          </cell>
        </row>
        <row r="324">
          <cell r="A324" t="str">
            <v>Telpa31138100</v>
          </cell>
          <cell r="B324">
            <v>1563.57087</v>
          </cell>
          <cell r="C324">
            <v>1495.2385800000002</v>
          </cell>
          <cell r="D324">
            <v>1481.2102900000004</v>
          </cell>
          <cell r="E324">
            <v>1636.7517799999987</v>
          </cell>
          <cell r="F324">
            <v>1496.3143500000006</v>
          </cell>
          <cell r="G324">
            <v>1801.8624300000001</v>
          </cell>
          <cell r="H324">
            <v>1558.5359100000005</v>
          </cell>
          <cell r="I324">
            <v>1649.9999099999986</v>
          </cell>
          <cell r="J324">
            <v>2685.6818400000011</v>
          </cell>
          <cell r="K324">
            <v>2841.5468899999996</v>
          </cell>
          <cell r="L324">
            <v>1203.4073200000021</v>
          </cell>
          <cell r="M324">
            <v>2457.2970699999969</v>
          </cell>
        </row>
        <row r="325">
          <cell r="A325" t="str">
            <v>Telpa31138110</v>
          </cell>
          <cell r="B325">
            <v>1432.5129999999999</v>
          </cell>
          <cell r="C325">
            <v>1377.0056300000001</v>
          </cell>
          <cell r="D325">
            <v>1408.8094699999997</v>
          </cell>
          <cell r="E325">
            <v>1479.4730100000006</v>
          </cell>
          <cell r="F325">
            <v>1392.4335000000001</v>
          </cell>
          <cell r="G325">
            <v>1689.6211900000008</v>
          </cell>
          <cell r="H325">
            <v>1450.243269999999</v>
          </cell>
          <cell r="I325">
            <v>1541.707269999999</v>
          </cell>
          <cell r="J325">
            <v>1963.9784700000018</v>
          </cell>
          <cell r="K325">
            <v>1803.9926599999999</v>
          </cell>
          <cell r="L325">
            <v>3180.4636099999989</v>
          </cell>
          <cell r="M325">
            <v>2353.0964600000007</v>
          </cell>
        </row>
        <row r="326">
          <cell r="A326" t="str">
            <v>Telpa31138113</v>
          </cell>
          <cell r="B326">
            <v>1432.5129999999999</v>
          </cell>
          <cell r="C326">
            <v>1377.0056300000001</v>
          </cell>
          <cell r="D326">
            <v>1408.8094699999997</v>
          </cell>
          <cell r="E326">
            <v>1479.4730100000006</v>
          </cell>
          <cell r="F326">
            <v>1392.4335000000001</v>
          </cell>
          <cell r="G326">
            <v>1689.6211900000008</v>
          </cell>
          <cell r="H326">
            <v>1450.243269999999</v>
          </cell>
          <cell r="I326">
            <v>1541.707269999999</v>
          </cell>
          <cell r="J326">
            <v>1963.9784700000018</v>
          </cell>
          <cell r="K326">
            <v>1803.9926599999999</v>
          </cell>
          <cell r="L326">
            <v>3180.4636099999989</v>
          </cell>
          <cell r="M326">
            <v>2353.0964600000007</v>
          </cell>
        </row>
        <row r="327">
          <cell r="A327" t="str">
            <v>Telpa31138120</v>
          </cell>
          <cell r="B327">
            <v>3.3732500000000001</v>
          </cell>
          <cell r="C327">
            <v>2.5353299999999996</v>
          </cell>
          <cell r="D327">
            <v>2.7947000000000015</v>
          </cell>
          <cell r="E327">
            <v>6.61416</v>
          </cell>
          <cell r="F327">
            <v>4.2913399999999982</v>
          </cell>
          <cell r="G327">
            <v>2.5012699999999981</v>
          </cell>
          <cell r="H327">
            <v>3.4615900000000011</v>
          </cell>
          <cell r="I327">
            <v>3.8702700000000014</v>
          </cell>
          <cell r="J327">
            <v>15.55565</v>
          </cell>
          <cell r="K327">
            <v>18.444020000000002</v>
          </cell>
          <cell r="L327">
            <v>2.2635599999999982</v>
          </cell>
          <cell r="M327">
            <v>22.454850000000008</v>
          </cell>
        </row>
        <row r="328">
          <cell r="A328" t="str">
            <v>Telpa31138122</v>
          </cell>
          <cell r="B328">
            <v>1.0838800000000002</v>
          </cell>
          <cell r="C328">
            <v>0.87525999999999993</v>
          </cell>
          <cell r="D328">
            <v>1.0363299999999995</v>
          </cell>
          <cell r="E328">
            <v>2.6749200000000006</v>
          </cell>
          <cell r="F328">
            <v>1.6365599999999993</v>
          </cell>
          <cell r="G328">
            <v>0.6383100000000006</v>
          </cell>
          <cell r="H328">
            <v>1.1313899999999988</v>
          </cell>
          <cell r="I328">
            <v>1.3425600000000006</v>
          </cell>
          <cell r="J328">
            <v>2.152000000000065E-2</v>
          </cell>
          <cell r="K328">
            <v>-1.01478</v>
          </cell>
          <cell r="L328">
            <v>0.1255999999999986</v>
          </cell>
          <cell r="M328">
            <v>-0.5566299999999984</v>
          </cell>
        </row>
        <row r="329">
          <cell r="A329" t="str">
            <v>Telpa31138123</v>
          </cell>
          <cell r="B329">
            <v>2.2893699999999999</v>
          </cell>
          <cell r="C329">
            <v>1.6600700000000002</v>
          </cell>
          <cell r="D329">
            <v>1.7583700000000002</v>
          </cell>
          <cell r="E329">
            <v>3.9392399999999999</v>
          </cell>
          <cell r="F329">
            <v>2.6547800000000006</v>
          </cell>
          <cell r="G329">
            <v>1.8629599999999993</v>
          </cell>
          <cell r="H329">
            <v>2.3302000000000014</v>
          </cell>
          <cell r="I329">
            <v>2.527709999999999</v>
          </cell>
          <cell r="J329">
            <v>15.534130000000005</v>
          </cell>
          <cell r="K329">
            <v>19.458799999999989</v>
          </cell>
          <cell r="L329">
            <v>2.1379599999999996</v>
          </cell>
          <cell r="M329">
            <v>23.011480000000006</v>
          </cell>
        </row>
        <row r="330">
          <cell r="A330" t="str">
            <v>Telpa31138130</v>
          </cell>
          <cell r="B330">
            <v>127.68462</v>
          </cell>
          <cell r="C330">
            <v>115.69762</v>
          </cell>
          <cell r="D330">
            <v>69.606120000000004</v>
          </cell>
          <cell r="E330">
            <v>150.66460999999998</v>
          </cell>
          <cell r="F330">
            <v>99.589510000000018</v>
          </cell>
          <cell r="G330">
            <v>109.73996999999997</v>
          </cell>
          <cell r="H330">
            <v>104.83105</v>
          </cell>
          <cell r="I330">
            <v>104.42237</v>
          </cell>
          <cell r="J330">
            <v>706.14772000000016</v>
          </cell>
          <cell r="K330">
            <v>1019.1102099999996</v>
          </cell>
          <cell r="L330">
            <v>-1979.3198499999999</v>
          </cell>
          <cell r="M330">
            <v>81.745760000000018</v>
          </cell>
        </row>
        <row r="331">
          <cell r="A331" t="str">
            <v>Telpa31138133</v>
          </cell>
          <cell r="B331">
            <v>127.68462</v>
          </cell>
          <cell r="C331">
            <v>115.69762</v>
          </cell>
          <cell r="D331">
            <v>69.606120000000004</v>
          </cell>
          <cell r="E331">
            <v>150.66460999999998</v>
          </cell>
          <cell r="F331">
            <v>99.589510000000018</v>
          </cell>
          <cell r="G331">
            <v>109.73996999999997</v>
          </cell>
          <cell r="H331">
            <v>104.83105</v>
          </cell>
          <cell r="I331">
            <v>104.42237</v>
          </cell>
          <cell r="J331">
            <v>706.14772000000016</v>
          </cell>
          <cell r="K331">
            <v>1019.1102099999996</v>
          </cell>
          <cell r="L331">
            <v>-1979.3198499999999</v>
          </cell>
          <cell r="M331">
            <v>81.745760000000018</v>
          </cell>
        </row>
        <row r="332">
          <cell r="A332" t="str">
            <v>Telpa31138300</v>
          </cell>
          <cell r="B332">
            <v>259.81763000000001</v>
          </cell>
          <cell r="C332">
            <v>214.26044999999999</v>
          </cell>
          <cell r="D332">
            <v>239.13096000000007</v>
          </cell>
          <cell r="E332">
            <v>220.36537999999996</v>
          </cell>
          <cell r="F332">
            <v>194.59148999999991</v>
          </cell>
          <cell r="G332">
            <v>184.21510000000012</v>
          </cell>
          <cell r="H332">
            <v>584.21510000000012</v>
          </cell>
          <cell r="I332">
            <v>-210</v>
          </cell>
          <cell r="J332">
            <v>1827.5851999999998</v>
          </cell>
          <cell r="K332">
            <v>-730.01458999999977</v>
          </cell>
          <cell r="L332">
            <v>306.48617000000013</v>
          </cell>
          <cell r="M332">
            <v>309.5000699999996</v>
          </cell>
        </row>
        <row r="333">
          <cell r="A333" t="str">
            <v>Telpa31138310</v>
          </cell>
          <cell r="B333">
            <v>0</v>
          </cell>
          <cell r="C333">
            <v>0</v>
          </cell>
          <cell r="D333">
            <v>0</v>
          </cell>
          <cell r="E333">
            <v>0</v>
          </cell>
          <cell r="F333">
            <v>0</v>
          </cell>
          <cell r="G333">
            <v>0</v>
          </cell>
          <cell r="H333">
            <v>0</v>
          </cell>
          <cell r="I333">
            <v>0</v>
          </cell>
          <cell r="J333">
            <v>607.25378999999998</v>
          </cell>
          <cell r="K333">
            <v>-604.49105999999995</v>
          </cell>
          <cell r="L333">
            <v>0.67599000000000009</v>
          </cell>
          <cell r="M333">
            <v>0.7758200000000004</v>
          </cell>
        </row>
        <row r="334">
          <cell r="A334" t="str">
            <v>Telpa31138312</v>
          </cell>
          <cell r="B334">
            <v>0</v>
          </cell>
          <cell r="C334">
            <v>0</v>
          </cell>
          <cell r="D334">
            <v>0</v>
          </cell>
          <cell r="E334">
            <v>0</v>
          </cell>
          <cell r="F334">
            <v>0</v>
          </cell>
          <cell r="G334">
            <v>0</v>
          </cell>
          <cell r="H334">
            <v>0</v>
          </cell>
          <cell r="I334">
            <v>0</v>
          </cell>
          <cell r="J334">
            <v>604.68320999999992</v>
          </cell>
          <cell r="K334">
            <v>-604.68320999999992</v>
          </cell>
          <cell r="L334">
            <v>0</v>
          </cell>
          <cell r="M334">
            <v>0</v>
          </cell>
        </row>
        <row r="335">
          <cell r="A335" t="str">
            <v>Telpa31138313</v>
          </cell>
          <cell r="B335">
            <v>0</v>
          </cell>
          <cell r="C335">
            <v>0</v>
          </cell>
          <cell r="D335">
            <v>0</v>
          </cell>
          <cell r="E335">
            <v>0</v>
          </cell>
          <cell r="F335">
            <v>0</v>
          </cell>
          <cell r="G335">
            <v>0</v>
          </cell>
          <cell r="H335">
            <v>0</v>
          </cell>
          <cell r="I335">
            <v>0</v>
          </cell>
          <cell r="J335">
            <v>2.5705800000000001</v>
          </cell>
          <cell r="K335">
            <v>0.19214999999999982</v>
          </cell>
          <cell r="L335">
            <v>0.67599000000000009</v>
          </cell>
          <cell r="M335">
            <v>0.7758200000000004</v>
          </cell>
        </row>
        <row r="336">
          <cell r="A336" t="str">
            <v>Telpa31138320</v>
          </cell>
          <cell r="B336">
            <v>0</v>
          </cell>
          <cell r="C336">
            <v>0</v>
          </cell>
          <cell r="D336">
            <v>0</v>
          </cell>
          <cell r="E336">
            <v>0</v>
          </cell>
          <cell r="F336">
            <v>0</v>
          </cell>
          <cell r="G336">
            <v>0</v>
          </cell>
          <cell r="H336">
            <v>0</v>
          </cell>
          <cell r="I336">
            <v>0</v>
          </cell>
          <cell r="J336">
            <v>1282.70246</v>
          </cell>
          <cell r="K336">
            <v>-94.135379999999941</v>
          </cell>
          <cell r="L336">
            <v>269.37093000000004</v>
          </cell>
          <cell r="M336">
            <v>278.79316999999992</v>
          </cell>
        </row>
        <row r="337">
          <cell r="A337" t="str">
            <v>Telpa31138322</v>
          </cell>
          <cell r="B337">
            <v>0</v>
          </cell>
          <cell r="C337">
            <v>0</v>
          </cell>
          <cell r="D337">
            <v>0</v>
          </cell>
          <cell r="E337">
            <v>0</v>
          </cell>
          <cell r="F337">
            <v>0</v>
          </cell>
          <cell r="G337">
            <v>0</v>
          </cell>
          <cell r="H337">
            <v>0</v>
          </cell>
          <cell r="I337">
            <v>0</v>
          </cell>
          <cell r="J337">
            <v>236.02903000000001</v>
          </cell>
          <cell r="K337">
            <v>-236.02903000000001</v>
          </cell>
          <cell r="L337">
            <v>0</v>
          </cell>
          <cell r="M337">
            <v>0</v>
          </cell>
        </row>
        <row r="338">
          <cell r="A338" t="str">
            <v>Telpa31138323</v>
          </cell>
          <cell r="B338">
            <v>0</v>
          </cell>
          <cell r="C338">
            <v>0</v>
          </cell>
          <cell r="D338">
            <v>0</v>
          </cell>
          <cell r="E338">
            <v>0</v>
          </cell>
          <cell r="F338">
            <v>0</v>
          </cell>
          <cell r="G338">
            <v>0</v>
          </cell>
          <cell r="H338">
            <v>0</v>
          </cell>
          <cell r="I338">
            <v>0</v>
          </cell>
          <cell r="J338">
            <v>1046.6734300000001</v>
          </cell>
          <cell r="K338">
            <v>141.89364999999998</v>
          </cell>
          <cell r="L338">
            <v>269.37093000000004</v>
          </cell>
          <cell r="M338">
            <v>278.79316999999992</v>
          </cell>
        </row>
        <row r="339">
          <cell r="A339" t="str">
            <v>Telpa31138330</v>
          </cell>
          <cell r="B339">
            <v>259.81763000000001</v>
          </cell>
          <cell r="C339">
            <v>214.26044999999999</v>
          </cell>
          <cell r="D339">
            <v>239.13096000000007</v>
          </cell>
          <cell r="E339">
            <v>220.36537999999996</v>
          </cell>
          <cell r="F339">
            <v>194.59148999999991</v>
          </cell>
          <cell r="G339">
            <v>184.21510000000012</v>
          </cell>
          <cell r="H339">
            <v>584.21510000000012</v>
          </cell>
          <cell r="I339">
            <v>-210</v>
          </cell>
          <cell r="J339">
            <v>-244.84733000000006</v>
          </cell>
          <cell r="K339">
            <v>150.21229999999991</v>
          </cell>
          <cell r="L339">
            <v>36.224950000000035</v>
          </cell>
          <cell r="M339">
            <v>29.685129999999845</v>
          </cell>
        </row>
        <row r="340">
          <cell r="A340" t="str">
            <v>Telpa31138333</v>
          </cell>
          <cell r="B340">
            <v>259.81763000000001</v>
          </cell>
          <cell r="C340">
            <v>214.26044999999999</v>
          </cell>
          <cell r="D340">
            <v>239.13096000000007</v>
          </cell>
          <cell r="E340">
            <v>220.36537999999996</v>
          </cell>
          <cell r="F340">
            <v>194.59148999999991</v>
          </cell>
          <cell r="G340">
            <v>184.21510000000012</v>
          </cell>
          <cell r="H340">
            <v>584.21510000000012</v>
          </cell>
          <cell r="I340">
            <v>-210</v>
          </cell>
          <cell r="J340">
            <v>-244.84733000000006</v>
          </cell>
          <cell r="K340">
            <v>150.21229999999991</v>
          </cell>
          <cell r="L340">
            <v>36.224950000000035</v>
          </cell>
          <cell r="M340">
            <v>29.685129999999845</v>
          </cell>
        </row>
        <row r="341">
          <cell r="A341" t="str">
            <v>Telpa31138340</v>
          </cell>
          <cell r="B341">
            <v>0</v>
          </cell>
          <cell r="C341">
            <v>0</v>
          </cell>
          <cell r="D341">
            <v>0</v>
          </cell>
          <cell r="E341">
            <v>0</v>
          </cell>
          <cell r="F341">
            <v>0</v>
          </cell>
          <cell r="G341">
            <v>0</v>
          </cell>
          <cell r="H341">
            <v>0</v>
          </cell>
          <cell r="I341">
            <v>0</v>
          </cell>
          <cell r="J341">
            <v>182.47628</v>
          </cell>
          <cell r="K341">
            <v>-181.60045</v>
          </cell>
          <cell r="L341">
            <v>0.21430000000000005</v>
          </cell>
          <cell r="M341">
            <v>0.24594999999999989</v>
          </cell>
        </row>
        <row r="342">
          <cell r="A342" t="str">
            <v>Telpa31138342</v>
          </cell>
          <cell r="B342">
            <v>0</v>
          </cell>
          <cell r="C342">
            <v>0</v>
          </cell>
          <cell r="D342">
            <v>0</v>
          </cell>
          <cell r="E342">
            <v>0</v>
          </cell>
          <cell r="F342">
            <v>0</v>
          </cell>
          <cell r="G342">
            <v>0</v>
          </cell>
          <cell r="H342">
            <v>0</v>
          </cell>
          <cell r="I342">
            <v>0</v>
          </cell>
          <cell r="J342">
            <v>181.65391</v>
          </cell>
          <cell r="K342">
            <v>-181.65391</v>
          </cell>
          <cell r="L342">
            <v>0</v>
          </cell>
          <cell r="M342">
            <v>0</v>
          </cell>
        </row>
        <row r="343">
          <cell r="A343" t="str">
            <v>Telpa31138343</v>
          </cell>
          <cell r="B343">
            <v>0</v>
          </cell>
          <cell r="C343">
            <v>0</v>
          </cell>
          <cell r="D343">
            <v>0</v>
          </cell>
          <cell r="E343">
            <v>0</v>
          </cell>
          <cell r="F343">
            <v>0</v>
          </cell>
          <cell r="G343">
            <v>0</v>
          </cell>
          <cell r="H343">
            <v>0</v>
          </cell>
          <cell r="I343">
            <v>0</v>
          </cell>
          <cell r="J343">
            <v>0.82237000000000005</v>
          </cell>
          <cell r="K343">
            <v>5.3459999999999952E-2</v>
          </cell>
          <cell r="L343">
            <v>0.21430000000000005</v>
          </cell>
          <cell r="M343">
            <v>0.24594999999999989</v>
          </cell>
        </row>
        <row r="344">
          <cell r="A344" t="str">
            <v>Telpa41111320</v>
          </cell>
          <cell r="B344">
            <v>1844.3067100000001</v>
          </cell>
          <cell r="C344">
            <v>1664.6295899999998</v>
          </cell>
          <cell r="D344">
            <v>2367.79765</v>
          </cell>
          <cell r="E344">
            <v>2188.2360500000004</v>
          </cell>
          <cell r="F344">
            <v>2140.7639100000006</v>
          </cell>
          <cell r="G344">
            <v>1784.6874099999986</v>
          </cell>
          <cell r="H344">
            <v>2080.8622599999999</v>
          </cell>
          <cell r="I344">
            <v>1840.8239300000005</v>
          </cell>
          <cell r="J344">
            <v>1607.9332700000032</v>
          </cell>
          <cell r="K344">
            <v>1828.8178399999997</v>
          </cell>
          <cell r="L344">
            <v>1565.8003799999969</v>
          </cell>
          <cell r="M344">
            <v>1495.9736599999997</v>
          </cell>
        </row>
        <row r="345">
          <cell r="A345" t="str">
            <v>Telpa41111323</v>
          </cell>
          <cell r="B345">
            <v>1.125E-2</v>
          </cell>
          <cell r="C345">
            <v>2.2430000000000002E-2</v>
          </cell>
          <cell r="D345">
            <v>4.5330000000000009E-2</v>
          </cell>
          <cell r="E345">
            <v>1.5509999999999982E-2</v>
          </cell>
          <cell r="F345">
            <v>7.6770000000000005E-2</v>
          </cell>
          <cell r="G345">
            <v>6.583E-2</v>
          </cell>
          <cell r="H345">
            <v>3.4000000000000141E-3</v>
          </cell>
          <cell r="I345">
            <v>6.8659999999999999E-2</v>
          </cell>
          <cell r="J345">
            <v>0</v>
          </cell>
          <cell r="K345">
            <v>0</v>
          </cell>
          <cell r="L345">
            <v>0</v>
          </cell>
          <cell r="M345">
            <v>0</v>
          </cell>
        </row>
        <row r="346">
          <cell r="A346" t="str">
            <v>Telpa41111324</v>
          </cell>
          <cell r="B346">
            <v>20.39697</v>
          </cell>
          <cell r="C346">
            <v>16.4361</v>
          </cell>
          <cell r="D346">
            <v>16.489620000000002</v>
          </cell>
          <cell r="E346">
            <v>17.458589999999994</v>
          </cell>
          <cell r="F346">
            <v>18.281009999999995</v>
          </cell>
          <cell r="G346">
            <v>28.140570000000011</v>
          </cell>
          <cell r="H346">
            <v>18.144199999999998</v>
          </cell>
          <cell r="I346">
            <v>33.160679999999985</v>
          </cell>
          <cell r="J346">
            <v>27.481750000000005</v>
          </cell>
          <cell r="K346">
            <v>49.06783999999999</v>
          </cell>
          <cell r="L346">
            <v>51.934210000000007</v>
          </cell>
          <cell r="M346">
            <v>36.444420000000036</v>
          </cell>
        </row>
        <row r="347">
          <cell r="A347" t="str">
            <v>Telpa41111330</v>
          </cell>
          <cell r="B347">
            <v>40.439360000000001</v>
          </cell>
          <cell r="C347">
            <v>161.39590999999999</v>
          </cell>
          <cell r="D347">
            <v>281.59904</v>
          </cell>
          <cell r="E347">
            <v>242.18304000000001</v>
          </cell>
          <cell r="F347">
            <v>99.160089999999968</v>
          </cell>
          <cell r="G347">
            <v>64.978610000000117</v>
          </cell>
          <cell r="H347">
            <v>867.82864999999981</v>
          </cell>
          <cell r="I347">
            <v>779.53765999999996</v>
          </cell>
          <cell r="J347">
            <v>1058.9725100000001</v>
          </cell>
          <cell r="K347">
            <v>900.85575000000063</v>
          </cell>
          <cell r="L347">
            <v>941.92578999999932</v>
          </cell>
          <cell r="M347">
            <v>943.50824000000011</v>
          </cell>
        </row>
        <row r="348">
          <cell r="A348" t="str">
            <v>Telpa41111334</v>
          </cell>
          <cell r="B348">
            <v>2.5533699999999997</v>
          </cell>
          <cell r="C348">
            <v>12.258320000000001</v>
          </cell>
          <cell r="D348">
            <v>23.762090000000001</v>
          </cell>
          <cell r="E348">
            <v>19.255040000000001</v>
          </cell>
          <cell r="F348">
            <v>20.837589999999999</v>
          </cell>
          <cell r="G348">
            <v>21.833300000000008</v>
          </cell>
          <cell r="H348">
            <v>0</v>
          </cell>
          <cell r="I348">
            <v>2.281480000000002</v>
          </cell>
          <cell r="J348">
            <v>47.838130000000007</v>
          </cell>
          <cell r="K348">
            <v>-4.1532000000000266</v>
          </cell>
          <cell r="L348">
            <v>13.522559999999999</v>
          </cell>
          <cell r="M348">
            <v>14.22499000000002</v>
          </cell>
        </row>
        <row r="349">
          <cell r="A349" t="str">
            <v>Telpa41111335</v>
          </cell>
          <cell r="B349">
            <v>0</v>
          </cell>
          <cell r="C349">
            <v>0</v>
          </cell>
          <cell r="D349">
            <v>0</v>
          </cell>
          <cell r="E349">
            <v>0.68779999999999997</v>
          </cell>
          <cell r="F349">
            <v>8.1700000000000106E-3</v>
          </cell>
          <cell r="G349">
            <v>5.8300000000000018E-3</v>
          </cell>
          <cell r="H349">
            <v>0</v>
          </cell>
          <cell r="I349">
            <v>0</v>
          </cell>
          <cell r="J349">
            <v>9.8200000000000509E-3</v>
          </cell>
          <cell r="K349">
            <v>-4.730000000000012E-3</v>
          </cell>
          <cell r="L349">
            <v>0</v>
          </cell>
          <cell r="M349">
            <v>0</v>
          </cell>
        </row>
        <row r="350">
          <cell r="A350" t="str">
            <v>Telpe31138100</v>
          </cell>
          <cell r="B350">
            <v>4292.8428800000002</v>
          </cell>
          <cell r="C350">
            <v>4053.0451699999994</v>
          </cell>
          <cell r="D350">
            <v>7493.8587900000002</v>
          </cell>
          <cell r="E350">
            <v>4728.3823400000001</v>
          </cell>
          <cell r="F350">
            <v>11412.06956</v>
          </cell>
          <cell r="G350">
            <v>3946.6789600000047</v>
          </cell>
          <cell r="H350">
            <v>4114.491829999999</v>
          </cell>
          <cell r="I350">
            <v>6605.9197299999942</v>
          </cell>
          <cell r="J350">
            <v>5054.1591499999995</v>
          </cell>
          <cell r="K350">
            <v>6203.6155700000018</v>
          </cell>
          <cell r="L350">
            <v>9061.7473700000046</v>
          </cell>
          <cell r="M350">
            <v>11376.369179999994</v>
          </cell>
        </row>
        <row r="351">
          <cell r="A351" t="str">
            <v>Telpe31138110</v>
          </cell>
          <cell r="B351">
            <v>4098.2809900000002</v>
          </cell>
          <cell r="C351">
            <v>3807.2026699999997</v>
          </cell>
          <cell r="D351">
            <v>6774.9126400000005</v>
          </cell>
          <cell r="E351">
            <v>4391.0159999999996</v>
          </cell>
          <cell r="F351">
            <v>11113.629560000001</v>
          </cell>
          <cell r="G351">
            <v>3754.0858100000005</v>
          </cell>
          <cell r="H351">
            <v>4012.4048299999995</v>
          </cell>
          <cell r="I351">
            <v>6605.9197299999942</v>
          </cell>
          <cell r="J351">
            <v>4976.1591500000068</v>
          </cell>
          <cell r="K351">
            <v>6203.6155700000018</v>
          </cell>
          <cell r="L351">
            <v>9061.7473699999973</v>
          </cell>
          <cell r="M351">
            <v>10962.830410000002</v>
          </cell>
        </row>
        <row r="352">
          <cell r="A352" t="str">
            <v>Telpe31138111</v>
          </cell>
          <cell r="B352">
            <v>0</v>
          </cell>
          <cell r="C352">
            <v>0</v>
          </cell>
          <cell r="D352">
            <v>0</v>
          </cell>
          <cell r="E352">
            <v>0</v>
          </cell>
          <cell r="F352">
            <v>8162.9050099999995</v>
          </cell>
          <cell r="G352">
            <v>-8162.9050099999995</v>
          </cell>
          <cell r="H352">
            <v>0</v>
          </cell>
          <cell r="I352">
            <v>0</v>
          </cell>
          <cell r="J352">
            <v>0</v>
          </cell>
          <cell r="K352">
            <v>0</v>
          </cell>
          <cell r="L352">
            <v>0</v>
          </cell>
          <cell r="M352">
            <v>0</v>
          </cell>
        </row>
        <row r="353">
          <cell r="A353" t="str">
            <v>Telpe31138113</v>
          </cell>
          <cell r="B353">
            <v>4098.2809900000002</v>
          </cell>
          <cell r="C353">
            <v>3807.2026699999997</v>
          </cell>
          <cell r="D353">
            <v>6774.9126400000005</v>
          </cell>
          <cell r="E353">
            <v>4391.0159999999996</v>
          </cell>
          <cell r="F353">
            <v>2950.7245500000026</v>
          </cell>
          <cell r="G353">
            <v>11916.990819999999</v>
          </cell>
          <cell r="H353">
            <v>4012.4048299999995</v>
          </cell>
          <cell r="I353">
            <v>6605.9197299999942</v>
          </cell>
          <cell r="J353">
            <v>4976.1591500000068</v>
          </cell>
          <cell r="K353">
            <v>6203.6155700000018</v>
          </cell>
          <cell r="L353">
            <v>9061.7473699999973</v>
          </cell>
          <cell r="M353">
            <v>10962.830410000002</v>
          </cell>
        </row>
        <row r="354">
          <cell r="A354" t="str">
            <v>Telpe31138130</v>
          </cell>
          <cell r="B354">
            <v>194.56189000000001</v>
          </cell>
          <cell r="C354">
            <v>245.8425</v>
          </cell>
          <cell r="D354">
            <v>718.9461500000001</v>
          </cell>
          <cell r="E354">
            <v>337.36633999999981</v>
          </cell>
          <cell r="F354">
            <v>298.44</v>
          </cell>
          <cell r="G354">
            <v>192.59314999999992</v>
          </cell>
          <cell r="H354">
            <v>102.08700000000022</v>
          </cell>
          <cell r="I354">
            <v>0</v>
          </cell>
          <cell r="J354">
            <v>77.999999999999545</v>
          </cell>
          <cell r="K354">
            <v>0</v>
          </cell>
          <cell r="L354">
            <v>0</v>
          </cell>
          <cell r="M354">
            <v>413.53877000000011</v>
          </cell>
        </row>
        <row r="355">
          <cell r="A355" t="str">
            <v>Telpe31138132</v>
          </cell>
          <cell r="B355">
            <v>0</v>
          </cell>
          <cell r="C355">
            <v>0</v>
          </cell>
          <cell r="D355">
            <v>0</v>
          </cell>
          <cell r="E355">
            <v>0</v>
          </cell>
          <cell r="F355">
            <v>0</v>
          </cell>
          <cell r="G355">
            <v>19.272590000000001</v>
          </cell>
          <cell r="H355">
            <v>-19.272590000000001</v>
          </cell>
          <cell r="I355">
            <v>0</v>
          </cell>
          <cell r="J355">
            <v>0</v>
          </cell>
          <cell r="K355">
            <v>0</v>
          </cell>
          <cell r="L355">
            <v>0</v>
          </cell>
          <cell r="M355">
            <v>0</v>
          </cell>
        </row>
        <row r="356">
          <cell r="A356" t="str">
            <v>Telpe31138133</v>
          </cell>
          <cell r="B356">
            <v>194.56189000000001</v>
          </cell>
          <cell r="C356">
            <v>245.8425</v>
          </cell>
          <cell r="D356">
            <v>718.9461500000001</v>
          </cell>
          <cell r="E356">
            <v>337.36633999999981</v>
          </cell>
          <cell r="F356">
            <v>298.44</v>
          </cell>
          <cell r="G356">
            <v>173.32055999999989</v>
          </cell>
          <cell r="H356">
            <v>121.35959000000025</v>
          </cell>
          <cell r="I356">
            <v>0</v>
          </cell>
          <cell r="J356">
            <v>77.999999999999545</v>
          </cell>
          <cell r="K356">
            <v>0</v>
          </cell>
          <cell r="L356">
            <v>0</v>
          </cell>
          <cell r="M356">
            <v>413.53877000000011</v>
          </cell>
        </row>
        <row r="357">
          <cell r="A357" t="str">
            <v>Telpe31138300</v>
          </cell>
          <cell r="B357">
            <v>61.676349999999999</v>
          </cell>
          <cell r="C357">
            <v>53.516000000000005</v>
          </cell>
          <cell r="D357">
            <v>59.245440000000002</v>
          </cell>
          <cell r="E357">
            <v>59.015669999999972</v>
          </cell>
          <cell r="F357">
            <v>55.230970000000042</v>
          </cell>
          <cell r="G357">
            <v>63.579409999999996</v>
          </cell>
          <cell r="H357">
            <v>35.08</v>
          </cell>
          <cell r="I357">
            <v>83.267440000000022</v>
          </cell>
          <cell r="J357">
            <v>5486.4233400000003</v>
          </cell>
          <cell r="K357">
            <v>-3064.4899400000004</v>
          </cell>
          <cell r="L357">
            <v>257.37017999999989</v>
          </cell>
          <cell r="M357">
            <v>354.20991000000004</v>
          </cell>
        </row>
        <row r="358">
          <cell r="A358" t="str">
            <v>Telpe31138310</v>
          </cell>
          <cell r="B358">
            <v>0</v>
          </cell>
          <cell r="C358">
            <v>0</v>
          </cell>
          <cell r="D358">
            <v>0</v>
          </cell>
          <cell r="E358">
            <v>0</v>
          </cell>
          <cell r="F358">
            <v>0</v>
          </cell>
          <cell r="G358">
            <v>0</v>
          </cell>
          <cell r="H358">
            <v>0</v>
          </cell>
          <cell r="I358">
            <v>0</v>
          </cell>
          <cell r="J358">
            <v>2202.1575600000001</v>
          </cell>
          <cell r="K358">
            <v>-2189.0697800000003</v>
          </cell>
          <cell r="L358">
            <v>-5.4784900000000007</v>
          </cell>
          <cell r="M358">
            <v>2.2252600000000005</v>
          </cell>
        </row>
        <row r="359">
          <cell r="A359" t="str">
            <v>Telpe31138313</v>
          </cell>
          <cell r="B359">
            <v>0</v>
          </cell>
          <cell r="C359">
            <v>0</v>
          </cell>
          <cell r="D359">
            <v>0</v>
          </cell>
          <cell r="E359">
            <v>0</v>
          </cell>
          <cell r="F359">
            <v>0</v>
          </cell>
          <cell r="G359">
            <v>0</v>
          </cell>
          <cell r="H359">
            <v>0</v>
          </cell>
          <cell r="I359">
            <v>0</v>
          </cell>
          <cell r="J359">
            <v>2202.1575600000001</v>
          </cell>
          <cell r="K359">
            <v>-2189.0697800000003</v>
          </cell>
          <cell r="L359">
            <v>-5.4784900000000007</v>
          </cell>
          <cell r="M359">
            <v>2.2252600000000005</v>
          </cell>
        </row>
        <row r="360">
          <cell r="A360" t="str">
            <v>Telpe31138320</v>
          </cell>
          <cell r="B360">
            <v>23.41048</v>
          </cell>
          <cell r="C360">
            <v>19.495339999999999</v>
          </cell>
          <cell r="D360">
            <v>22.021329999999999</v>
          </cell>
          <cell r="E360">
            <v>18.957440000000005</v>
          </cell>
          <cell r="F360">
            <v>9.5473399999999913</v>
          </cell>
          <cell r="G360">
            <v>10.258939999999996</v>
          </cell>
          <cell r="H360">
            <v>35.08</v>
          </cell>
          <cell r="I360">
            <v>78</v>
          </cell>
          <cell r="J360">
            <v>2518.9171999999999</v>
          </cell>
          <cell r="K360">
            <v>-245.14471999999978</v>
          </cell>
          <cell r="L360">
            <v>175.35215999999991</v>
          </cell>
          <cell r="M360">
            <v>298.31613000000016</v>
          </cell>
        </row>
        <row r="361">
          <cell r="A361" t="str">
            <v>Telpe31138323</v>
          </cell>
          <cell r="B361">
            <v>23.41048</v>
          </cell>
          <cell r="C361">
            <v>19.495339999999999</v>
          </cell>
          <cell r="D361">
            <v>22.021329999999999</v>
          </cell>
          <cell r="E361">
            <v>18.957440000000005</v>
          </cell>
          <cell r="F361">
            <v>9.5473399999999913</v>
          </cell>
          <cell r="G361">
            <v>10.258939999999996</v>
          </cell>
          <cell r="H361">
            <v>35.08</v>
          </cell>
          <cell r="I361">
            <v>78</v>
          </cell>
          <cell r="J361">
            <v>2518.9171999999999</v>
          </cell>
          <cell r="K361">
            <v>-245.14471999999978</v>
          </cell>
          <cell r="L361">
            <v>175.35215999999991</v>
          </cell>
          <cell r="M361">
            <v>298.31613000000016</v>
          </cell>
        </row>
        <row r="362">
          <cell r="A362" t="str">
            <v>Telpe31138330</v>
          </cell>
          <cell r="B362">
            <v>38.26587</v>
          </cell>
          <cell r="C362">
            <v>34.020659999999999</v>
          </cell>
          <cell r="D362">
            <v>37.224109999999996</v>
          </cell>
          <cell r="E362">
            <v>40.058230000000009</v>
          </cell>
          <cell r="F362">
            <v>45.683629999999994</v>
          </cell>
          <cell r="G362">
            <v>53.32047</v>
          </cell>
          <cell r="H362">
            <v>0</v>
          </cell>
          <cell r="I362">
            <v>5.2674399999999935</v>
          </cell>
          <cell r="J362">
            <v>97.47326000000001</v>
          </cell>
          <cell r="K362">
            <v>33.677660000000003</v>
          </cell>
          <cell r="L362">
            <v>89.006380000000036</v>
          </cell>
          <cell r="M362">
            <v>53.668519999999887</v>
          </cell>
        </row>
        <row r="363">
          <cell r="A363" t="str">
            <v>Telpe31138333</v>
          </cell>
          <cell r="B363">
            <v>38.26587</v>
          </cell>
          <cell r="C363">
            <v>34.020659999999999</v>
          </cell>
          <cell r="D363">
            <v>37.224109999999996</v>
          </cell>
          <cell r="E363">
            <v>40.058230000000009</v>
          </cell>
          <cell r="F363">
            <v>45.683629999999994</v>
          </cell>
          <cell r="G363">
            <v>53.32047</v>
          </cell>
          <cell r="H363">
            <v>0</v>
          </cell>
          <cell r="I363">
            <v>5.2674399999999935</v>
          </cell>
          <cell r="J363">
            <v>97.47326000000001</v>
          </cell>
          <cell r="K363">
            <v>33.677660000000003</v>
          </cell>
          <cell r="L363">
            <v>89.006380000000036</v>
          </cell>
          <cell r="M363">
            <v>53.668519999999887</v>
          </cell>
        </row>
        <row r="364">
          <cell r="A364" t="str">
            <v>Telpe31138340</v>
          </cell>
          <cell r="B364">
            <v>0</v>
          </cell>
          <cell r="C364">
            <v>0</v>
          </cell>
          <cell r="D364">
            <v>0</v>
          </cell>
          <cell r="E364">
            <v>0</v>
          </cell>
          <cell r="F364">
            <v>0</v>
          </cell>
          <cell r="G364">
            <v>0</v>
          </cell>
          <cell r="H364">
            <v>0</v>
          </cell>
          <cell r="I364">
            <v>0</v>
          </cell>
          <cell r="J364">
            <v>667.87531999999999</v>
          </cell>
          <cell r="K364">
            <v>-663.95309999999995</v>
          </cell>
          <cell r="L364">
            <v>-1.5098699999999998</v>
          </cell>
          <cell r="M364">
            <v>0</v>
          </cell>
        </row>
        <row r="365">
          <cell r="A365" t="str">
            <v>Telpe31138343</v>
          </cell>
          <cell r="B365">
            <v>0</v>
          </cell>
          <cell r="C365">
            <v>0</v>
          </cell>
          <cell r="D365">
            <v>0</v>
          </cell>
          <cell r="E365">
            <v>0</v>
          </cell>
          <cell r="F365">
            <v>0</v>
          </cell>
          <cell r="G365">
            <v>0</v>
          </cell>
          <cell r="H365">
            <v>0</v>
          </cell>
          <cell r="I365">
            <v>0</v>
          </cell>
          <cell r="J365">
            <v>667.87531999999999</v>
          </cell>
          <cell r="K365">
            <v>-663.95309999999995</v>
          </cell>
          <cell r="L365">
            <v>-1.5098699999999998</v>
          </cell>
          <cell r="M365">
            <v>0</v>
          </cell>
        </row>
        <row r="366">
          <cell r="A366" t="str">
            <v>Telpe31144300</v>
          </cell>
          <cell r="B366">
            <v>0</v>
          </cell>
          <cell r="C366">
            <v>0</v>
          </cell>
          <cell r="D366">
            <v>0</v>
          </cell>
          <cell r="E366">
            <v>0</v>
          </cell>
          <cell r="F366">
            <v>0</v>
          </cell>
          <cell r="G366">
            <v>0</v>
          </cell>
          <cell r="H366">
            <v>0</v>
          </cell>
          <cell r="I366">
            <v>0</v>
          </cell>
          <cell r="J366">
            <v>0</v>
          </cell>
          <cell r="K366">
            <v>0</v>
          </cell>
          <cell r="L366">
            <v>0</v>
          </cell>
          <cell r="M366">
            <v>2995.9186</v>
          </cell>
        </row>
        <row r="367">
          <cell r="A367" t="str">
            <v>Telpe41111320</v>
          </cell>
          <cell r="B367">
            <v>4783.1837000000005</v>
          </cell>
          <cell r="C367">
            <v>4799.54727</v>
          </cell>
          <cell r="D367">
            <v>-884.48715000000084</v>
          </cell>
          <cell r="E367">
            <v>5401.2759999999998</v>
          </cell>
          <cell r="F367">
            <v>5388.2841900000003</v>
          </cell>
          <cell r="G367">
            <v>5047.766639999998</v>
          </cell>
          <cell r="H367">
            <v>2917.971470000004</v>
          </cell>
          <cell r="I367">
            <v>4699.604879999999</v>
          </cell>
          <cell r="J367">
            <v>5439.2337899999948</v>
          </cell>
          <cell r="K367">
            <v>1028.2225800000015</v>
          </cell>
          <cell r="L367">
            <v>6045.6276500000095</v>
          </cell>
          <cell r="M367">
            <v>2992.6563999999926</v>
          </cell>
        </row>
        <row r="368">
          <cell r="A368" t="str">
            <v>Telpe41111323</v>
          </cell>
          <cell r="B368">
            <v>0</v>
          </cell>
          <cell r="C368">
            <v>0</v>
          </cell>
          <cell r="D368">
            <v>0</v>
          </cell>
          <cell r="E368">
            <v>2.2699999999999999E-3</v>
          </cell>
          <cell r="F368">
            <v>0</v>
          </cell>
          <cell r="G368">
            <v>0</v>
          </cell>
          <cell r="H368">
            <v>8.8600000000000016E-3</v>
          </cell>
          <cell r="I368">
            <v>0</v>
          </cell>
          <cell r="J368">
            <v>0</v>
          </cell>
          <cell r="K368">
            <v>0</v>
          </cell>
          <cell r="L368">
            <v>0</v>
          </cell>
          <cell r="M368">
            <v>0</v>
          </cell>
        </row>
        <row r="369">
          <cell r="A369" t="str">
            <v>Telpe41111324</v>
          </cell>
          <cell r="B369">
            <v>292.87541999999996</v>
          </cell>
          <cell r="C369">
            <v>589.52098000000001</v>
          </cell>
          <cell r="D369">
            <v>-151.41960999999992</v>
          </cell>
          <cell r="E369">
            <v>401.81055000000003</v>
          </cell>
          <cell r="F369">
            <v>364.66454999999974</v>
          </cell>
          <cell r="G369">
            <v>364.67398000000026</v>
          </cell>
          <cell r="H369">
            <v>160.48114999999984</v>
          </cell>
          <cell r="I369">
            <v>488.1260699999998</v>
          </cell>
          <cell r="J369">
            <v>102.40812000000005</v>
          </cell>
          <cell r="K369">
            <v>358.86155000000008</v>
          </cell>
          <cell r="L369">
            <v>235.78908000000001</v>
          </cell>
          <cell r="M369">
            <v>401.13411000000042</v>
          </cell>
        </row>
        <row r="370">
          <cell r="A370" t="str">
            <v>Telpe41111325</v>
          </cell>
          <cell r="B370">
            <v>146.38425000000001</v>
          </cell>
          <cell r="C370">
            <v>-146.38425000000001</v>
          </cell>
          <cell r="D370">
            <v>0</v>
          </cell>
          <cell r="E370">
            <v>0</v>
          </cell>
          <cell r="F370">
            <v>0</v>
          </cell>
          <cell r="G370">
            <v>0</v>
          </cell>
          <cell r="H370">
            <v>0</v>
          </cell>
          <cell r="I370">
            <v>0</v>
          </cell>
          <cell r="J370">
            <v>0</v>
          </cell>
          <cell r="K370">
            <v>0</v>
          </cell>
          <cell r="L370">
            <v>0</v>
          </cell>
          <cell r="M370">
            <v>0</v>
          </cell>
        </row>
        <row r="371">
          <cell r="A371" t="str">
            <v>Telpe41111330</v>
          </cell>
          <cell r="B371">
            <v>0</v>
          </cell>
          <cell r="C371">
            <v>-1.0585599999999999</v>
          </cell>
          <cell r="D371">
            <v>0</v>
          </cell>
          <cell r="E371">
            <v>0</v>
          </cell>
          <cell r="F371">
            <v>0</v>
          </cell>
          <cell r="G371">
            <v>0</v>
          </cell>
          <cell r="H371">
            <v>3915.5735699999996</v>
          </cell>
          <cell r="I371">
            <v>2278.994470000001</v>
          </cell>
          <cell r="J371">
            <v>2990.5870899999991</v>
          </cell>
          <cell r="K371">
            <v>1797.9991300000002</v>
          </cell>
          <cell r="L371">
            <v>1687.9970599999997</v>
          </cell>
          <cell r="M371">
            <v>849.29496000000108</v>
          </cell>
        </row>
        <row r="372">
          <cell r="A372" t="str">
            <v>Telpe41111334</v>
          </cell>
          <cell r="B372">
            <v>0</v>
          </cell>
          <cell r="C372">
            <v>0</v>
          </cell>
          <cell r="D372">
            <v>0</v>
          </cell>
          <cell r="E372">
            <v>0</v>
          </cell>
          <cell r="F372">
            <v>0</v>
          </cell>
          <cell r="G372">
            <v>0</v>
          </cell>
          <cell r="H372">
            <v>0</v>
          </cell>
          <cell r="I372">
            <v>224.95589999999999</v>
          </cell>
          <cell r="J372">
            <v>62.096609999999998</v>
          </cell>
          <cell r="K372">
            <v>-14.965139999999963</v>
          </cell>
          <cell r="L372">
            <v>34.99536999999998</v>
          </cell>
          <cell r="M372">
            <v>-0.24524000000002388</v>
          </cell>
        </row>
        <row r="373">
          <cell r="A373" t="str">
            <v>Consolidado31138100</v>
          </cell>
          <cell r="B373">
            <v>44017.763100000004</v>
          </cell>
          <cell r="C373">
            <v>49711.49267</v>
          </cell>
          <cell r="D373">
            <v>55219.083159999995</v>
          </cell>
          <cell r="E373">
            <v>51272.617020000034</v>
          </cell>
          <cell r="F373">
            <v>78535.39711999998</v>
          </cell>
          <cell r="G373">
            <v>66573.934360000014</v>
          </cell>
          <cell r="H373">
            <v>67255.37142000004</v>
          </cell>
          <cell r="I373">
            <v>70516.900940000021</v>
          </cell>
          <cell r="J373">
            <v>72480.883349999902</v>
          </cell>
          <cell r="K373">
            <v>76298.310500000021</v>
          </cell>
          <cell r="L373">
            <v>87966.624650000129</v>
          </cell>
          <cell r="M373">
            <v>115669.26445999974</v>
          </cell>
        </row>
        <row r="374">
          <cell r="A374" t="str">
            <v>Consolidado31138110</v>
          </cell>
          <cell r="B374">
            <v>42185.970600000001</v>
          </cell>
          <cell r="C374">
            <v>45458.382669999992</v>
          </cell>
          <cell r="D374">
            <v>51600.396020000015</v>
          </cell>
          <cell r="E374">
            <v>48668.28608999998</v>
          </cell>
          <cell r="F374">
            <v>75953.710410000029</v>
          </cell>
          <cell r="G374">
            <v>64193.03979999997</v>
          </cell>
          <cell r="H374">
            <v>64751.645340000046</v>
          </cell>
          <cell r="I374">
            <v>68314.574119999947</v>
          </cell>
          <cell r="J374">
            <v>70715.149600000062</v>
          </cell>
          <cell r="K374">
            <v>73733.091350000002</v>
          </cell>
          <cell r="L374">
            <v>88498.487999999896</v>
          </cell>
          <cell r="M374">
            <v>113642.34324000007</v>
          </cell>
        </row>
        <row r="375">
          <cell r="A375" t="str">
            <v>Consolidado31138111</v>
          </cell>
          <cell r="B375">
            <v>10121.606669999999</v>
          </cell>
          <cell r="C375">
            <v>11389.512409999998</v>
          </cell>
          <cell r="D375">
            <v>-21511.119079999997</v>
          </cell>
          <cell r="E375">
            <v>46196.315920000001</v>
          </cell>
          <cell r="F375">
            <v>38445.366329999997</v>
          </cell>
          <cell r="G375">
            <v>-84641.682249999998</v>
          </cell>
          <cell r="H375">
            <v>0</v>
          </cell>
          <cell r="I375">
            <v>0</v>
          </cell>
          <cell r="J375">
            <v>0</v>
          </cell>
          <cell r="K375">
            <v>0</v>
          </cell>
          <cell r="L375">
            <v>0</v>
          </cell>
          <cell r="M375">
            <v>0</v>
          </cell>
        </row>
        <row r="376">
          <cell r="A376" t="str">
            <v>Consolidado31138112</v>
          </cell>
          <cell r="B376">
            <v>0</v>
          </cell>
          <cell r="C376">
            <v>0</v>
          </cell>
          <cell r="D376">
            <v>6.720000000000001E-2</v>
          </cell>
          <cell r="E376">
            <v>3.8269999999999985E-2</v>
          </cell>
          <cell r="F376">
            <v>3.8270000000000012E-2</v>
          </cell>
          <cell r="G376">
            <v>2.3549999999999988E-2</v>
          </cell>
          <cell r="H376">
            <v>-3.0909999999999993E-2</v>
          </cell>
          <cell r="I376">
            <v>25.260020000000001</v>
          </cell>
          <cell r="J376">
            <v>4.6230000000001326E-2</v>
          </cell>
          <cell r="K376">
            <v>-0.14167000000000129</v>
          </cell>
          <cell r="L376">
            <v>0</v>
          </cell>
          <cell r="M376">
            <v>0</v>
          </cell>
        </row>
        <row r="377">
          <cell r="A377" t="str">
            <v>Consolidado31138113</v>
          </cell>
          <cell r="B377">
            <v>32064.36393</v>
          </cell>
          <cell r="C377">
            <v>34068.870260000003</v>
          </cell>
          <cell r="D377">
            <v>73111.447900000014</v>
          </cell>
          <cell r="E377">
            <v>2471.9318999999959</v>
          </cell>
          <cell r="F377">
            <v>37508.305809999991</v>
          </cell>
          <cell r="G377">
            <v>148834.69849999997</v>
          </cell>
          <cell r="H377">
            <v>64751.676250000077</v>
          </cell>
          <cell r="I377">
            <v>68289.314099999901</v>
          </cell>
          <cell r="J377">
            <v>70715.103370000026</v>
          </cell>
          <cell r="K377">
            <v>73733.233020000043</v>
          </cell>
          <cell r="L377">
            <v>88498.488000000012</v>
          </cell>
          <cell r="M377">
            <v>113642.34323999996</v>
          </cell>
        </row>
        <row r="378">
          <cell r="A378" t="str">
            <v>Consolidado31138120</v>
          </cell>
          <cell r="B378">
            <v>255.12130999999999</v>
          </cell>
          <cell r="C378">
            <v>1608.49584</v>
          </cell>
          <cell r="D378">
            <v>390.78018999999995</v>
          </cell>
          <cell r="E378">
            <v>221.03207999999995</v>
          </cell>
          <cell r="F378">
            <v>221.6887200000001</v>
          </cell>
          <cell r="G378">
            <v>197.48556000000008</v>
          </cell>
          <cell r="H378">
            <v>138.50857000000042</v>
          </cell>
          <cell r="I378">
            <v>130.53653999999915</v>
          </cell>
          <cell r="J378">
            <v>59.371160000000145</v>
          </cell>
          <cell r="K378">
            <v>135.34595000000036</v>
          </cell>
          <cell r="L378">
            <v>493.2801999999997</v>
          </cell>
          <cell r="M378">
            <v>289.34780999999975</v>
          </cell>
        </row>
        <row r="379">
          <cell r="A379" t="str">
            <v>Consolidado31138121</v>
          </cell>
          <cell r="B379">
            <v>5.1673599999999995</v>
          </cell>
          <cell r="C379">
            <v>1389.06988</v>
          </cell>
          <cell r="D379">
            <v>-1394.2372399999999</v>
          </cell>
          <cell r="E379">
            <v>1553.7434699999999</v>
          </cell>
          <cell r="F379">
            <v>49.016320000000178</v>
          </cell>
          <cell r="G379">
            <v>-1602.7597900000001</v>
          </cell>
          <cell r="H379">
            <v>0</v>
          </cell>
          <cell r="I379">
            <v>0</v>
          </cell>
          <cell r="J379">
            <v>0</v>
          </cell>
          <cell r="K379">
            <v>0</v>
          </cell>
          <cell r="L379">
            <v>0</v>
          </cell>
          <cell r="M379">
            <v>0</v>
          </cell>
        </row>
        <row r="380">
          <cell r="A380" t="str">
            <v>Consolidado31138122</v>
          </cell>
          <cell r="B380">
            <v>16.188690000000001</v>
          </cell>
          <cell r="C380">
            <v>9.4734300000000005</v>
          </cell>
          <cell r="D380">
            <v>45.006870000000006</v>
          </cell>
          <cell r="E380">
            <v>3.6647999999999854</v>
          </cell>
          <cell r="F380">
            <v>15.144900000000007</v>
          </cell>
          <cell r="G380">
            <v>10.379509999999996</v>
          </cell>
          <cell r="H380">
            <v>29.109400000000008</v>
          </cell>
          <cell r="I380">
            <v>25.998339999999985</v>
          </cell>
          <cell r="J380">
            <v>16.729510000000005</v>
          </cell>
          <cell r="K380">
            <v>16.69786000000002</v>
          </cell>
          <cell r="L380">
            <v>305.86614999999995</v>
          </cell>
          <cell r="M380">
            <v>218.01689999999996</v>
          </cell>
        </row>
        <row r="381">
          <cell r="A381" t="str">
            <v>Consolidado31138123</v>
          </cell>
          <cell r="B381">
            <v>233.76526000000001</v>
          </cell>
          <cell r="C381">
            <v>209.95253000000002</v>
          </cell>
          <cell r="D381">
            <v>1740.0105599999997</v>
          </cell>
          <cell r="E381">
            <v>-1336.37619</v>
          </cell>
          <cell r="F381">
            <v>157.5275</v>
          </cell>
          <cell r="G381">
            <v>1789.8658399999999</v>
          </cell>
          <cell r="H381">
            <v>109.39917000000014</v>
          </cell>
          <cell r="I381">
            <v>104.53819999999951</v>
          </cell>
          <cell r="J381">
            <v>42.641650000000482</v>
          </cell>
          <cell r="K381">
            <v>118.64808999999968</v>
          </cell>
          <cell r="L381">
            <v>187.41405000000032</v>
          </cell>
          <cell r="M381">
            <v>71.330909999999676</v>
          </cell>
        </row>
        <row r="382">
          <cell r="A382" t="str">
            <v>Consolidado31138130</v>
          </cell>
          <cell r="B382">
            <v>1576.6711900000003</v>
          </cell>
          <cell r="C382">
            <v>2644.6141600000001</v>
          </cell>
          <cell r="D382">
            <v>3227.9069499999978</v>
          </cell>
          <cell r="E382">
            <v>2383.2988500000019</v>
          </cell>
          <cell r="F382">
            <v>2359.9979900000017</v>
          </cell>
          <cell r="G382">
            <v>2183.4090099999994</v>
          </cell>
          <cell r="H382">
            <v>2365.2175499999976</v>
          </cell>
          <cell r="I382">
            <v>2071.790219999999</v>
          </cell>
          <cell r="J382">
            <v>1706.3625800000045</v>
          </cell>
          <cell r="K382">
            <v>2429.8731699999953</v>
          </cell>
          <cell r="L382">
            <v>-1025.1435099999981</v>
          </cell>
          <cell r="M382">
            <v>1737.5734699999994</v>
          </cell>
        </row>
        <row r="383">
          <cell r="A383" t="str">
            <v>Consolidado31138132</v>
          </cell>
          <cell r="B383">
            <v>0</v>
          </cell>
          <cell r="C383">
            <v>0</v>
          </cell>
          <cell r="D383">
            <v>0</v>
          </cell>
          <cell r="E383">
            <v>0</v>
          </cell>
          <cell r="F383">
            <v>0</v>
          </cell>
          <cell r="G383">
            <v>19.272590000000001</v>
          </cell>
          <cell r="H383">
            <v>-19.272590000000001</v>
          </cell>
          <cell r="I383">
            <v>0</v>
          </cell>
          <cell r="J383">
            <v>0</v>
          </cell>
          <cell r="K383">
            <v>0</v>
          </cell>
          <cell r="L383">
            <v>0</v>
          </cell>
          <cell r="M383">
            <v>0</v>
          </cell>
        </row>
        <row r="384">
          <cell r="A384" t="str">
            <v>Consolidado31138133</v>
          </cell>
          <cell r="B384">
            <v>1576.6711900000003</v>
          </cell>
          <cell r="C384">
            <v>2644.6141600000001</v>
          </cell>
          <cell r="D384">
            <v>3227.9069499999978</v>
          </cell>
          <cell r="E384">
            <v>2383.2988500000019</v>
          </cell>
          <cell r="F384">
            <v>2359.9979900000017</v>
          </cell>
          <cell r="G384">
            <v>2164.1364199999989</v>
          </cell>
          <cell r="H384">
            <v>2384.4901399999981</v>
          </cell>
          <cell r="I384">
            <v>2071.790219999999</v>
          </cell>
          <cell r="J384">
            <v>1706.3625800000045</v>
          </cell>
          <cell r="K384">
            <v>2429.8731699999953</v>
          </cell>
          <cell r="L384">
            <v>-1025.1435099999981</v>
          </cell>
          <cell r="M384">
            <v>1737.5734699999994</v>
          </cell>
        </row>
        <row r="385">
          <cell r="A385" t="str">
            <v>Consolidado31138300</v>
          </cell>
          <cell r="B385">
            <v>5395.9648700000007</v>
          </cell>
          <cell r="C385">
            <v>4821.8741800000016</v>
          </cell>
          <cell r="D385">
            <v>5207.6265099999982</v>
          </cell>
          <cell r="E385">
            <v>4359.1014900000009</v>
          </cell>
          <cell r="F385">
            <v>4747.6575100000009</v>
          </cell>
          <cell r="G385">
            <v>6204.0446400000037</v>
          </cell>
          <cell r="H385">
            <v>5174.6181699999979</v>
          </cell>
          <cell r="I385">
            <v>5313.5695799999958</v>
          </cell>
          <cell r="J385">
            <v>25709.792869999997</v>
          </cell>
          <cell r="K385">
            <v>-630.09348999999929</v>
          </cell>
          <cell r="L385">
            <v>3105.2850900000049</v>
          </cell>
          <cell r="M385">
            <v>9070.1868099999992</v>
          </cell>
        </row>
        <row r="386">
          <cell r="A386" t="str">
            <v>Consolidado31138310</v>
          </cell>
          <cell r="B386">
            <v>292.57974000000002</v>
          </cell>
          <cell r="C386">
            <v>381.99401999999998</v>
          </cell>
          <cell r="D386">
            <v>327.74330999999995</v>
          </cell>
          <cell r="E386">
            <v>283.21355000000005</v>
          </cell>
          <cell r="F386">
            <v>344.05219000000011</v>
          </cell>
          <cell r="G386">
            <v>1889.2080299999996</v>
          </cell>
          <cell r="H386">
            <v>-1572.5372399999997</v>
          </cell>
          <cell r="I386">
            <v>59.898879999999963</v>
          </cell>
          <cell r="J386">
            <v>8270.1368799999982</v>
          </cell>
          <cell r="K386">
            <v>-5981.0356699999993</v>
          </cell>
          <cell r="L386">
            <v>793.68978000000061</v>
          </cell>
          <cell r="M386">
            <v>-496.40357999999924</v>
          </cell>
        </row>
        <row r="387">
          <cell r="A387" t="str">
            <v>Consolidado31138312</v>
          </cell>
          <cell r="B387">
            <v>0</v>
          </cell>
          <cell r="C387">
            <v>0</v>
          </cell>
          <cell r="D387">
            <v>0</v>
          </cell>
          <cell r="E387">
            <v>0</v>
          </cell>
          <cell r="F387">
            <v>0</v>
          </cell>
          <cell r="G387">
            <v>0</v>
          </cell>
          <cell r="H387">
            <v>0</v>
          </cell>
          <cell r="I387">
            <v>0</v>
          </cell>
          <cell r="J387">
            <v>1911.04945</v>
          </cell>
          <cell r="K387">
            <v>-1174.2634499999999</v>
          </cell>
          <cell r="L387">
            <v>-415.8036800000001</v>
          </cell>
          <cell r="M387">
            <v>-133.22797999999995</v>
          </cell>
        </row>
        <row r="388">
          <cell r="A388" t="str">
            <v>Consolidado31138313</v>
          </cell>
          <cell r="B388">
            <v>292.57974000000002</v>
          </cell>
          <cell r="C388">
            <v>381.99401999999998</v>
          </cell>
          <cell r="D388">
            <v>327.74330999999995</v>
          </cell>
          <cell r="E388">
            <v>283.21355000000005</v>
          </cell>
          <cell r="F388">
            <v>344.05219000000011</v>
          </cell>
          <cell r="G388">
            <v>1889.2080299999996</v>
          </cell>
          <cell r="H388">
            <v>-1572.5372399999997</v>
          </cell>
          <cell r="I388">
            <v>59.898879999999963</v>
          </cell>
          <cell r="J388">
            <v>6359.0874300000005</v>
          </cell>
          <cell r="K388">
            <v>-4806.7722200000007</v>
          </cell>
          <cell r="L388">
            <v>1209.4934600000015</v>
          </cell>
          <cell r="M388">
            <v>-363.17560000000049</v>
          </cell>
        </row>
        <row r="389">
          <cell r="A389" t="str">
            <v>Consolidado31138320</v>
          </cell>
          <cell r="B389">
            <v>3507.0200999999997</v>
          </cell>
          <cell r="C389">
            <v>3150.4509800000005</v>
          </cell>
          <cell r="D389">
            <v>3118.9878000000017</v>
          </cell>
          <cell r="E389">
            <v>3032.3137399999978</v>
          </cell>
          <cell r="F389">
            <v>3270.3843300000008</v>
          </cell>
          <cell r="G389">
            <v>2928.1811899999993</v>
          </cell>
          <cell r="H389">
            <v>4419.4919999999984</v>
          </cell>
          <cell r="I389">
            <v>4181.1250300000065</v>
          </cell>
          <cell r="J389">
            <v>14624.792509999996</v>
          </cell>
          <cell r="K389">
            <v>6459.8399099999951</v>
          </cell>
          <cell r="L389">
            <v>1179.2254300000059</v>
          </cell>
          <cell r="M389">
            <v>8955.7357199999969</v>
          </cell>
        </row>
        <row r="390">
          <cell r="A390" t="str">
            <v>Consolidado31138322</v>
          </cell>
          <cell r="B390">
            <v>0</v>
          </cell>
          <cell r="C390">
            <v>0</v>
          </cell>
          <cell r="D390">
            <v>0</v>
          </cell>
          <cell r="E390">
            <v>0</v>
          </cell>
          <cell r="F390">
            <v>0</v>
          </cell>
          <cell r="G390">
            <v>0</v>
          </cell>
          <cell r="H390">
            <v>0</v>
          </cell>
          <cell r="I390">
            <v>0</v>
          </cell>
          <cell r="J390">
            <v>792.86041</v>
          </cell>
          <cell r="K390">
            <v>-395.90102000000002</v>
          </cell>
          <cell r="L390">
            <v>-208.00736000000001</v>
          </cell>
          <cell r="M390">
            <v>-52.300559999999962</v>
          </cell>
        </row>
        <row r="391">
          <cell r="A391" t="str">
            <v>Consolidado31138323</v>
          </cell>
          <cell r="B391">
            <v>3507.0200999999997</v>
          </cell>
          <cell r="C391">
            <v>3150.4509800000005</v>
          </cell>
          <cell r="D391">
            <v>3118.9878000000017</v>
          </cell>
          <cell r="E391">
            <v>3032.3137399999978</v>
          </cell>
          <cell r="F391">
            <v>3270.3843300000008</v>
          </cell>
          <cell r="G391">
            <v>2928.1811899999993</v>
          </cell>
          <cell r="H391">
            <v>4419.4919999999984</v>
          </cell>
          <cell r="I391">
            <v>4181.1250300000065</v>
          </cell>
          <cell r="J391">
            <v>13831.932100000002</v>
          </cell>
          <cell r="K391">
            <v>6855.7409299999927</v>
          </cell>
          <cell r="L391">
            <v>1387.2327900000018</v>
          </cell>
          <cell r="M391">
            <v>9008.0362800000003</v>
          </cell>
        </row>
        <row r="392">
          <cell r="A392" t="str">
            <v>Consolidado31138330</v>
          </cell>
          <cell r="B392">
            <v>1467.6013499999999</v>
          </cell>
          <cell r="C392">
            <v>1187.2874199999997</v>
          </cell>
          <cell r="D392">
            <v>1648.7094600000009</v>
          </cell>
          <cell r="E392">
            <v>946.63068999999905</v>
          </cell>
          <cell r="F392">
            <v>1015.4525200000007</v>
          </cell>
          <cell r="G392">
            <v>1365.91399</v>
          </cell>
          <cell r="H392">
            <v>2322.9984100000011</v>
          </cell>
          <cell r="I392">
            <v>1053.5011799999975</v>
          </cell>
          <cell r="J392">
            <v>-564.09117999999944</v>
          </cell>
          <cell r="K392">
            <v>1396.7711900000013</v>
          </cell>
          <cell r="L392">
            <v>886.24673000000075</v>
          </cell>
          <cell r="M392">
            <v>817.44866999999977</v>
          </cell>
        </row>
        <row r="393">
          <cell r="A393" t="str">
            <v>Consolidado31138333</v>
          </cell>
          <cell r="B393">
            <v>1467.6013499999999</v>
          </cell>
          <cell r="C393">
            <v>1187.2874199999997</v>
          </cell>
          <cell r="D393">
            <v>1648.7094600000009</v>
          </cell>
          <cell r="E393">
            <v>946.63068999999905</v>
          </cell>
          <cell r="F393">
            <v>1015.4525200000007</v>
          </cell>
          <cell r="G393">
            <v>1365.91399</v>
          </cell>
          <cell r="H393">
            <v>2322.9984100000011</v>
          </cell>
          <cell r="I393">
            <v>1053.5011799999975</v>
          </cell>
          <cell r="J393">
            <v>-564.09117999999944</v>
          </cell>
          <cell r="K393">
            <v>1396.7711900000013</v>
          </cell>
          <cell r="L393">
            <v>886.24673000000075</v>
          </cell>
          <cell r="M393">
            <v>817.44866999999977</v>
          </cell>
        </row>
        <row r="394">
          <cell r="A394" t="str">
            <v>Consolidado31138340</v>
          </cell>
          <cell r="B394">
            <v>128.76367999999999</v>
          </cell>
          <cell r="C394">
            <v>102.14176</v>
          </cell>
          <cell r="D394">
            <v>112.18594000000002</v>
          </cell>
          <cell r="E394">
            <v>96.943510000000003</v>
          </cell>
          <cell r="F394">
            <v>117.76846999999998</v>
          </cell>
          <cell r="G394">
            <v>20.741430000000037</v>
          </cell>
          <cell r="H394">
            <v>4.6649999999999636</v>
          </cell>
          <cell r="I394">
            <v>19.044489999999996</v>
          </cell>
          <cell r="J394">
            <v>3378.9546600000008</v>
          </cell>
          <cell r="K394">
            <v>-2505.668920000001</v>
          </cell>
          <cell r="L394">
            <v>246.1231499999999</v>
          </cell>
          <cell r="M394">
            <v>-206.5939999999996</v>
          </cell>
        </row>
        <row r="395">
          <cell r="A395" t="str">
            <v>Consolidado31138342</v>
          </cell>
          <cell r="B395">
            <v>0</v>
          </cell>
          <cell r="C395">
            <v>0</v>
          </cell>
          <cell r="D395">
            <v>0</v>
          </cell>
          <cell r="E395">
            <v>0</v>
          </cell>
          <cell r="F395">
            <v>0</v>
          </cell>
          <cell r="G395">
            <v>0</v>
          </cell>
          <cell r="H395">
            <v>0</v>
          </cell>
          <cell r="I395">
            <v>0</v>
          </cell>
          <cell r="J395">
            <v>616.19950000000006</v>
          </cell>
          <cell r="K395">
            <v>-372.64267000000007</v>
          </cell>
          <cell r="L395">
            <v>-135.07437000000002</v>
          </cell>
          <cell r="M395">
            <v>-21.91413</v>
          </cell>
        </row>
        <row r="396">
          <cell r="A396" t="str">
            <v>Consolidado31138343</v>
          </cell>
          <cell r="B396">
            <v>128.76367999999999</v>
          </cell>
          <cell r="C396">
            <v>102.14176</v>
          </cell>
          <cell r="D396">
            <v>112.18594000000002</v>
          </cell>
          <cell r="E396">
            <v>96.943510000000003</v>
          </cell>
          <cell r="F396">
            <v>117.76846999999998</v>
          </cell>
          <cell r="G396">
            <v>20.741430000000037</v>
          </cell>
          <cell r="H396">
            <v>4.6649999999999636</v>
          </cell>
          <cell r="I396">
            <v>19.044489999999996</v>
          </cell>
          <cell r="J396">
            <v>2762.7551600000002</v>
          </cell>
          <cell r="K396">
            <v>-2133.0262500000003</v>
          </cell>
          <cell r="L396">
            <v>381.19752000000017</v>
          </cell>
          <cell r="M396">
            <v>-184.67986999999994</v>
          </cell>
        </row>
        <row r="397">
          <cell r="A397" t="str">
            <v>Consolidado31144300</v>
          </cell>
          <cell r="B397">
            <v>242.43836999999999</v>
          </cell>
          <cell r="C397">
            <v>238.6464</v>
          </cell>
          <cell r="D397">
            <v>841.22470000000021</v>
          </cell>
          <cell r="E397">
            <v>241.84019999999987</v>
          </cell>
          <cell r="F397">
            <v>239.19391000000019</v>
          </cell>
          <cell r="G397">
            <v>245.79401000000007</v>
          </cell>
          <cell r="H397">
            <v>461.63940999999977</v>
          </cell>
          <cell r="I397">
            <v>681.55292999999983</v>
          </cell>
          <cell r="J397">
            <v>1081.1676400000006</v>
          </cell>
          <cell r="K397">
            <v>2106.9936299999999</v>
          </cell>
          <cell r="L397">
            <v>3270.9449199999999</v>
          </cell>
          <cell r="M397">
            <v>4045.1155099999996</v>
          </cell>
        </row>
        <row r="398">
          <cell r="A398" t="str">
            <v>Consolidado41111320</v>
          </cell>
          <cell r="B398">
            <v>69189.331869999995</v>
          </cell>
          <cell r="C398">
            <v>64324.483040000021</v>
          </cell>
          <cell r="D398">
            <v>66776.372730000003</v>
          </cell>
          <cell r="E398">
            <v>67720.63460999995</v>
          </cell>
          <cell r="F398">
            <v>71963.331240000029</v>
          </cell>
          <cell r="G398">
            <v>74380.853460000013</v>
          </cell>
          <cell r="H398">
            <v>56379.796299999987</v>
          </cell>
          <cell r="I398">
            <v>64595.747319999966</v>
          </cell>
          <cell r="J398">
            <v>76699.571950000012</v>
          </cell>
          <cell r="K398">
            <v>59104.068460000213</v>
          </cell>
          <cell r="L398">
            <v>59507.405569999828</v>
          </cell>
          <cell r="M398">
            <v>56513.877870000084</v>
          </cell>
        </row>
        <row r="399">
          <cell r="A399" t="str">
            <v>Consolidado41111323</v>
          </cell>
          <cell r="B399">
            <v>41.7956</v>
          </cell>
          <cell r="C399">
            <v>41.047720000000005</v>
          </cell>
          <cell r="D399">
            <v>54.945069999999987</v>
          </cell>
          <cell r="E399">
            <v>55.490560000000016</v>
          </cell>
          <cell r="F399">
            <v>70.443379999999991</v>
          </cell>
          <cell r="G399">
            <v>60.705939999999941</v>
          </cell>
          <cell r="H399">
            <v>25.67270000000002</v>
          </cell>
          <cell r="I399">
            <v>35.353870000000029</v>
          </cell>
          <cell r="J399">
            <v>45.696150000000046</v>
          </cell>
          <cell r="K399">
            <v>29.402289999999937</v>
          </cell>
          <cell r="L399">
            <v>35.672970000000021</v>
          </cell>
          <cell r="M399">
            <v>25.450419999999951</v>
          </cell>
        </row>
        <row r="400">
          <cell r="A400" t="str">
            <v>Consolidado41111324</v>
          </cell>
          <cell r="B400">
            <v>2904.88355</v>
          </cell>
          <cell r="C400">
            <v>2699.3331600000006</v>
          </cell>
          <cell r="D400">
            <v>2357.8248600000006</v>
          </cell>
          <cell r="E400">
            <v>3138.9158099999986</v>
          </cell>
          <cell r="F400">
            <v>3594.5728600000002</v>
          </cell>
          <cell r="G400">
            <v>4346.6319399999993</v>
          </cell>
          <cell r="H400">
            <v>2193.3606400000026</v>
          </cell>
          <cell r="I400">
            <v>2760.8719899999996</v>
          </cell>
          <cell r="J400">
            <v>6559.0922199999986</v>
          </cell>
          <cell r="K400">
            <v>3952.0616400000035</v>
          </cell>
          <cell r="L400">
            <v>5027.1461899999995</v>
          </cell>
          <cell r="M400">
            <v>4954.504829999998</v>
          </cell>
        </row>
        <row r="401">
          <cell r="A401" t="str">
            <v>Consolidado41111325</v>
          </cell>
          <cell r="B401">
            <v>150.33160999999998</v>
          </cell>
          <cell r="C401">
            <v>-145.90378999999999</v>
          </cell>
          <cell r="D401">
            <v>5.4272099999999988</v>
          </cell>
          <cell r="E401">
            <v>1.1116400000000013</v>
          </cell>
          <cell r="F401">
            <v>1.5747599999999995</v>
          </cell>
          <cell r="G401">
            <v>0.96364999999999945</v>
          </cell>
          <cell r="H401">
            <v>1.2974300000000003</v>
          </cell>
          <cell r="I401">
            <v>1.9972300000000001</v>
          </cell>
          <cell r="J401">
            <v>3.214109999999998</v>
          </cell>
          <cell r="K401">
            <v>1.1359400000000015</v>
          </cell>
          <cell r="L401">
            <v>1.0410399999999989</v>
          </cell>
          <cell r="M401">
            <v>0.73873000000000033</v>
          </cell>
        </row>
        <row r="402">
          <cell r="A402" t="str">
            <v>Consolidado41111330</v>
          </cell>
          <cell r="B402">
            <v>1922.01305</v>
          </cell>
          <cell r="C402">
            <v>1728.9321199999995</v>
          </cell>
          <cell r="D402">
            <v>-1444.3927199999994</v>
          </cell>
          <cell r="E402">
            <v>2374.4188899999999</v>
          </cell>
          <cell r="F402">
            <v>199.95474999999988</v>
          </cell>
          <cell r="G402">
            <v>120.71892000000025</v>
          </cell>
          <cell r="H402">
            <v>23366.951590000001</v>
          </cell>
          <cell r="I402">
            <v>24599.721070000003</v>
          </cell>
          <cell r="J402">
            <v>30019.543669999985</v>
          </cell>
          <cell r="K402">
            <v>27422.429590000014</v>
          </cell>
          <cell r="L402">
            <v>24552.790999999983</v>
          </cell>
          <cell r="M402">
            <v>23858.433730000019</v>
          </cell>
        </row>
        <row r="403">
          <cell r="A403" t="str">
            <v>Consolidado41111333</v>
          </cell>
          <cell r="B403">
            <v>1010.9059500000001</v>
          </cell>
          <cell r="C403">
            <v>940.35074000000009</v>
          </cell>
          <cell r="D403">
            <v>-1947.2414300000003</v>
          </cell>
          <cell r="E403">
            <v>-3.6618999999999997</v>
          </cell>
          <cell r="F403">
            <v>3.5760000000000014E-2</v>
          </cell>
          <cell r="G403">
            <v>-0.20771000000000003</v>
          </cell>
          <cell r="H403">
            <v>1.95004</v>
          </cell>
          <cell r="I403">
            <v>4.1011800000000003</v>
          </cell>
          <cell r="J403">
            <v>4.9359199999999994</v>
          </cell>
          <cell r="K403">
            <v>3.8451199999999996</v>
          </cell>
          <cell r="L403">
            <v>3.435789999999999</v>
          </cell>
          <cell r="M403">
            <v>1.7779700000000034</v>
          </cell>
        </row>
        <row r="404">
          <cell r="A404" t="str">
            <v>Consolidado41111334</v>
          </cell>
          <cell r="B404">
            <v>366.29703999999998</v>
          </cell>
          <cell r="C404">
            <v>344.29455000000002</v>
          </cell>
          <cell r="D404">
            <v>571.67466999999988</v>
          </cell>
          <cell r="E404">
            <v>595.8786399999999</v>
          </cell>
          <cell r="F404">
            <v>548.5942</v>
          </cell>
          <cell r="G404">
            <v>543.74744000000055</v>
          </cell>
          <cell r="H404">
            <v>480.73590999999988</v>
          </cell>
          <cell r="I404">
            <v>897.5971699999991</v>
          </cell>
          <cell r="J404">
            <v>10612.572209999998</v>
          </cell>
          <cell r="K404">
            <v>5196.1541900000029</v>
          </cell>
          <cell r="L404">
            <v>3576.8917900000015</v>
          </cell>
          <cell r="M404">
            <v>5768.3812899999975</v>
          </cell>
        </row>
        <row r="405">
          <cell r="A405" t="str">
            <v>Consolidado41111335</v>
          </cell>
          <cell r="B405">
            <v>0</v>
          </cell>
          <cell r="C405">
            <v>3.3948100000000001</v>
          </cell>
          <cell r="D405">
            <v>-3.3948100000000001</v>
          </cell>
          <cell r="E405">
            <v>0.68779999999999997</v>
          </cell>
          <cell r="F405">
            <v>8.1700000000000106E-3</v>
          </cell>
          <cell r="G405">
            <v>5.8300000000000018E-3</v>
          </cell>
          <cell r="H405">
            <v>3.8628100000000001</v>
          </cell>
          <cell r="I405">
            <v>4.7277500000000003</v>
          </cell>
          <cell r="J405">
            <v>7.1386999999999983</v>
          </cell>
          <cell r="K405">
            <v>1.1526700000000005</v>
          </cell>
          <cell r="L405">
            <v>-0.1104699999999994</v>
          </cell>
          <cell r="M405">
            <v>-1.8999999999991246E-4</v>
          </cell>
        </row>
        <row r="65473">
          <cell r="A65473">
            <v>0</v>
          </cell>
          <cell r="B65473">
            <v>0</v>
          </cell>
          <cell r="C65473">
            <v>0</v>
          </cell>
          <cell r="D65473">
            <v>0</v>
          </cell>
          <cell r="E65473">
            <v>0</v>
          </cell>
          <cell r="F65473">
            <v>0</v>
          </cell>
          <cell r="G65473">
            <v>0</v>
          </cell>
          <cell r="H65473">
            <v>0</v>
          </cell>
          <cell r="I65473">
            <v>0</v>
          </cell>
          <cell r="J65473">
            <v>0</v>
          </cell>
          <cell r="K65473">
            <v>0</v>
          </cell>
          <cell r="L65473">
            <v>0</v>
          </cell>
          <cell r="M65473">
            <v>0</v>
          </cell>
        </row>
      </sheetData>
      <sheetData sheetId="24" refreshError="1">
        <row r="1">
          <cell r="A1" t="str">
            <v>Teleamazon</v>
          </cell>
          <cell r="B1" t="str">
            <v>CE</v>
          </cell>
          <cell r="C1" t="str">
            <v>Teleamazon</v>
          </cell>
        </row>
        <row r="2">
          <cell r="A2" t="str">
            <v>Telamazon</v>
          </cell>
          <cell r="B2" t="str">
            <v>CE</v>
          </cell>
          <cell r="C2" t="str">
            <v>Teleamazon</v>
          </cell>
        </row>
        <row r="3">
          <cell r="A3" t="str">
            <v>Telaima</v>
          </cell>
          <cell r="B3" t="str">
            <v>CE</v>
          </cell>
          <cell r="C3" t="str">
            <v>Telaima</v>
          </cell>
        </row>
        <row r="4">
          <cell r="A4" t="str">
            <v>Telepara</v>
          </cell>
          <cell r="B4" t="str">
            <v>CE</v>
          </cell>
          <cell r="C4" t="str">
            <v>Telepara</v>
          </cell>
        </row>
        <row r="5">
          <cell r="A5" t="str">
            <v>Telepará</v>
          </cell>
          <cell r="B5" t="str">
            <v>CE</v>
          </cell>
          <cell r="C5" t="str">
            <v>Telepara</v>
          </cell>
        </row>
        <row r="6">
          <cell r="A6" t="str">
            <v>Teleamapa</v>
          </cell>
          <cell r="B6" t="str">
            <v>CE</v>
          </cell>
          <cell r="C6" t="str">
            <v>Teleamapa</v>
          </cell>
        </row>
        <row r="7">
          <cell r="A7" t="str">
            <v>Teleamapá</v>
          </cell>
          <cell r="B7" t="str">
            <v>CE</v>
          </cell>
          <cell r="C7" t="str">
            <v>Teleamapa</v>
          </cell>
        </row>
        <row r="8">
          <cell r="A8" t="str">
            <v>Telma</v>
          </cell>
          <cell r="B8" t="str">
            <v>CE</v>
          </cell>
          <cell r="C8" t="str">
            <v>Telma</v>
          </cell>
        </row>
        <row r="9">
          <cell r="A9" t="str">
            <v>Telepisa</v>
          </cell>
          <cell r="B9" t="str">
            <v>CE</v>
          </cell>
          <cell r="C9" t="str">
            <v>Telepisa</v>
          </cell>
        </row>
        <row r="10">
          <cell r="A10" t="str">
            <v>Teleceara</v>
          </cell>
          <cell r="B10" t="str">
            <v>CE</v>
          </cell>
          <cell r="C10" t="str">
            <v>Teleceara</v>
          </cell>
        </row>
        <row r="11">
          <cell r="A11" t="str">
            <v>Teleceará</v>
          </cell>
          <cell r="B11" t="str">
            <v>CE</v>
          </cell>
          <cell r="C11" t="str">
            <v>Teleceara</v>
          </cell>
        </row>
        <row r="12">
          <cell r="A12" t="str">
            <v>Telern</v>
          </cell>
          <cell r="B12" t="str">
            <v>PE</v>
          </cell>
          <cell r="C12" t="str">
            <v>Telern</v>
          </cell>
        </row>
        <row r="13">
          <cell r="A13" t="str">
            <v>Telpa</v>
          </cell>
          <cell r="B13" t="str">
            <v>PE</v>
          </cell>
          <cell r="C13" t="str">
            <v>Telpa</v>
          </cell>
        </row>
        <row r="14">
          <cell r="A14" t="str">
            <v>Telpe</v>
          </cell>
          <cell r="B14" t="str">
            <v>PE</v>
          </cell>
          <cell r="C14" t="str">
            <v>Telpe</v>
          </cell>
        </row>
        <row r="15">
          <cell r="A15" t="str">
            <v>Telasa</v>
          </cell>
          <cell r="B15" t="str">
            <v>BA</v>
          </cell>
          <cell r="C15" t="str">
            <v>Telasa</v>
          </cell>
        </row>
        <row r="16">
          <cell r="A16" t="str">
            <v>Telergipe</v>
          </cell>
          <cell r="B16" t="str">
            <v>BA</v>
          </cell>
          <cell r="C16" t="str">
            <v>Telergipe</v>
          </cell>
        </row>
        <row r="17">
          <cell r="A17" t="str">
            <v>Telebahia</v>
          </cell>
          <cell r="B17" t="str">
            <v>BA</v>
          </cell>
          <cell r="C17" t="str">
            <v>Telebahia</v>
          </cell>
        </row>
        <row r="18">
          <cell r="A18" t="str">
            <v>Telemig</v>
          </cell>
          <cell r="B18" t="str">
            <v>MG</v>
          </cell>
          <cell r="C18" t="str">
            <v>Telemig</v>
          </cell>
        </row>
        <row r="19">
          <cell r="A19" t="str">
            <v>Telest</v>
          </cell>
          <cell r="B19" t="str">
            <v>MG</v>
          </cell>
          <cell r="C19" t="str">
            <v>Telest</v>
          </cell>
        </row>
        <row r="20">
          <cell r="A20" t="str">
            <v>Teleste</v>
          </cell>
          <cell r="B20" t="str">
            <v>MG</v>
          </cell>
          <cell r="C20" t="str">
            <v>Telest</v>
          </cell>
        </row>
        <row r="21">
          <cell r="A21" t="str">
            <v>Telerj</v>
          </cell>
          <cell r="B21" t="str">
            <v>RJ</v>
          </cell>
          <cell r="C21" t="str">
            <v>Telerj</v>
          </cell>
        </row>
        <row r="22">
          <cell r="A22" t="str">
            <v>TELEMAR - AM</v>
          </cell>
          <cell r="B22" t="str">
            <v>CE</v>
          </cell>
          <cell r="C22" t="str">
            <v>Teleamazon</v>
          </cell>
        </row>
        <row r="23">
          <cell r="A23" t="str">
            <v>TELEMAR - RR</v>
          </cell>
          <cell r="B23" t="str">
            <v>CE</v>
          </cell>
          <cell r="C23" t="str">
            <v>Telaima</v>
          </cell>
        </row>
        <row r="24">
          <cell r="A24" t="str">
            <v>TELEMAR - PA</v>
          </cell>
          <cell r="B24" t="str">
            <v>CE</v>
          </cell>
          <cell r="C24" t="str">
            <v>Telepara</v>
          </cell>
        </row>
        <row r="25">
          <cell r="A25" t="str">
            <v>TELEMAR - AP</v>
          </cell>
          <cell r="B25" t="str">
            <v>CE</v>
          </cell>
          <cell r="C25" t="str">
            <v>Teleamapa</v>
          </cell>
        </row>
        <row r="26">
          <cell r="A26" t="str">
            <v>TELEMAR - MA</v>
          </cell>
          <cell r="B26" t="str">
            <v>CE</v>
          </cell>
          <cell r="C26" t="str">
            <v>Telma</v>
          </cell>
        </row>
        <row r="27">
          <cell r="A27" t="str">
            <v>TELEMAR - PI</v>
          </cell>
          <cell r="B27" t="str">
            <v>CE</v>
          </cell>
          <cell r="C27" t="str">
            <v>Telepisa</v>
          </cell>
        </row>
        <row r="28">
          <cell r="A28" t="str">
            <v>TELEMAR - CE</v>
          </cell>
          <cell r="B28" t="str">
            <v>CE</v>
          </cell>
          <cell r="C28" t="str">
            <v>Teleceara</v>
          </cell>
        </row>
        <row r="29">
          <cell r="A29" t="str">
            <v>TELEMAR - RN</v>
          </cell>
          <cell r="B29" t="str">
            <v>PE</v>
          </cell>
          <cell r="C29" t="str">
            <v>Telern</v>
          </cell>
        </row>
        <row r="30">
          <cell r="A30" t="str">
            <v>TELEMAR - PB</v>
          </cell>
          <cell r="B30" t="str">
            <v>PE</v>
          </cell>
          <cell r="C30" t="str">
            <v>Telpa</v>
          </cell>
        </row>
        <row r="31">
          <cell r="A31" t="str">
            <v>TELEMAR - PE</v>
          </cell>
          <cell r="B31" t="str">
            <v>PE</v>
          </cell>
          <cell r="C31" t="str">
            <v>Telpe</v>
          </cell>
        </row>
        <row r="32">
          <cell r="A32" t="str">
            <v>TELEMAR - AL</v>
          </cell>
          <cell r="B32" t="str">
            <v>BA</v>
          </cell>
          <cell r="C32" t="str">
            <v>Telasa</v>
          </cell>
        </row>
        <row r="33">
          <cell r="A33" t="str">
            <v>TELEMAR - SE</v>
          </cell>
          <cell r="B33" t="str">
            <v>BA</v>
          </cell>
          <cell r="C33" t="str">
            <v>Telergipe</v>
          </cell>
        </row>
        <row r="34">
          <cell r="A34" t="str">
            <v>TELEMAR - BA</v>
          </cell>
          <cell r="B34" t="str">
            <v>BA</v>
          </cell>
          <cell r="C34" t="str">
            <v>Telebahia</v>
          </cell>
        </row>
        <row r="35">
          <cell r="A35" t="str">
            <v>TELEMAR - MG</v>
          </cell>
          <cell r="B35" t="str">
            <v>MG</v>
          </cell>
          <cell r="C35" t="str">
            <v>Telemig</v>
          </cell>
        </row>
        <row r="36">
          <cell r="A36" t="str">
            <v>TELEMAR - ES</v>
          </cell>
          <cell r="B36" t="str">
            <v>MG</v>
          </cell>
          <cell r="C36" t="str">
            <v>Telest</v>
          </cell>
        </row>
        <row r="37">
          <cell r="A37" t="str">
            <v>TELEMAR - RJ</v>
          </cell>
          <cell r="B37" t="str">
            <v>RJ</v>
          </cell>
          <cell r="C37" t="str">
            <v>Telerj</v>
          </cell>
        </row>
        <row r="38">
          <cell r="A38" t="str">
            <v>TELEMAR-AM</v>
          </cell>
          <cell r="B38" t="str">
            <v>CE</v>
          </cell>
          <cell r="C38" t="str">
            <v>Teleamazon</v>
          </cell>
        </row>
        <row r="39">
          <cell r="A39" t="str">
            <v>TELEMAR-RR</v>
          </cell>
          <cell r="B39" t="str">
            <v>CE</v>
          </cell>
          <cell r="C39" t="str">
            <v>Telaima</v>
          </cell>
        </row>
        <row r="40">
          <cell r="A40" t="str">
            <v>TELEMAR-PA</v>
          </cell>
          <cell r="B40" t="str">
            <v>CE</v>
          </cell>
          <cell r="C40" t="str">
            <v>Telepara</v>
          </cell>
        </row>
        <row r="41">
          <cell r="A41" t="str">
            <v>TELEMAR-AP</v>
          </cell>
          <cell r="B41" t="str">
            <v>CE</v>
          </cell>
          <cell r="C41" t="str">
            <v>Teleamapa</v>
          </cell>
        </row>
        <row r="42">
          <cell r="A42" t="str">
            <v>TELEMAR-MA</v>
          </cell>
          <cell r="B42" t="str">
            <v>CE</v>
          </cell>
          <cell r="C42" t="str">
            <v>Telma</v>
          </cell>
        </row>
        <row r="43">
          <cell r="A43" t="str">
            <v>TELEMAR-PI</v>
          </cell>
          <cell r="B43" t="str">
            <v>CE</v>
          </cell>
          <cell r="C43" t="str">
            <v>Telepisa</v>
          </cell>
        </row>
        <row r="44">
          <cell r="A44" t="str">
            <v>TELEMAR-CE</v>
          </cell>
          <cell r="B44" t="str">
            <v>CE</v>
          </cell>
          <cell r="C44" t="str">
            <v>Teleceara</v>
          </cell>
        </row>
        <row r="45">
          <cell r="A45" t="str">
            <v>TELEMAR-RN</v>
          </cell>
          <cell r="B45" t="str">
            <v>PE</v>
          </cell>
          <cell r="C45" t="str">
            <v>Telern</v>
          </cell>
        </row>
        <row r="46">
          <cell r="A46" t="str">
            <v>TELEMAR-PB</v>
          </cell>
          <cell r="B46" t="str">
            <v>PE</v>
          </cell>
          <cell r="C46" t="str">
            <v>Telpa</v>
          </cell>
        </row>
        <row r="47">
          <cell r="A47" t="str">
            <v>TELEMAR-PE</v>
          </cell>
          <cell r="B47" t="str">
            <v>PE</v>
          </cell>
          <cell r="C47" t="str">
            <v>Telpe</v>
          </cell>
        </row>
        <row r="48">
          <cell r="A48" t="str">
            <v>TELEMAR-AL</v>
          </cell>
          <cell r="B48" t="str">
            <v>BA</v>
          </cell>
          <cell r="C48" t="str">
            <v>Telasa</v>
          </cell>
        </row>
        <row r="49">
          <cell r="A49" t="str">
            <v>TELEMAR-SE</v>
          </cell>
          <cell r="B49" t="str">
            <v>BA</v>
          </cell>
          <cell r="C49" t="str">
            <v>Telergipe</v>
          </cell>
        </row>
        <row r="50">
          <cell r="A50" t="str">
            <v>TELEMAR-BA</v>
          </cell>
          <cell r="B50" t="str">
            <v>BA</v>
          </cell>
          <cell r="C50" t="str">
            <v>Telebahia</v>
          </cell>
        </row>
        <row r="51">
          <cell r="A51" t="str">
            <v>TELEMAR-MG</v>
          </cell>
          <cell r="B51" t="str">
            <v>MG</v>
          </cell>
          <cell r="C51" t="str">
            <v>Telemig</v>
          </cell>
        </row>
        <row r="52">
          <cell r="A52" t="str">
            <v>TELEMAR-ES</v>
          </cell>
          <cell r="B52" t="str">
            <v>MG</v>
          </cell>
          <cell r="C52" t="str">
            <v>Telest</v>
          </cell>
        </row>
        <row r="53">
          <cell r="A53" t="str">
            <v>TELEMAR-RJ</v>
          </cell>
          <cell r="B53" t="str">
            <v>RJ</v>
          </cell>
          <cell r="C53" t="str">
            <v>Telerj</v>
          </cell>
        </row>
        <row r="54">
          <cell r="A54" t="str">
            <v>AM</v>
          </cell>
          <cell r="B54" t="str">
            <v>CE</v>
          </cell>
          <cell r="C54" t="str">
            <v>Teleamazon</v>
          </cell>
        </row>
        <row r="55">
          <cell r="A55" t="str">
            <v>RR</v>
          </cell>
          <cell r="B55" t="str">
            <v>CE</v>
          </cell>
          <cell r="C55" t="str">
            <v>Telaima</v>
          </cell>
        </row>
        <row r="56">
          <cell r="A56" t="str">
            <v>PA</v>
          </cell>
          <cell r="B56" t="str">
            <v>CE</v>
          </cell>
          <cell r="C56" t="str">
            <v>Telepara</v>
          </cell>
        </row>
        <row r="57">
          <cell r="A57" t="str">
            <v>AP</v>
          </cell>
          <cell r="B57" t="str">
            <v>CE</v>
          </cell>
          <cell r="C57" t="str">
            <v>Teleamapa</v>
          </cell>
        </row>
        <row r="58">
          <cell r="A58" t="str">
            <v>MA</v>
          </cell>
          <cell r="B58" t="str">
            <v>CE</v>
          </cell>
          <cell r="C58" t="str">
            <v>Telma</v>
          </cell>
        </row>
        <row r="59">
          <cell r="A59" t="str">
            <v>PI</v>
          </cell>
          <cell r="B59" t="str">
            <v>CE</v>
          </cell>
          <cell r="C59" t="str">
            <v>Telepisa</v>
          </cell>
        </row>
        <row r="60">
          <cell r="A60" t="str">
            <v>CE</v>
          </cell>
          <cell r="B60" t="str">
            <v>CE</v>
          </cell>
          <cell r="C60" t="str">
            <v>Teleceara</v>
          </cell>
        </row>
        <row r="61">
          <cell r="A61" t="str">
            <v>RN</v>
          </cell>
          <cell r="B61" t="str">
            <v>PE</v>
          </cell>
          <cell r="C61" t="str">
            <v>Telern</v>
          </cell>
        </row>
        <row r="62">
          <cell r="A62" t="str">
            <v>PB</v>
          </cell>
          <cell r="B62" t="str">
            <v>PE</v>
          </cell>
          <cell r="C62" t="str">
            <v>Telpa</v>
          </cell>
        </row>
        <row r="63">
          <cell r="A63" t="str">
            <v>PE</v>
          </cell>
          <cell r="B63" t="str">
            <v>PE</v>
          </cell>
          <cell r="C63" t="str">
            <v>Telpe</v>
          </cell>
        </row>
        <row r="64">
          <cell r="A64" t="str">
            <v>AL</v>
          </cell>
          <cell r="B64" t="str">
            <v>BA</v>
          </cell>
          <cell r="C64" t="str">
            <v>Telasa</v>
          </cell>
        </row>
        <row r="65">
          <cell r="A65" t="str">
            <v>SE</v>
          </cell>
          <cell r="B65" t="str">
            <v>BA</v>
          </cell>
          <cell r="C65" t="str">
            <v>Telergipe</v>
          </cell>
        </row>
        <row r="66">
          <cell r="A66" t="str">
            <v>BA</v>
          </cell>
          <cell r="B66" t="str">
            <v>BA</v>
          </cell>
          <cell r="C66" t="str">
            <v>Telebahia</v>
          </cell>
        </row>
        <row r="67">
          <cell r="A67" t="str">
            <v>MG</v>
          </cell>
          <cell r="B67" t="str">
            <v>MG</v>
          </cell>
          <cell r="C67" t="str">
            <v>Telemig</v>
          </cell>
        </row>
        <row r="68">
          <cell r="A68" t="str">
            <v>ES</v>
          </cell>
          <cell r="B68" t="str">
            <v>MG</v>
          </cell>
          <cell r="C68" t="str">
            <v>Telest</v>
          </cell>
        </row>
        <row r="69">
          <cell r="A69" t="str">
            <v>RJ</v>
          </cell>
          <cell r="B69" t="str">
            <v>RJ</v>
          </cell>
          <cell r="C69" t="str">
            <v>Telerj</v>
          </cell>
        </row>
        <row r="70">
          <cell r="A70" t="str">
            <v>REGIONAL-MG</v>
          </cell>
          <cell r="C70" t="str">
            <v>Nucleo MG</v>
          </cell>
        </row>
        <row r="71">
          <cell r="A71" t="str">
            <v>REGIONAL-BA</v>
          </cell>
          <cell r="C71" t="str">
            <v>Nucleo BA</v>
          </cell>
        </row>
        <row r="72">
          <cell r="A72" t="str">
            <v>REGIONAL-PE</v>
          </cell>
          <cell r="C72" t="str">
            <v>Nucleo PE</v>
          </cell>
        </row>
        <row r="73">
          <cell r="A73" t="str">
            <v>REGIONAL-CE</v>
          </cell>
          <cell r="C73" t="str">
            <v>Nucleo CE</v>
          </cell>
        </row>
        <row r="74">
          <cell r="A74" t="str">
            <v>CONSOLIDADO</v>
          </cell>
          <cell r="C74" t="str">
            <v>Consolidado</v>
          </cell>
        </row>
      </sheetData>
      <sheetData sheetId="25"/>
      <sheetData sheetId="26" refreshError="1"/>
      <sheetData sheetId="27" refreshError="1"/>
      <sheetData sheetId="28" refreshError="1"/>
      <sheetData sheetId="29"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intese"/>
      <sheetName val="DemoRes"/>
      <sheetName val="DemoRes (2)"/>
      <sheetName val="RecLiqServ"/>
      <sheetName val="RecLiqServ (2)"/>
      <sheetName val="RecUni"/>
      <sheetName val="DetDemoRes"/>
      <sheetName val="DetDemoRes (2)"/>
      <sheetName val="Demanda"/>
      <sheetName val="PlanInvA"/>
      <sheetName val="PlanInvB"/>
      <sheetName val="PlaFin"/>
      <sheetName val="FluxCxaInd"/>
      <sheetName val="FluxCxa"/>
      <sheetName val="BalPat"/>
      <sheetName val="RecHum"/>
      <sheetName val="Sispec"/>
      <sheetName val="SispecPSAP"/>
      <sheetName val="Tabelas"/>
      <sheetName val="MêsBase"/>
      <sheetName val="Sispec99"/>
      <sheetName val="DemoRes_(2)"/>
      <sheetName val="RecLiqServ_(2)"/>
      <sheetName val="DetDemoRes_(2)"/>
      <sheetName val="DemoRes_(2)1"/>
      <sheetName val="RecLiqServ_(2)1"/>
      <sheetName val="DetDemoRes_(2)1"/>
    </sheetNames>
    <sheetDataSet>
      <sheetData sheetId="0" refreshError="1"/>
      <sheetData sheetId="1" refreshError="1"/>
      <sheetData sheetId="2" refreshError="1"/>
      <sheetData sheetId="3"/>
      <sheetData sheetId="4" refreshError="1"/>
      <sheetData sheetId="5" refreshError="1"/>
      <sheetData sheetId="6" refreshError="1"/>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row r="1">
          <cell r="A1" t="str">
            <v>Chave</v>
          </cell>
          <cell r="B1" t="str">
            <v>01/01/00</v>
          </cell>
          <cell r="C1" t="str">
            <v>01/02/00</v>
          </cell>
          <cell r="D1" t="str">
            <v>01/03/00</v>
          </cell>
          <cell r="E1" t="str">
            <v>01/04/00</v>
          </cell>
          <cell r="F1" t="str">
            <v>01/05/00</v>
          </cell>
          <cell r="G1" t="str">
            <v>01/06/00</v>
          </cell>
        </row>
        <row r="2">
          <cell r="A2" t="str">
            <v>Empresa Polo141100011</v>
          </cell>
          <cell r="B2">
            <v>11481.906949600001</v>
          </cell>
          <cell r="C2">
            <v>11271.560682299998</v>
          </cell>
          <cell r="D2">
            <v>13016.989928100003</v>
          </cell>
          <cell r="E2">
            <v>12317.723839999999</v>
          </cell>
          <cell r="F2">
            <v>11166.735189999992</v>
          </cell>
          <cell r="G2">
            <v>11705.652779999997</v>
          </cell>
        </row>
        <row r="3">
          <cell r="A3" t="str">
            <v>Empresa Polo141100013</v>
          </cell>
          <cell r="B3">
            <v>890.17300460000001</v>
          </cell>
          <cell r="C3">
            <v>558.91992899999991</v>
          </cell>
          <cell r="D3">
            <v>1011.8063064000003</v>
          </cell>
          <cell r="E3">
            <v>1149.3918199999994</v>
          </cell>
          <cell r="F3">
            <v>2215.0618100000011</v>
          </cell>
          <cell r="G3">
            <v>1323.6560299999992</v>
          </cell>
        </row>
        <row r="4">
          <cell r="A4" t="str">
            <v>Empresa Polo141100014</v>
          </cell>
          <cell r="B4">
            <v>42.300134800000002</v>
          </cell>
          <cell r="C4">
            <v>42.975131499999996</v>
          </cell>
          <cell r="D4">
            <v>70.873033700000008</v>
          </cell>
          <cell r="E4">
            <v>75.373549999999994</v>
          </cell>
          <cell r="F4">
            <v>122.68118000000001</v>
          </cell>
          <cell r="G4">
            <v>68.972689999999943</v>
          </cell>
        </row>
        <row r="5">
          <cell r="A5" t="str">
            <v>Empresa Polo141100015</v>
          </cell>
          <cell r="B5">
            <v>977.48490579999998</v>
          </cell>
          <cell r="C5">
            <v>1345.8053227</v>
          </cell>
          <cell r="D5">
            <v>2217.0097915000006</v>
          </cell>
          <cell r="E5">
            <v>933.57241999999951</v>
          </cell>
          <cell r="F5">
            <v>1666.4883499999987</v>
          </cell>
          <cell r="G5">
            <v>807.47407000000112</v>
          </cell>
        </row>
        <row r="6">
          <cell r="A6" t="str">
            <v>Empresa Polo141100021</v>
          </cell>
          <cell r="B6">
            <v>6210.0735664000003</v>
          </cell>
          <cell r="C6">
            <v>4759.9938950000014</v>
          </cell>
          <cell r="D6">
            <v>5214.0919286000026</v>
          </cell>
          <cell r="E6">
            <v>4889.8438399999941</v>
          </cell>
          <cell r="F6">
            <v>2626.6789200000021</v>
          </cell>
          <cell r="G6">
            <v>4701.9248799999987</v>
          </cell>
        </row>
        <row r="7">
          <cell r="A7" t="str">
            <v>Empresa Polo141100022</v>
          </cell>
          <cell r="B7">
            <v>1169.7627576999998</v>
          </cell>
          <cell r="C7">
            <v>1074.8231334000002</v>
          </cell>
          <cell r="D7">
            <v>1475.8932989</v>
          </cell>
          <cell r="E7">
            <v>1816.7371600000006</v>
          </cell>
          <cell r="F7">
            <v>2690.7356400000008</v>
          </cell>
          <cell r="G7">
            <v>1198.8764699999992</v>
          </cell>
        </row>
        <row r="8">
          <cell r="A8" t="str">
            <v>Empresa Polo141100023</v>
          </cell>
          <cell r="B8">
            <v>1765.9230812000001</v>
          </cell>
          <cell r="C8">
            <v>1222.9864837999999</v>
          </cell>
          <cell r="D8">
            <v>2218.0277050000004</v>
          </cell>
          <cell r="E8">
            <v>1554.0895199999995</v>
          </cell>
          <cell r="F8">
            <v>2118.8597599999994</v>
          </cell>
          <cell r="G8">
            <v>1472.1469799999995</v>
          </cell>
        </row>
        <row r="9">
          <cell r="A9" t="str">
            <v>Empresa Polo141100024</v>
          </cell>
          <cell r="B9">
            <v>1170.3203364000001</v>
          </cell>
          <cell r="C9">
            <v>1140.8472961999996</v>
          </cell>
          <cell r="D9">
            <v>1032.6810774000005</v>
          </cell>
          <cell r="E9">
            <v>1188.8314799999998</v>
          </cell>
          <cell r="F9">
            <v>1585.12273</v>
          </cell>
          <cell r="G9">
            <v>1142.6124200000022</v>
          </cell>
        </row>
        <row r="10">
          <cell r="A10" t="str">
            <v>Empresa Polo141100031</v>
          </cell>
          <cell r="B10">
            <v>2453.1541389000004</v>
          </cell>
          <cell r="C10">
            <v>2686.2875460999994</v>
          </cell>
          <cell r="D10">
            <v>2012.7244450000007</v>
          </cell>
          <cell r="E10">
            <v>1692.744859999998</v>
          </cell>
          <cell r="F10">
            <v>1636.9572300000018</v>
          </cell>
          <cell r="G10">
            <v>1829.7209800000019</v>
          </cell>
        </row>
        <row r="11">
          <cell r="A11" t="str">
            <v>Empresa Polo141100032</v>
          </cell>
          <cell r="B11">
            <v>1204.9747311000001</v>
          </cell>
          <cell r="C11">
            <v>846.3147442999998</v>
          </cell>
          <cell r="D11">
            <v>786.17274459999999</v>
          </cell>
          <cell r="E11">
            <v>964.03208000000041</v>
          </cell>
          <cell r="F11">
            <v>1009.545979999999</v>
          </cell>
          <cell r="G11">
            <v>515.99049999999988</v>
          </cell>
        </row>
        <row r="12">
          <cell r="A12" t="str">
            <v>Empresa Polo141100050</v>
          </cell>
          <cell r="B12">
            <v>177.59183000000002</v>
          </cell>
          <cell r="C12">
            <v>318.16829999999999</v>
          </cell>
          <cell r="D12">
            <v>635.62440999999978</v>
          </cell>
          <cell r="E12">
            <v>37.940039999999954</v>
          </cell>
          <cell r="F12">
            <v>793.21111000000042</v>
          </cell>
          <cell r="G12">
            <v>825.35176999999999</v>
          </cell>
        </row>
        <row r="13">
          <cell r="A13" t="str">
            <v>Empresa Polo141100200</v>
          </cell>
          <cell r="B13">
            <v>1885.0848000000001</v>
          </cell>
          <cell r="C13">
            <v>2002.9245799999994</v>
          </cell>
          <cell r="D13">
            <v>1414.6345900000006</v>
          </cell>
          <cell r="E13">
            <v>1384.1800999999996</v>
          </cell>
          <cell r="F13">
            <v>1617.67551</v>
          </cell>
          <cell r="G13">
            <v>2212.1933800000006</v>
          </cell>
        </row>
        <row r="14">
          <cell r="A14" t="str">
            <v>Empresa Polo141100210</v>
          </cell>
          <cell r="B14">
            <v>253.19493999999997</v>
          </cell>
          <cell r="C14">
            <v>291.31199000000004</v>
          </cell>
          <cell r="D14">
            <v>224.53882999999996</v>
          </cell>
          <cell r="E14">
            <v>535.44229999999993</v>
          </cell>
          <cell r="F14">
            <v>326.69327999999996</v>
          </cell>
          <cell r="G14">
            <v>365.58230000000026</v>
          </cell>
        </row>
        <row r="15">
          <cell r="A15" t="str">
            <v>Empresa Polo141100220</v>
          </cell>
          <cell r="B15">
            <v>140.25214000000003</v>
          </cell>
          <cell r="C15">
            <v>138.93465999999998</v>
          </cell>
          <cell r="D15">
            <v>225.96228000000002</v>
          </cell>
          <cell r="E15">
            <v>200.46241999999995</v>
          </cell>
          <cell r="F15">
            <v>184.14971000000003</v>
          </cell>
          <cell r="G15">
            <v>193.3934999999999</v>
          </cell>
        </row>
        <row r="16">
          <cell r="A16" t="str">
            <v>Empresa Polo141100300</v>
          </cell>
          <cell r="B16">
            <v>929.55090999999993</v>
          </cell>
          <cell r="C16">
            <v>513.60866310000029</v>
          </cell>
          <cell r="D16">
            <v>1153.8122368999998</v>
          </cell>
          <cell r="E16">
            <v>753.2777900000001</v>
          </cell>
          <cell r="F16">
            <v>2076.5181300000004</v>
          </cell>
          <cell r="G16">
            <v>656.81617999999889</v>
          </cell>
        </row>
        <row r="17">
          <cell r="A17" t="str">
            <v>Empresa Polo141100310</v>
          </cell>
          <cell r="B17">
            <v>153.29721000000001</v>
          </cell>
          <cell r="C17">
            <v>284.21540420000002</v>
          </cell>
          <cell r="D17">
            <v>-99.876914200000044</v>
          </cell>
          <cell r="E17">
            <v>152.35766999999998</v>
          </cell>
          <cell r="F17">
            <v>-360.96017999999998</v>
          </cell>
          <cell r="G17">
            <v>99.758200000000016</v>
          </cell>
        </row>
        <row r="18">
          <cell r="A18" t="str">
            <v>Empresa Polo141100320</v>
          </cell>
          <cell r="B18">
            <v>64.911259999999999</v>
          </cell>
          <cell r="C18">
            <v>456.05317009999999</v>
          </cell>
          <cell r="D18">
            <v>134.51919989999999</v>
          </cell>
          <cell r="E18">
            <v>147.30675000000008</v>
          </cell>
          <cell r="F18">
            <v>152.97722999999985</v>
          </cell>
          <cell r="G18">
            <v>201.19855000000007</v>
          </cell>
        </row>
        <row r="19">
          <cell r="A19" t="str">
            <v>Empresa Polo141100330</v>
          </cell>
          <cell r="B19">
            <v>74.117450000000005</v>
          </cell>
          <cell r="C19">
            <v>111.21714259999997</v>
          </cell>
          <cell r="D19">
            <v>21.014807399999995</v>
          </cell>
          <cell r="E19">
            <v>71.384589999999974</v>
          </cell>
          <cell r="F19">
            <v>54.686170000000061</v>
          </cell>
          <cell r="G19">
            <v>77.162070000000085</v>
          </cell>
        </row>
        <row r="20">
          <cell r="A20" t="str">
            <v>Empresa Polo141100400</v>
          </cell>
          <cell r="B20">
            <v>332.52625</v>
          </cell>
          <cell r="C20">
            <v>439.14192000000003</v>
          </cell>
          <cell r="D20">
            <v>317.62688999999989</v>
          </cell>
          <cell r="E20">
            <v>170.71903999999995</v>
          </cell>
          <cell r="F20">
            <v>242.53550000000018</v>
          </cell>
          <cell r="G20">
            <v>235.21048999999971</v>
          </cell>
        </row>
        <row r="21">
          <cell r="A21" t="str">
            <v>Empresa Polo141100410</v>
          </cell>
          <cell r="B21">
            <v>30.268650000000001</v>
          </cell>
          <cell r="C21">
            <v>37.055720000000001</v>
          </cell>
          <cell r="D21">
            <v>30.417330000000007</v>
          </cell>
          <cell r="E21">
            <v>36.033100000000019</v>
          </cell>
          <cell r="F21">
            <v>43.835189999999955</v>
          </cell>
          <cell r="G21">
            <v>37.978800000000007</v>
          </cell>
        </row>
        <row r="22">
          <cell r="A22" t="str">
            <v>Empresa Polo141100420</v>
          </cell>
          <cell r="B22">
            <v>67.149349999999998</v>
          </cell>
          <cell r="C22">
            <v>105.98468</v>
          </cell>
          <cell r="D22">
            <v>69.698240000000027</v>
          </cell>
          <cell r="E22">
            <v>70.251889999999975</v>
          </cell>
          <cell r="F22">
            <v>88.499050000000011</v>
          </cell>
          <cell r="G22">
            <v>112.46548999999993</v>
          </cell>
        </row>
        <row r="23">
          <cell r="A23" t="str">
            <v>Empresa Polo141100500</v>
          </cell>
          <cell r="B23">
            <v>238.20644040000002</v>
          </cell>
          <cell r="C23">
            <v>133.88957989999994</v>
          </cell>
          <cell r="D23">
            <v>93.248569700000019</v>
          </cell>
          <cell r="E23">
            <v>562.78116000000023</v>
          </cell>
          <cell r="F23">
            <v>657.28368</v>
          </cell>
          <cell r="G23">
            <v>301.92610999999943</v>
          </cell>
        </row>
        <row r="24">
          <cell r="A24" t="str">
            <v>Empresa Polo141100505</v>
          </cell>
          <cell r="B24">
            <v>41.354489999999998</v>
          </cell>
          <cell r="C24">
            <v>-12.726449999999996</v>
          </cell>
          <cell r="D24">
            <v>176.42081999999999</v>
          </cell>
          <cell r="E24">
            <v>1440.3066199999998</v>
          </cell>
          <cell r="F24">
            <v>1793.4517600000001</v>
          </cell>
          <cell r="G24">
            <v>273.82337999999982</v>
          </cell>
        </row>
        <row r="25">
          <cell r="A25" t="str">
            <v>Empresa Polo141100510</v>
          </cell>
          <cell r="B25">
            <v>660.72101000000009</v>
          </cell>
          <cell r="C25">
            <v>2594.5530094999999</v>
          </cell>
          <cell r="D25">
            <v>371.37844050000012</v>
          </cell>
          <cell r="E25">
            <v>1040.73801</v>
          </cell>
          <cell r="F25">
            <v>1679.0969999999998</v>
          </cell>
          <cell r="G25">
            <v>1346.8161700000001</v>
          </cell>
        </row>
        <row r="26">
          <cell r="A26" t="str">
            <v>Empresa Polo141200011</v>
          </cell>
          <cell r="B26">
            <v>2448.5553500000001</v>
          </cell>
          <cell r="C26">
            <v>1714.4810999999986</v>
          </cell>
          <cell r="D26">
            <v>3792.3110400000014</v>
          </cell>
          <cell r="E26">
            <v>2286.1982000000007</v>
          </cell>
          <cell r="F26">
            <v>-170.05045000000064</v>
          </cell>
          <cell r="G26">
            <v>4889.2374299999956</v>
          </cell>
        </row>
        <row r="27">
          <cell r="A27" t="str">
            <v>Empresa Polo141200012</v>
          </cell>
          <cell r="B27">
            <v>573.80869000000007</v>
          </cell>
          <cell r="C27">
            <v>970.03188999999998</v>
          </cell>
          <cell r="D27">
            <v>656.56444999999985</v>
          </cell>
          <cell r="E27">
            <v>1706.0458900000003</v>
          </cell>
          <cell r="F27">
            <v>2070.5687499999995</v>
          </cell>
          <cell r="G27">
            <v>2418.9025600000004</v>
          </cell>
        </row>
        <row r="28">
          <cell r="A28" t="str">
            <v>Empresa Polo141200013</v>
          </cell>
          <cell r="B28">
            <v>178.43312000000003</v>
          </cell>
          <cell r="C28">
            <v>342.79005999999993</v>
          </cell>
          <cell r="D28">
            <v>-340.37429999999995</v>
          </cell>
          <cell r="E28">
            <v>73.430180000000007</v>
          </cell>
          <cell r="F28">
            <v>612.72113999999988</v>
          </cell>
          <cell r="G28">
            <v>250.78105000000005</v>
          </cell>
        </row>
        <row r="29">
          <cell r="A29" t="str">
            <v>Empresa Polo141200020</v>
          </cell>
          <cell r="B29">
            <v>353.85342999999995</v>
          </cell>
          <cell r="C29">
            <v>500.11598900000007</v>
          </cell>
          <cell r="D29">
            <v>-374.41155900000007</v>
          </cell>
          <cell r="E29">
            <v>686.87400000000025</v>
          </cell>
          <cell r="F29">
            <v>1108.78116</v>
          </cell>
          <cell r="G29">
            <v>513.89063000000078</v>
          </cell>
        </row>
        <row r="30">
          <cell r="A30" t="str">
            <v>Empresa Polo141200030</v>
          </cell>
          <cell r="B30">
            <v>95.992749999999987</v>
          </cell>
          <cell r="C30">
            <v>-8.3768310999999898</v>
          </cell>
          <cell r="D30">
            <v>-42.552898900000002</v>
          </cell>
          <cell r="E30">
            <v>83.446539999999999</v>
          </cell>
          <cell r="F30">
            <v>-34.018289999999993</v>
          </cell>
          <cell r="G30">
            <v>-10.172139999999999</v>
          </cell>
        </row>
        <row r="31">
          <cell r="A31" t="str">
            <v>Empresa Polo141200040</v>
          </cell>
          <cell r="B31">
            <v>249.83895000000001</v>
          </cell>
          <cell r="C31">
            <v>-95.315850600000005</v>
          </cell>
          <cell r="D31">
            <v>-97.630389400000013</v>
          </cell>
          <cell r="E31">
            <v>59.296630000000015</v>
          </cell>
          <cell r="F31">
            <v>35.163879999999978</v>
          </cell>
          <cell r="G31">
            <v>46.161640000000006</v>
          </cell>
        </row>
        <row r="32">
          <cell r="A32" t="str">
            <v>Empresa Polo141200050</v>
          </cell>
          <cell r="B32">
            <v>540.59717000000001</v>
          </cell>
          <cell r="C32">
            <v>623.11128009999993</v>
          </cell>
          <cell r="D32">
            <v>289.96215989999996</v>
          </cell>
          <cell r="E32">
            <v>468.83959000000027</v>
          </cell>
          <cell r="F32">
            <v>256.41415999999981</v>
          </cell>
          <cell r="G32">
            <v>887.03420000000006</v>
          </cell>
        </row>
        <row r="33">
          <cell r="A33" t="str">
            <v>Empresa Polo141200060</v>
          </cell>
          <cell r="B33">
            <v>549.05683999999997</v>
          </cell>
          <cell r="C33">
            <v>133.9042326</v>
          </cell>
          <cell r="D33">
            <v>-305.37821259999998</v>
          </cell>
          <cell r="E33">
            <v>36.633519999999976</v>
          </cell>
          <cell r="F33">
            <v>3116.8411800000003</v>
          </cell>
          <cell r="G33">
            <v>-2985.7639799999997</v>
          </cell>
        </row>
        <row r="34">
          <cell r="A34" t="str">
            <v>Empresa Polo141200100</v>
          </cell>
          <cell r="B34">
            <v>40.660579999999996</v>
          </cell>
          <cell r="C34">
            <v>84.637360000000015</v>
          </cell>
          <cell r="D34">
            <v>60.775409999999994</v>
          </cell>
          <cell r="E34">
            <v>165.98579000000001</v>
          </cell>
          <cell r="F34">
            <v>92.499850000000038</v>
          </cell>
          <cell r="G34">
            <v>134.57476999999989</v>
          </cell>
        </row>
        <row r="35">
          <cell r="A35" t="str">
            <v>Empresa Polo141200200</v>
          </cell>
          <cell r="B35">
            <v>163.64121</v>
          </cell>
          <cell r="C35">
            <v>191.98303999999996</v>
          </cell>
          <cell r="D35">
            <v>303.73931999999991</v>
          </cell>
          <cell r="E35">
            <v>609.02857000000029</v>
          </cell>
          <cell r="F35">
            <v>922.14871999999991</v>
          </cell>
          <cell r="G35">
            <v>1474.8067799999994</v>
          </cell>
        </row>
        <row r="36">
          <cell r="A36" t="str">
            <v>Empresa Polo141200210</v>
          </cell>
          <cell r="B36">
            <v>109.21218999999999</v>
          </cell>
          <cell r="C36">
            <v>185.51749000000004</v>
          </cell>
          <cell r="D36">
            <v>563.11276999999995</v>
          </cell>
          <cell r="E36">
            <v>189.55778000000021</v>
          </cell>
          <cell r="F36">
            <v>188.66232999999966</v>
          </cell>
          <cell r="G36">
            <v>263.78713999999991</v>
          </cell>
        </row>
        <row r="37">
          <cell r="A37" t="str">
            <v>Empresa Polo141200300</v>
          </cell>
          <cell r="B37">
            <v>0.98348999999999998</v>
          </cell>
          <cell r="C37">
            <v>1.1146199999999997</v>
          </cell>
          <cell r="D37">
            <v>2.1102800000000008</v>
          </cell>
          <cell r="E37">
            <v>17.611829999999998</v>
          </cell>
          <cell r="F37">
            <v>2.843989999999998</v>
          </cell>
          <cell r="G37">
            <v>1.466940000000001</v>
          </cell>
        </row>
        <row r="38">
          <cell r="A38" t="str">
            <v>Empresa Polo141200400</v>
          </cell>
          <cell r="B38">
            <v>79.362750000000005</v>
          </cell>
          <cell r="C38">
            <v>60.137309999999985</v>
          </cell>
          <cell r="D38">
            <v>103.95244</v>
          </cell>
          <cell r="E38">
            <v>97.831740000000082</v>
          </cell>
          <cell r="F38">
            <v>73.575940000000003</v>
          </cell>
          <cell r="G38">
            <v>77.247949999999946</v>
          </cell>
        </row>
        <row r="39">
          <cell r="A39" t="str">
            <v>Empresa Polo141200500</v>
          </cell>
          <cell r="B39">
            <v>118.56873999999999</v>
          </cell>
          <cell r="C39">
            <v>81.244060000000019</v>
          </cell>
          <cell r="D39">
            <v>59.805320000000023</v>
          </cell>
          <cell r="E39">
            <v>84.45563999999996</v>
          </cell>
          <cell r="F39">
            <v>179.89331000000004</v>
          </cell>
          <cell r="G39">
            <v>88.289299999999912</v>
          </cell>
        </row>
        <row r="40">
          <cell r="A40" t="str">
            <v>Empresa Polo141200600</v>
          </cell>
          <cell r="B40">
            <v>4770.0934200000002</v>
          </cell>
          <cell r="C40">
            <v>8193.3314900000005</v>
          </cell>
          <cell r="D40">
            <v>9074.9467999999997</v>
          </cell>
          <cell r="E40">
            <v>7269.6815999999999</v>
          </cell>
          <cell r="F40">
            <v>7958.371280000003</v>
          </cell>
          <cell r="G40">
            <v>8356.5041900000069</v>
          </cell>
        </row>
        <row r="41">
          <cell r="A41" t="str">
            <v>Empresa Polo141200710</v>
          </cell>
          <cell r="B41">
            <v>1.69333</v>
          </cell>
          <cell r="C41">
            <v>29.0151836</v>
          </cell>
          <cell r="D41">
            <v>-10.736643600000004</v>
          </cell>
          <cell r="E41">
            <v>1.2437300000000029</v>
          </cell>
          <cell r="F41">
            <v>1.2012100000000032</v>
          </cell>
          <cell r="G41">
            <v>6.2089300000000023</v>
          </cell>
        </row>
        <row r="42">
          <cell r="A42" t="str">
            <v>Empresa Polo141200720</v>
          </cell>
          <cell r="B42">
            <v>371.28602000000001</v>
          </cell>
          <cell r="C42">
            <v>612.78040410000006</v>
          </cell>
          <cell r="D42">
            <v>15.392865899999947</v>
          </cell>
          <cell r="E42">
            <v>568.76448000000005</v>
          </cell>
          <cell r="F42">
            <v>713.36941999999999</v>
          </cell>
          <cell r="G42">
            <v>880.09590000000026</v>
          </cell>
        </row>
        <row r="43">
          <cell r="A43" t="str">
            <v>Empresa Polo141200730</v>
          </cell>
          <cell r="B43">
            <v>0</v>
          </cell>
          <cell r="C43">
            <v>-0.20430000000000004</v>
          </cell>
          <cell r="D43">
            <v>1.2448700000000001</v>
          </cell>
          <cell r="E43">
            <v>0</v>
          </cell>
          <cell r="F43">
            <v>0</v>
          </cell>
          <cell r="G43">
            <v>0</v>
          </cell>
        </row>
        <row r="44">
          <cell r="A44" t="str">
            <v>Empresa Polo141200740</v>
          </cell>
          <cell r="B44">
            <v>0</v>
          </cell>
          <cell r="C44">
            <v>8.6111199999999997</v>
          </cell>
          <cell r="D44">
            <v>1.4492399999999996</v>
          </cell>
          <cell r="E44">
            <v>1.0811100000000007</v>
          </cell>
          <cell r="F44">
            <v>2.0160399999999985</v>
          </cell>
          <cell r="G44">
            <v>1.7313700000000019</v>
          </cell>
        </row>
        <row r="45">
          <cell r="A45" t="str">
            <v>Empresa Polo141200790</v>
          </cell>
          <cell r="B45">
            <v>588.79844000000003</v>
          </cell>
          <cell r="C45">
            <v>522.95379230000003</v>
          </cell>
          <cell r="D45">
            <v>-273.00569230000008</v>
          </cell>
          <cell r="E45">
            <v>286.29007999999988</v>
          </cell>
          <cell r="F45">
            <v>269.33473999999978</v>
          </cell>
          <cell r="G45">
            <v>149.86991000000012</v>
          </cell>
        </row>
        <row r="46">
          <cell r="A46" t="str">
            <v>Empresa Polo141300011</v>
          </cell>
          <cell r="B46">
            <v>9709.564980000001</v>
          </cell>
          <cell r="C46">
            <v>7144.6279199999972</v>
          </cell>
          <cell r="D46">
            <v>19867.368170000005</v>
          </cell>
          <cell r="E46">
            <v>10110.968329999996</v>
          </cell>
          <cell r="F46">
            <v>-9281.3782199999987</v>
          </cell>
          <cell r="G46">
            <v>34331.927049999998</v>
          </cell>
        </row>
        <row r="47">
          <cell r="A47" t="str">
            <v>Empresa Polo141300012</v>
          </cell>
          <cell r="B47">
            <v>6267.0207499999997</v>
          </cell>
          <cell r="C47">
            <v>11031.348440000002</v>
          </cell>
          <cell r="D47">
            <v>9587.6920799999971</v>
          </cell>
          <cell r="E47">
            <v>9453.2538700000077</v>
          </cell>
          <cell r="F47">
            <v>-4481.1802300000018</v>
          </cell>
          <cell r="G47">
            <v>3587.5932099999991</v>
          </cell>
        </row>
        <row r="48">
          <cell r="A48" t="str">
            <v>Empresa Polo141300013</v>
          </cell>
          <cell r="B48">
            <v>1031.8036</v>
          </cell>
          <cell r="C48">
            <v>4426.3737000000001</v>
          </cell>
          <cell r="D48">
            <v>-4171.9100500000004</v>
          </cell>
          <cell r="E48">
            <v>600.1582699999999</v>
          </cell>
          <cell r="F48">
            <v>842.34519999999998</v>
          </cell>
          <cell r="G48">
            <v>1379.8837100000005</v>
          </cell>
        </row>
        <row r="49">
          <cell r="A49" t="str">
            <v>Empresa Polo141300020</v>
          </cell>
          <cell r="B49">
            <v>2029.5411549999999</v>
          </cell>
          <cell r="C49">
            <v>2785.0469750000002</v>
          </cell>
          <cell r="D49">
            <v>-872.73971000000074</v>
          </cell>
          <cell r="E49">
            <v>2081.9268099999999</v>
          </cell>
          <cell r="F49">
            <v>19788.747130000003</v>
          </cell>
          <cell r="G49">
            <v>-2979.5374600000068</v>
          </cell>
        </row>
        <row r="50">
          <cell r="A50" t="str">
            <v>Empresa Polo141300030</v>
          </cell>
          <cell r="B50">
            <v>736.19116679999991</v>
          </cell>
          <cell r="C50">
            <v>259.74035470000013</v>
          </cell>
          <cell r="D50">
            <v>260.78593850000004</v>
          </cell>
          <cell r="E50">
            <v>273.25733000000037</v>
          </cell>
          <cell r="F50">
            <v>210.59389999999962</v>
          </cell>
          <cell r="G50">
            <v>346.78323000000046</v>
          </cell>
        </row>
        <row r="51">
          <cell r="A51" t="str">
            <v>Empresa Polo141300040</v>
          </cell>
          <cell r="B51">
            <v>1458.1454019999999</v>
          </cell>
          <cell r="C51">
            <v>366.50617860000011</v>
          </cell>
          <cell r="D51">
            <v>-65.789120599999933</v>
          </cell>
          <cell r="E51">
            <v>386.65284999999972</v>
          </cell>
          <cell r="F51">
            <v>656.8437200000003</v>
          </cell>
          <cell r="G51">
            <v>645.82130000000006</v>
          </cell>
        </row>
        <row r="52">
          <cell r="A52" t="str">
            <v>Empresa Polo141300050</v>
          </cell>
          <cell r="B52">
            <v>2851.3854447999997</v>
          </cell>
          <cell r="C52">
            <v>2435.8262073000001</v>
          </cell>
          <cell r="D52">
            <v>1053.7629979000003</v>
          </cell>
          <cell r="E52">
            <v>-337.46660000000065</v>
          </cell>
          <cell r="F52">
            <v>-2550.990589999999</v>
          </cell>
          <cell r="G52">
            <v>826.90328999999929</v>
          </cell>
        </row>
        <row r="53">
          <cell r="A53" t="str">
            <v>Empresa Polo141300060</v>
          </cell>
          <cell r="B53">
            <v>506.06175159999998</v>
          </cell>
          <cell r="C53">
            <v>651.22806450000007</v>
          </cell>
          <cell r="D53">
            <v>-592.96341610000002</v>
          </cell>
          <cell r="E53">
            <v>227.49843999999996</v>
          </cell>
          <cell r="F53">
            <v>18058.298300000002</v>
          </cell>
          <cell r="G53">
            <v>-17179.449710000001</v>
          </cell>
        </row>
        <row r="54">
          <cell r="A54" t="str">
            <v>Empresa Polo141300100</v>
          </cell>
          <cell r="B54">
            <v>225.07643000000002</v>
          </cell>
          <cell r="C54">
            <v>359.96043999999989</v>
          </cell>
          <cell r="D54">
            <v>255.61725000000024</v>
          </cell>
          <cell r="E54">
            <v>447.99929999999972</v>
          </cell>
          <cell r="F54">
            <v>213.01051000000029</v>
          </cell>
          <cell r="G54">
            <v>152.41264000000001</v>
          </cell>
        </row>
        <row r="55">
          <cell r="A55" t="str">
            <v>Empresa Polo141300200</v>
          </cell>
          <cell r="B55">
            <v>61.719409999999989</v>
          </cell>
          <cell r="C55">
            <v>82.848420000000033</v>
          </cell>
          <cell r="D55">
            <v>65.685579999999987</v>
          </cell>
          <cell r="E55">
            <v>124.3563</v>
          </cell>
          <cell r="F55">
            <v>656.90623000000005</v>
          </cell>
          <cell r="G55">
            <v>-307.10230000000001</v>
          </cell>
        </row>
        <row r="56">
          <cell r="A56" t="str">
            <v>Empresa Polo141300300</v>
          </cell>
          <cell r="B56">
            <v>9.7876799999999999</v>
          </cell>
          <cell r="C56">
            <v>9.6174400000000002</v>
          </cell>
          <cell r="D56">
            <v>71.547970000000007</v>
          </cell>
          <cell r="E56">
            <v>57.78313</v>
          </cell>
          <cell r="F56">
            <v>225.33863000000002</v>
          </cell>
          <cell r="G56">
            <v>180.00125</v>
          </cell>
        </row>
        <row r="57">
          <cell r="A57" t="str">
            <v>Empresa Polo141300400</v>
          </cell>
          <cell r="B57">
            <v>61.627780000000001</v>
          </cell>
          <cell r="C57">
            <v>109.92871</v>
          </cell>
          <cell r="D57">
            <v>-99.449520000000007</v>
          </cell>
          <cell r="E57">
            <v>10.824730000000017</v>
          </cell>
          <cell r="F57">
            <v>4.9783499999999918</v>
          </cell>
          <cell r="G57">
            <v>30.214029999999994</v>
          </cell>
        </row>
        <row r="58">
          <cell r="A58" t="str">
            <v>Empresa Polo141300410</v>
          </cell>
          <cell r="B58">
            <v>0</v>
          </cell>
          <cell r="C58">
            <v>0</v>
          </cell>
          <cell r="D58">
            <v>6.5860000000000003</v>
          </cell>
          <cell r="E58">
            <v>0</v>
          </cell>
          <cell r="F58">
            <v>0.84890000000000043</v>
          </cell>
          <cell r="G58">
            <v>0</v>
          </cell>
        </row>
        <row r="59">
          <cell r="A59" t="str">
            <v>Empresa Polo141300500</v>
          </cell>
          <cell r="B59">
            <v>96654.760650000011</v>
          </cell>
          <cell r="C59">
            <v>110085.65285000001</v>
          </cell>
          <cell r="D59">
            <v>101578.54574999999</v>
          </cell>
          <cell r="E59">
            <v>109370.92227000004</v>
          </cell>
          <cell r="F59">
            <v>122702.51254999998</v>
          </cell>
          <cell r="G59">
            <v>120268.47699</v>
          </cell>
        </row>
        <row r="60">
          <cell r="A60" t="str">
            <v>Empresa Polo141300600</v>
          </cell>
          <cell r="B60">
            <v>1224.0138299999999</v>
          </cell>
          <cell r="C60">
            <v>1270.6209199999998</v>
          </cell>
          <cell r="D60">
            <v>4388.8772700000009</v>
          </cell>
          <cell r="E60">
            <v>-1675.5044099999996</v>
          </cell>
          <cell r="F60">
            <v>918.8584299999975</v>
          </cell>
          <cell r="G60">
            <v>1215.1486999999997</v>
          </cell>
        </row>
        <row r="61">
          <cell r="A61" t="str">
            <v>Empresa Polo141300800</v>
          </cell>
          <cell r="B61">
            <v>-14.069179999999999</v>
          </cell>
          <cell r="C61">
            <v>418.65460000000002</v>
          </cell>
          <cell r="D61">
            <v>236.91977999999995</v>
          </cell>
          <cell r="E61">
            <v>209.65256999999997</v>
          </cell>
          <cell r="F61">
            <v>175.83158000000014</v>
          </cell>
          <cell r="G61">
            <v>243.86451999999986</v>
          </cell>
        </row>
        <row r="62">
          <cell r="A62" t="str">
            <v>Empresa Polo141300900</v>
          </cell>
          <cell r="B62">
            <v>4573.0899900000004</v>
          </cell>
          <cell r="C62">
            <v>4833.5628499999984</v>
          </cell>
          <cell r="D62">
            <v>4093.6538700000019</v>
          </cell>
          <cell r="E62">
            <v>3552.3751699999993</v>
          </cell>
          <cell r="F62">
            <v>3450.7330299999958</v>
          </cell>
          <cell r="G62">
            <v>3776.2358800000075</v>
          </cell>
        </row>
        <row r="63">
          <cell r="A63" t="str">
            <v>Empresa Polo141301000</v>
          </cell>
          <cell r="B63">
            <v>928.68284000000006</v>
          </cell>
          <cell r="C63">
            <v>840.48296999999991</v>
          </cell>
          <cell r="D63">
            <v>1028.8175500000002</v>
          </cell>
          <cell r="E63">
            <v>864.16251999999986</v>
          </cell>
          <cell r="F63">
            <v>2237.4411600000003</v>
          </cell>
          <cell r="G63">
            <v>2263.1792299999997</v>
          </cell>
        </row>
        <row r="64">
          <cell r="A64" t="str">
            <v>Empresa Polo141301100</v>
          </cell>
          <cell r="B64">
            <v>-8.0028100000000002</v>
          </cell>
          <cell r="C64">
            <v>102.45785999999998</v>
          </cell>
          <cell r="D64">
            <v>59.158380000000008</v>
          </cell>
          <cell r="E64">
            <v>51.45526000000001</v>
          </cell>
          <cell r="F64">
            <v>108.41881000000001</v>
          </cell>
          <cell r="G64">
            <v>-3.779679999999928</v>
          </cell>
        </row>
        <row r="65">
          <cell r="A65" t="str">
            <v>Empresa Polo141301300</v>
          </cell>
          <cell r="B65">
            <v>0</v>
          </cell>
          <cell r="C65">
            <v>0</v>
          </cell>
          <cell r="D65">
            <v>0</v>
          </cell>
          <cell r="E65">
            <v>0</v>
          </cell>
          <cell r="F65">
            <v>0</v>
          </cell>
          <cell r="G65">
            <v>24.11023999999999</v>
          </cell>
        </row>
        <row r="66">
          <cell r="A66" t="str">
            <v>Empresa Polo141301310</v>
          </cell>
          <cell r="B66">
            <v>22.273330000000001</v>
          </cell>
          <cell r="C66">
            <v>0</v>
          </cell>
          <cell r="D66">
            <v>32.384999999999998</v>
          </cell>
          <cell r="E66">
            <v>13.796999999999997</v>
          </cell>
          <cell r="F66">
            <v>25.534610000000001</v>
          </cell>
          <cell r="G66">
            <v>171.20301000000006</v>
          </cell>
        </row>
        <row r="67">
          <cell r="A67" t="str">
            <v>Empresa Polo141301330</v>
          </cell>
          <cell r="B67">
            <v>8.3546800000000001</v>
          </cell>
          <cell r="C67">
            <v>0.23799999999999955</v>
          </cell>
          <cell r="D67">
            <v>15.057080000000001</v>
          </cell>
          <cell r="E67">
            <v>2.0747</v>
          </cell>
          <cell r="F67">
            <v>148.13703000000001</v>
          </cell>
          <cell r="G67">
            <v>13063.211160000001</v>
          </cell>
        </row>
        <row r="68">
          <cell r="A68" t="str">
            <v>Empresa Polo141301350</v>
          </cell>
          <cell r="B68">
            <v>413.96316999999999</v>
          </cell>
          <cell r="C68">
            <v>584.02764999999999</v>
          </cell>
          <cell r="D68">
            <v>5892.3433499999992</v>
          </cell>
          <cell r="E68">
            <v>3040.6188800000009</v>
          </cell>
          <cell r="F68">
            <v>-128.28659000000152</v>
          </cell>
          <cell r="G68">
            <v>-138.75112999999874</v>
          </cell>
        </row>
        <row r="69">
          <cell r="A69" t="str">
            <v>Empresa Polo141301360</v>
          </cell>
          <cell r="B69">
            <v>1521.3442499999999</v>
          </cell>
          <cell r="C69">
            <v>2752.3344999999999</v>
          </cell>
          <cell r="D69">
            <v>1521.3442500000001</v>
          </cell>
          <cell r="E69">
            <v>5781.5736399999996</v>
          </cell>
          <cell r="F69">
            <v>3953.1282300000003</v>
          </cell>
          <cell r="G69">
            <v>-137.22334999999993</v>
          </cell>
        </row>
        <row r="70">
          <cell r="A70" t="str">
            <v>Empresa Polo141301390</v>
          </cell>
          <cell r="B70">
            <v>13.16873</v>
          </cell>
          <cell r="C70">
            <v>32.539389999999997</v>
          </cell>
          <cell r="D70">
            <v>603.30043999999998</v>
          </cell>
          <cell r="E70">
            <v>-198.97294000000005</v>
          </cell>
          <cell r="F70">
            <v>25.663510000000031</v>
          </cell>
          <cell r="G70">
            <v>119.02894000000001</v>
          </cell>
        </row>
        <row r="71">
          <cell r="A71" t="str">
            <v>Empresa Polo141301400</v>
          </cell>
          <cell r="B71">
            <v>11.86378</v>
          </cell>
          <cell r="C71">
            <v>714.81793000000005</v>
          </cell>
          <cell r="D71">
            <v>414.22782999999959</v>
          </cell>
          <cell r="E71">
            <v>-983.95036999999968</v>
          </cell>
          <cell r="F71">
            <v>36.547299999999979</v>
          </cell>
          <cell r="G71">
            <v>469.70090000000005</v>
          </cell>
        </row>
        <row r="72">
          <cell r="A72" t="str">
            <v>Empresa Polo141301800</v>
          </cell>
          <cell r="B72">
            <v>287.43237999999997</v>
          </cell>
          <cell r="C72">
            <v>275.30417000000011</v>
          </cell>
          <cell r="D72">
            <v>269.0632599999999</v>
          </cell>
          <cell r="E72">
            <v>158.99933999999985</v>
          </cell>
          <cell r="F72">
            <v>76.436650000000327</v>
          </cell>
          <cell r="G72">
            <v>5630.5957699999963</v>
          </cell>
        </row>
        <row r="73">
          <cell r="A73" t="str">
            <v>Empresa Polo141301810</v>
          </cell>
          <cell r="B73">
            <v>5603.9947699999993</v>
          </cell>
          <cell r="C73">
            <v>5594.5383299999994</v>
          </cell>
          <cell r="D73">
            <v>5094.2303200000024</v>
          </cell>
          <cell r="E73">
            <v>4448.7052999999996</v>
          </cell>
          <cell r="F73">
            <v>5682.1162799999984</v>
          </cell>
          <cell r="G73">
            <v>679.63557000000037</v>
          </cell>
        </row>
        <row r="74">
          <cell r="A74" t="str">
            <v>Empresa Polo141301820</v>
          </cell>
          <cell r="B74">
            <v>480.21276</v>
          </cell>
          <cell r="C74">
            <v>596.94969000000003</v>
          </cell>
          <cell r="D74">
            <v>637.59600999999998</v>
          </cell>
          <cell r="E74">
            <v>572.60478999999987</v>
          </cell>
          <cell r="F74">
            <v>629.29408000000058</v>
          </cell>
          <cell r="G74">
            <v>0</v>
          </cell>
        </row>
        <row r="75">
          <cell r="A75" t="str">
            <v>Empresa Polo141301830</v>
          </cell>
          <cell r="B75">
            <v>0</v>
          </cell>
          <cell r="C75">
            <v>0</v>
          </cell>
          <cell r="D75">
            <v>1.5300000000000001E-2</v>
          </cell>
          <cell r="E75">
            <v>0</v>
          </cell>
          <cell r="F75">
            <v>0.02</v>
          </cell>
          <cell r="G75">
            <v>130.74703</v>
          </cell>
        </row>
        <row r="76">
          <cell r="A76" t="str">
            <v>Empresa Polo141301900</v>
          </cell>
          <cell r="B76">
            <v>143.15264000000002</v>
          </cell>
          <cell r="C76">
            <v>130.79901999999998</v>
          </cell>
          <cell r="D76">
            <v>19.341600000000028</v>
          </cell>
          <cell r="E76">
            <v>124.49179999999996</v>
          </cell>
          <cell r="F76">
            <v>97.736919999999998</v>
          </cell>
          <cell r="G76">
            <v>33.375579999999999</v>
          </cell>
        </row>
        <row r="77">
          <cell r="A77" t="str">
            <v>Empresa Polo141301910</v>
          </cell>
          <cell r="B77">
            <v>10.793620000000001</v>
          </cell>
          <cell r="C77">
            <v>3.1088199999999997</v>
          </cell>
          <cell r="D77">
            <v>15.567050000000004</v>
          </cell>
          <cell r="E77">
            <v>18.841999999999995</v>
          </cell>
          <cell r="F77">
            <v>25.280380000000015</v>
          </cell>
          <cell r="G77">
            <v>129.69337000000041</v>
          </cell>
        </row>
        <row r="78">
          <cell r="A78" t="str">
            <v>Empresa Polo141302000</v>
          </cell>
          <cell r="B78">
            <v>334.46360000000004</v>
          </cell>
          <cell r="C78">
            <v>197.11332999999991</v>
          </cell>
          <cell r="D78">
            <v>130.13693000000012</v>
          </cell>
          <cell r="E78">
            <v>965.09501</v>
          </cell>
          <cell r="F78">
            <v>1052.1928399999999</v>
          </cell>
          <cell r="G78">
            <v>187.03667000000002</v>
          </cell>
        </row>
        <row r="79">
          <cell r="A79" t="str">
            <v>Empresa Polo141302010</v>
          </cell>
          <cell r="B79">
            <v>2.2997199999999998</v>
          </cell>
          <cell r="C79">
            <v>99.390450000000001</v>
          </cell>
          <cell r="D79">
            <v>1.811000000000007</v>
          </cell>
          <cell r="E79">
            <v>53.96893</v>
          </cell>
          <cell r="F79">
            <v>122.54332999999991</v>
          </cell>
          <cell r="G79">
            <v>271.60547999999994</v>
          </cell>
        </row>
        <row r="80">
          <cell r="A80" t="str">
            <v>Empresa Polo141302020</v>
          </cell>
          <cell r="B80">
            <v>454.11887000000002</v>
          </cell>
          <cell r="C80">
            <v>486.24489000000005</v>
          </cell>
          <cell r="D80">
            <v>303.94567000000018</v>
          </cell>
          <cell r="E80">
            <v>216.30765999999971</v>
          </cell>
          <cell r="F80">
            <v>207.93204000000014</v>
          </cell>
          <cell r="G80">
            <v>35.588890000000006</v>
          </cell>
        </row>
        <row r="81">
          <cell r="A81" t="str">
            <v>Empresa Polo141302030</v>
          </cell>
          <cell r="B81">
            <v>13.116719999999999</v>
          </cell>
          <cell r="C81">
            <v>13.788199999999998</v>
          </cell>
          <cell r="D81">
            <v>3.9865700000000039</v>
          </cell>
          <cell r="E81">
            <v>10.743579999999998</v>
          </cell>
          <cell r="F81">
            <v>38.264320000000012</v>
          </cell>
          <cell r="G81">
            <v>112.93569000000002</v>
          </cell>
        </row>
        <row r="82">
          <cell r="A82" t="str">
            <v>Empresa Polo141302040</v>
          </cell>
          <cell r="B82">
            <v>201.94325000000001</v>
          </cell>
          <cell r="C82">
            <v>74.300069999999977</v>
          </cell>
          <cell r="D82">
            <v>85.618740000000003</v>
          </cell>
          <cell r="E82">
            <v>135.60961000000009</v>
          </cell>
          <cell r="F82">
            <v>134.51563999999991</v>
          </cell>
          <cell r="G82">
            <v>-193.07899</v>
          </cell>
        </row>
        <row r="83">
          <cell r="A83" t="str">
            <v>Empresa Polo141302045</v>
          </cell>
          <cell r="B83">
            <v>96.29</v>
          </cell>
          <cell r="C83">
            <v>-96.29</v>
          </cell>
          <cell r="D83">
            <v>0</v>
          </cell>
          <cell r="E83">
            <v>1.9</v>
          </cell>
          <cell r="F83">
            <v>0</v>
          </cell>
          <cell r="G83">
            <v>-7.247410000000059</v>
          </cell>
        </row>
        <row r="84">
          <cell r="A84" t="str">
            <v>Empresa Polo141302050</v>
          </cell>
          <cell r="B84">
            <v>480.38729999999998</v>
          </cell>
          <cell r="C84">
            <v>418.71897000000001</v>
          </cell>
          <cell r="D84">
            <v>-559.94534999999996</v>
          </cell>
          <cell r="E84">
            <v>386.45889999999997</v>
          </cell>
          <cell r="F84">
            <v>94.618089999999938</v>
          </cell>
          <cell r="G84">
            <v>197.29134999999997</v>
          </cell>
        </row>
        <row r="85">
          <cell r="A85" t="str">
            <v>Empresa Polo141302100</v>
          </cell>
          <cell r="B85">
            <v>227.16678000000002</v>
          </cell>
          <cell r="C85">
            <v>217.94896999999997</v>
          </cell>
          <cell r="D85">
            <v>200.56786000000017</v>
          </cell>
          <cell r="E85">
            <v>207.44056999999987</v>
          </cell>
          <cell r="F85">
            <v>235.96983</v>
          </cell>
          <cell r="G85">
            <v>267.68380999999999</v>
          </cell>
        </row>
        <row r="86">
          <cell r="A86" t="str">
            <v>Empresa Polo141302110</v>
          </cell>
          <cell r="B86">
            <v>247.39706999999999</v>
          </cell>
          <cell r="C86">
            <v>190.79346000000004</v>
          </cell>
          <cell r="D86">
            <v>250.65710999999993</v>
          </cell>
          <cell r="E86">
            <v>294.65742000000012</v>
          </cell>
          <cell r="F86">
            <v>262.91154000000017</v>
          </cell>
          <cell r="G86">
            <v>424.61666999999966</v>
          </cell>
        </row>
        <row r="87">
          <cell r="A87" t="str">
            <v>Empresa Polo141302120</v>
          </cell>
          <cell r="B87">
            <v>453.27206000000001</v>
          </cell>
          <cell r="C87">
            <v>382.23891000000015</v>
          </cell>
          <cell r="D87">
            <v>319.34009999999978</v>
          </cell>
          <cell r="E87">
            <v>337.90113000000019</v>
          </cell>
          <cell r="F87">
            <v>467.25729999999999</v>
          </cell>
          <cell r="G87">
            <v>24.916860000000014</v>
          </cell>
        </row>
        <row r="88">
          <cell r="A88" t="str">
            <v>Empresa Polo141302130</v>
          </cell>
          <cell r="B88">
            <v>0</v>
          </cell>
          <cell r="C88">
            <v>0</v>
          </cell>
          <cell r="D88">
            <v>8.7414500000000004</v>
          </cell>
          <cell r="E88">
            <v>9.7052599999999991</v>
          </cell>
          <cell r="F88">
            <v>43.107100000000003</v>
          </cell>
          <cell r="G88">
            <v>19.010260000000002</v>
          </cell>
        </row>
        <row r="89">
          <cell r="A89" t="str">
            <v>Empresa Polo141302140</v>
          </cell>
          <cell r="B89">
            <v>8.3984500000000004</v>
          </cell>
          <cell r="C89">
            <v>16.535900000000002</v>
          </cell>
          <cell r="D89">
            <v>-6.4040099999999995</v>
          </cell>
          <cell r="E89">
            <v>10.977639999999997</v>
          </cell>
          <cell r="F89">
            <v>9.2606300000000026</v>
          </cell>
          <cell r="G89">
            <v>42.935000000000002</v>
          </cell>
        </row>
        <row r="90">
          <cell r="A90" t="str">
            <v>Empresa Polo141302150</v>
          </cell>
          <cell r="B90">
            <v>0</v>
          </cell>
          <cell r="C90">
            <v>0</v>
          </cell>
          <cell r="D90">
            <v>4.9140800000000002</v>
          </cell>
          <cell r="E90">
            <v>12.374269999999997</v>
          </cell>
          <cell r="F90">
            <v>43.467000000000013</v>
          </cell>
          <cell r="G90">
            <v>9.7000000000000171</v>
          </cell>
        </row>
        <row r="91">
          <cell r="A91" t="str">
            <v>Empresa Polo141302200</v>
          </cell>
          <cell r="B91">
            <v>16.265740000000001</v>
          </cell>
          <cell r="C91">
            <v>1.1274399999999964</v>
          </cell>
          <cell r="D91">
            <v>27.743150000000004</v>
          </cell>
          <cell r="E91">
            <v>17.581510000000009</v>
          </cell>
          <cell r="F91">
            <v>25.425000000000001</v>
          </cell>
          <cell r="G91">
            <v>36.216000000000065</v>
          </cell>
        </row>
        <row r="92">
          <cell r="A92" t="str">
            <v>Empresa Polo141302400</v>
          </cell>
          <cell r="B92">
            <v>64.168279999999996</v>
          </cell>
          <cell r="C92">
            <v>48.199060000000003</v>
          </cell>
          <cell r="D92">
            <v>78.988640000000018</v>
          </cell>
          <cell r="E92">
            <v>19.765119999999996</v>
          </cell>
          <cell r="F92">
            <v>168.51234999999997</v>
          </cell>
          <cell r="G92">
            <v>0.97016999999999987</v>
          </cell>
        </row>
        <row r="93">
          <cell r="A93" t="str">
            <v>Empresa Polo141302500</v>
          </cell>
          <cell r="B93">
            <v>0</v>
          </cell>
          <cell r="C93">
            <v>0</v>
          </cell>
          <cell r="D93">
            <v>0</v>
          </cell>
          <cell r="E93">
            <v>3.4040000000000001E-2</v>
          </cell>
          <cell r="F93">
            <v>0.49544000000000005</v>
          </cell>
          <cell r="G93">
            <v>190.27650999999992</v>
          </cell>
        </row>
        <row r="94">
          <cell r="A94" t="str">
            <v>Empresa Polo141399999</v>
          </cell>
          <cell r="B94">
            <v>257.07986999999997</v>
          </cell>
          <cell r="C94">
            <v>618.59775000000013</v>
          </cell>
          <cell r="D94">
            <v>71.573610000000144</v>
          </cell>
          <cell r="E94">
            <v>-188.9951100000003</v>
          </cell>
          <cell r="F94">
            <v>-95.789459999999849</v>
          </cell>
          <cell r="G94">
            <v>2171.6755300000004</v>
          </cell>
        </row>
        <row r="95">
          <cell r="A95" t="str">
            <v>Empresa Polo141500000</v>
          </cell>
          <cell r="B95">
            <v>731.63808999999992</v>
          </cell>
          <cell r="C95">
            <v>413.49460999999997</v>
          </cell>
          <cell r="D95">
            <v>100.05553000000032</v>
          </cell>
          <cell r="E95">
            <v>2335.7405899999999</v>
          </cell>
          <cell r="F95">
            <v>1170.9279799999995</v>
          </cell>
          <cell r="G95">
            <v>2601.6588599999995</v>
          </cell>
        </row>
        <row r="96">
          <cell r="A96" t="str">
            <v>Empresa Polo141500010</v>
          </cell>
          <cell r="B96">
            <v>2839.5025700000001</v>
          </cell>
          <cell r="C96">
            <v>2245.3222199999996</v>
          </cell>
          <cell r="D96">
            <v>3205.0526100000016</v>
          </cell>
          <cell r="E96">
            <v>5619.300199999996</v>
          </cell>
          <cell r="F96">
            <v>3386.0815500000008</v>
          </cell>
          <cell r="G96">
            <v>440.03566000000046</v>
          </cell>
        </row>
        <row r="97">
          <cell r="A97" t="str">
            <v>Empresa Polo141500020</v>
          </cell>
          <cell r="B97">
            <v>1224.9493199999999</v>
          </cell>
          <cell r="C97">
            <v>1014.0258300000003</v>
          </cell>
          <cell r="D97">
            <v>226.31695999999965</v>
          </cell>
          <cell r="E97">
            <v>-631.12706000000003</v>
          </cell>
          <cell r="F97">
            <v>1327.5402300000003</v>
          </cell>
          <cell r="G97">
            <v>1132.9607599999995</v>
          </cell>
        </row>
        <row r="98">
          <cell r="A98" t="str">
            <v>Empresa Polo141500030</v>
          </cell>
          <cell r="B98">
            <v>824.65865999999994</v>
          </cell>
          <cell r="C98">
            <v>645.1648100000001</v>
          </cell>
          <cell r="D98">
            <v>195.03251000000023</v>
          </cell>
          <cell r="E98">
            <v>1190.4478899999999</v>
          </cell>
          <cell r="F98">
            <v>-652.23689000000013</v>
          </cell>
          <cell r="G98">
            <v>8444.1897400000016</v>
          </cell>
        </row>
        <row r="99">
          <cell r="A99" t="str">
            <v>Empresa Polo141500040</v>
          </cell>
          <cell r="B99">
            <v>6610.0366700000013</v>
          </cell>
          <cell r="C99">
            <v>5578.4315099999967</v>
          </cell>
          <cell r="D99">
            <v>10234.120650000003</v>
          </cell>
          <cell r="E99">
            <v>8510.3029200000019</v>
          </cell>
          <cell r="F99">
            <v>2921.247850000007</v>
          </cell>
          <cell r="G99">
            <v>770.56094000000007</v>
          </cell>
        </row>
        <row r="100">
          <cell r="A100" t="str">
            <v>Empresa Polo141500050</v>
          </cell>
          <cell r="B100">
            <v>9.4186800000000002</v>
          </cell>
          <cell r="C100">
            <v>871.13163999999995</v>
          </cell>
          <cell r="D100">
            <v>-604.94128000000001</v>
          </cell>
          <cell r="E100">
            <v>793.47274999999968</v>
          </cell>
          <cell r="F100">
            <v>800.4524600000002</v>
          </cell>
          <cell r="G100">
            <v>610.15214999999989</v>
          </cell>
        </row>
        <row r="101">
          <cell r="A101" t="str">
            <v>Empresa Polo141500100</v>
          </cell>
          <cell r="B101">
            <v>1124.2746999999999</v>
          </cell>
          <cell r="C101">
            <v>56.754279999999881</v>
          </cell>
          <cell r="D101">
            <v>0.58799999999996544</v>
          </cell>
          <cell r="E101">
            <v>617.64368000000013</v>
          </cell>
          <cell r="F101">
            <v>614.33352000000014</v>
          </cell>
          <cell r="G101">
            <v>303.74639000000002</v>
          </cell>
        </row>
        <row r="102">
          <cell r="A102" t="str">
            <v>Empresa Polo141500200</v>
          </cell>
          <cell r="B102">
            <v>169.62576999999999</v>
          </cell>
          <cell r="C102">
            <v>199.85751000000005</v>
          </cell>
          <cell r="D102">
            <v>195.60494999999992</v>
          </cell>
          <cell r="E102">
            <v>195.04565000000002</v>
          </cell>
          <cell r="F102">
            <v>440.78868999999997</v>
          </cell>
          <cell r="G102">
            <v>210604.91582999984</v>
          </cell>
        </row>
        <row r="103">
          <cell r="A103" t="str">
            <v>Empresa Polo141600000</v>
          </cell>
          <cell r="B103">
            <v>220867.32327000002</v>
          </cell>
          <cell r="C103">
            <v>208042.39611</v>
          </cell>
          <cell r="D103">
            <v>211077.34670999995</v>
          </cell>
          <cell r="E103">
            <v>211388.53704000008</v>
          </cell>
          <cell r="F103">
            <v>207562.17483999988</v>
          </cell>
          <cell r="G103">
            <v>43.740250000000003</v>
          </cell>
        </row>
        <row r="104">
          <cell r="A104" t="str">
            <v>Empresa Polo141600020</v>
          </cell>
          <cell r="B104">
            <v>19.132900000000003</v>
          </cell>
          <cell r="C104">
            <v>1.7257699999999936</v>
          </cell>
          <cell r="D104">
            <v>0</v>
          </cell>
          <cell r="E104">
            <v>0</v>
          </cell>
          <cell r="F104">
            <v>38.538959999999996</v>
          </cell>
          <cell r="G104">
            <v>576.22693000000027</v>
          </cell>
        </row>
        <row r="105">
          <cell r="A105" t="str">
            <v>Empresa Polo141700000</v>
          </cell>
          <cell r="B105">
            <v>0</v>
          </cell>
          <cell r="C105">
            <v>0</v>
          </cell>
          <cell r="D105">
            <v>0</v>
          </cell>
          <cell r="E105">
            <v>0</v>
          </cell>
          <cell r="F105">
            <v>0</v>
          </cell>
          <cell r="G105">
            <v>558.03086999999869</v>
          </cell>
        </row>
        <row r="106">
          <cell r="A106" t="str">
            <v>Empresa Polo141700600</v>
          </cell>
          <cell r="B106">
            <v>595.09776989999989</v>
          </cell>
          <cell r="C106">
            <v>889.76081009999996</v>
          </cell>
          <cell r="D106">
            <v>603.97739999999999</v>
          </cell>
          <cell r="E106">
            <v>657.88166999999976</v>
          </cell>
          <cell r="F106">
            <v>716.43067000000019</v>
          </cell>
          <cell r="G106">
            <v>-372.36121999999995</v>
          </cell>
        </row>
        <row r="107">
          <cell r="A107" t="str">
            <v>Empresa Polo141910200</v>
          </cell>
          <cell r="B107">
            <v>739.19628999999998</v>
          </cell>
          <cell r="C107">
            <v>373.49057000000005</v>
          </cell>
          <cell r="D107">
            <v>6823.9445800000012</v>
          </cell>
          <cell r="E107">
            <v>-908.62531000000035</v>
          </cell>
          <cell r="F107">
            <v>470.61288999999942</v>
          </cell>
          <cell r="G107">
            <v>-16.693860000000008</v>
          </cell>
        </row>
        <row r="108">
          <cell r="A108" t="str">
            <v>Empresa Polo141910240</v>
          </cell>
          <cell r="B108">
            <v>414.11082999999996</v>
          </cell>
          <cell r="C108">
            <v>129.39357000000007</v>
          </cell>
          <cell r="D108">
            <v>-258.18488000000008</v>
          </cell>
          <cell r="E108">
            <v>9.5584800000000314</v>
          </cell>
          <cell r="F108">
            <v>388.17821999999995</v>
          </cell>
          <cell r="G108">
            <v>47.247770000000003</v>
          </cell>
        </row>
        <row r="109">
          <cell r="A109" t="str">
            <v>Empresa Polo141910250</v>
          </cell>
          <cell r="B109">
            <v>19.108619999999998</v>
          </cell>
          <cell r="C109">
            <v>109.64845</v>
          </cell>
          <cell r="D109">
            <v>-109.98881</v>
          </cell>
          <cell r="E109">
            <v>1.0204999999999984</v>
          </cell>
          <cell r="F109">
            <v>58.375050000000016</v>
          </cell>
          <cell r="G109">
            <v>-242.45219999999998</v>
          </cell>
        </row>
        <row r="110">
          <cell r="A110" t="str">
            <v>Empresa Polo141910900</v>
          </cell>
          <cell r="B110">
            <v>17.189520000000002</v>
          </cell>
          <cell r="C110">
            <v>138.52253999999999</v>
          </cell>
          <cell r="D110">
            <v>72.94784999999996</v>
          </cell>
          <cell r="E110">
            <v>22.049150000000054</v>
          </cell>
          <cell r="F110">
            <v>94.193649999999877</v>
          </cell>
          <cell r="G110">
            <v>-10.409499999999994</v>
          </cell>
        </row>
        <row r="111">
          <cell r="A111" t="str">
            <v>Empresa Polo141960000</v>
          </cell>
          <cell r="B111">
            <v>8.7935599999999994</v>
          </cell>
          <cell r="C111">
            <v>-0.30335999999999963</v>
          </cell>
          <cell r="D111">
            <v>0.57262000000000057</v>
          </cell>
          <cell r="E111">
            <v>-2.2189199999999998</v>
          </cell>
          <cell r="F111">
            <v>261.80182000000002</v>
          </cell>
          <cell r="G111">
            <v>0.854360000000014</v>
          </cell>
        </row>
        <row r="112">
          <cell r="A112" t="str">
            <v>Empresa Polo141960010</v>
          </cell>
          <cell r="B112">
            <v>4.8936200000000003</v>
          </cell>
          <cell r="C112">
            <v>7.9099499999999985</v>
          </cell>
          <cell r="D112">
            <v>2.805830000000002</v>
          </cell>
          <cell r="E112">
            <v>5.6897699999999993</v>
          </cell>
          <cell r="F112">
            <v>2.7802100000000003</v>
          </cell>
          <cell r="G112">
            <v>4.9981899999984307</v>
          </cell>
        </row>
        <row r="113">
          <cell r="A113" t="str">
            <v>Empresa Polo141999999</v>
          </cell>
          <cell r="B113">
            <v>85.0244</v>
          </cell>
          <cell r="C113">
            <v>0.85318999999999789</v>
          </cell>
          <cell r="D113">
            <v>226.41327000000001</v>
          </cell>
          <cell r="E113">
            <v>1.2759800000000041</v>
          </cell>
          <cell r="F113">
            <v>-84.641820000000024</v>
          </cell>
          <cell r="G113">
            <v>6591.6912900000025</v>
          </cell>
        </row>
        <row r="114">
          <cell r="A114" t="str">
            <v>Empresa Polo233800000</v>
          </cell>
          <cell r="B114">
            <v>21629.945960000001</v>
          </cell>
          <cell r="C114">
            <v>2575.7958800000015</v>
          </cell>
          <cell r="D114">
            <v>1043.2822800000031</v>
          </cell>
          <cell r="E114">
            <v>-373.73280000000159</v>
          </cell>
          <cell r="F114">
            <v>-0.22946000000592903</v>
          </cell>
          <cell r="G114">
            <v>260.92082000000005</v>
          </cell>
        </row>
        <row r="115">
          <cell r="A115" t="str">
            <v>Empresa Polo241100011</v>
          </cell>
          <cell r="B115">
            <v>6422.3047474000005</v>
          </cell>
          <cell r="C115">
            <v>5982.7349497999994</v>
          </cell>
          <cell r="D115">
            <v>8487.9099328000029</v>
          </cell>
          <cell r="E115">
            <v>6705.3409299999985</v>
          </cell>
          <cell r="F115">
            <v>5787.0369399999981</v>
          </cell>
          <cell r="G115">
            <v>0.94420999999999999</v>
          </cell>
        </row>
        <row r="116">
          <cell r="A116" t="str">
            <v>Empresa Polo241100013</v>
          </cell>
          <cell r="B116">
            <v>138.63257160000001</v>
          </cell>
          <cell r="C116">
            <v>75.642147000000023</v>
          </cell>
          <cell r="D116">
            <v>198.98545139999999</v>
          </cell>
          <cell r="E116">
            <v>248.21613000000002</v>
          </cell>
          <cell r="F116">
            <v>323.60760999999991</v>
          </cell>
          <cell r="G116">
            <v>209.71016999999983</v>
          </cell>
        </row>
        <row r="117">
          <cell r="A117" t="str">
            <v>Empresa Polo241100014</v>
          </cell>
          <cell r="B117">
            <v>0.30611000000000005</v>
          </cell>
          <cell r="C117">
            <v>0.36095999999999989</v>
          </cell>
          <cell r="D117">
            <v>3.6021600000000005</v>
          </cell>
          <cell r="E117">
            <v>5.8993500000000001</v>
          </cell>
          <cell r="F117">
            <v>1.7890500000000014</v>
          </cell>
          <cell r="G117">
            <v>2342.5463200000013</v>
          </cell>
        </row>
        <row r="118">
          <cell r="A118" t="str">
            <v>Empresa Polo241100015</v>
          </cell>
          <cell r="B118">
            <v>280.94326169999999</v>
          </cell>
          <cell r="C118">
            <v>394.91875220000009</v>
          </cell>
          <cell r="D118">
            <v>1082.4381060999999</v>
          </cell>
          <cell r="E118">
            <v>32.112519999999677</v>
          </cell>
          <cell r="F118">
            <v>579.35196000000019</v>
          </cell>
          <cell r="G118">
            <v>567.76565000000119</v>
          </cell>
        </row>
        <row r="119">
          <cell r="A119" t="str">
            <v>Empresa Polo241100021</v>
          </cell>
          <cell r="B119">
            <v>2934.0743732000001</v>
          </cell>
          <cell r="C119">
            <v>2523.4724416999998</v>
          </cell>
          <cell r="D119">
            <v>3123.8935250999994</v>
          </cell>
          <cell r="E119">
            <v>2249.8025800000014</v>
          </cell>
          <cell r="F119">
            <v>1096.0207799999989</v>
          </cell>
          <cell r="G119">
            <v>878.9943600000006</v>
          </cell>
        </row>
        <row r="120">
          <cell r="A120" t="str">
            <v>Empresa Polo241100022</v>
          </cell>
          <cell r="B120">
            <v>618.46176659999992</v>
          </cell>
          <cell r="C120">
            <v>687.40831600000001</v>
          </cell>
          <cell r="D120">
            <v>832.38814739999998</v>
          </cell>
          <cell r="E120">
            <v>932.71520999999984</v>
          </cell>
          <cell r="F120">
            <v>1137.7494399999996</v>
          </cell>
          <cell r="G120">
            <v>670.69017000000031</v>
          </cell>
        </row>
        <row r="121">
          <cell r="A121" t="str">
            <v>Empresa Polo241100023</v>
          </cell>
          <cell r="B121">
            <v>808.18897149999998</v>
          </cell>
          <cell r="C121">
            <v>609.2529684000001</v>
          </cell>
          <cell r="D121">
            <v>1336.2541700999998</v>
          </cell>
          <cell r="E121">
            <v>732.02631999999994</v>
          </cell>
          <cell r="F121">
            <v>1097.5853299999999</v>
          </cell>
          <cell r="G121">
            <v>910.10172000000148</v>
          </cell>
        </row>
        <row r="122">
          <cell r="A122" t="str">
            <v>Empresa Polo241100024</v>
          </cell>
          <cell r="B122">
            <v>590.7257767000001</v>
          </cell>
          <cell r="C122">
            <v>626.6425562999998</v>
          </cell>
          <cell r="D122">
            <v>724.36322699999982</v>
          </cell>
          <cell r="E122">
            <v>615.77034000000049</v>
          </cell>
          <cell r="F122">
            <v>792.71255999999994</v>
          </cell>
          <cell r="G122">
            <v>293.23145999999997</v>
          </cell>
        </row>
        <row r="123">
          <cell r="A123" t="str">
            <v>Empresa Polo241100031</v>
          </cell>
          <cell r="B123">
            <v>850.5445729999999</v>
          </cell>
          <cell r="C123">
            <v>1402.4294400000001</v>
          </cell>
          <cell r="D123">
            <v>1462.3999469999999</v>
          </cell>
          <cell r="E123">
            <v>725.49539000000004</v>
          </cell>
          <cell r="F123">
            <v>742.10968000000048</v>
          </cell>
          <cell r="G123">
            <v>250.19601000000011</v>
          </cell>
        </row>
        <row r="124">
          <cell r="A124" t="str">
            <v>Empresa Polo241100032</v>
          </cell>
          <cell r="B124">
            <v>514.06679699999995</v>
          </cell>
          <cell r="C124">
            <v>270.11795000000006</v>
          </cell>
          <cell r="D124">
            <v>524.38368299999979</v>
          </cell>
          <cell r="E124">
            <v>607.77507000000014</v>
          </cell>
          <cell r="F124">
            <v>418.60861999999997</v>
          </cell>
          <cell r="G124">
            <v>1279.8047200000001</v>
          </cell>
        </row>
        <row r="125">
          <cell r="A125" t="str">
            <v>Empresa Polo241100050</v>
          </cell>
          <cell r="B125">
            <v>812.22904000000017</v>
          </cell>
          <cell r="C125">
            <v>651.89773999999989</v>
          </cell>
          <cell r="D125">
            <v>-161.67696000000024</v>
          </cell>
          <cell r="E125">
            <v>113.43126000000029</v>
          </cell>
          <cell r="F125">
            <v>301.07677999999987</v>
          </cell>
          <cell r="G125">
            <v>179.55959999999993</v>
          </cell>
        </row>
        <row r="126">
          <cell r="A126" t="str">
            <v>Empresa Polo241100200</v>
          </cell>
          <cell r="B126">
            <v>1267.2270900000001</v>
          </cell>
          <cell r="C126">
            <v>1245.9332199999997</v>
          </cell>
          <cell r="D126">
            <v>937.66483999999991</v>
          </cell>
          <cell r="E126">
            <v>964.07467000000088</v>
          </cell>
          <cell r="F126">
            <v>906.32987999999932</v>
          </cell>
          <cell r="G126">
            <v>60.997869999999978</v>
          </cell>
        </row>
        <row r="127">
          <cell r="A127" t="str">
            <v>Empresa Polo241100210</v>
          </cell>
          <cell r="B127">
            <v>155.15049999999999</v>
          </cell>
          <cell r="C127">
            <v>159.49972999999997</v>
          </cell>
          <cell r="D127">
            <v>112.74503000000004</v>
          </cell>
          <cell r="E127">
            <v>209.30992999999989</v>
          </cell>
          <cell r="F127">
            <v>161.77009000000021</v>
          </cell>
          <cell r="G127">
            <v>519.26980000000094</v>
          </cell>
        </row>
        <row r="128">
          <cell r="A128" t="str">
            <v>Empresa Polo241100220</v>
          </cell>
          <cell r="B128">
            <v>45.328419999999994</v>
          </cell>
          <cell r="C128">
            <v>34.832500000000003</v>
          </cell>
          <cell r="D128">
            <v>102.07894999999999</v>
          </cell>
          <cell r="E128">
            <v>51.78476999999998</v>
          </cell>
          <cell r="F128">
            <v>47.263260000000002</v>
          </cell>
          <cell r="G128">
            <v>26.571660000000001</v>
          </cell>
        </row>
        <row r="129">
          <cell r="A129" t="str">
            <v>Empresa Polo241100300</v>
          </cell>
          <cell r="B129">
            <v>487.82322139999997</v>
          </cell>
          <cell r="C129">
            <v>346.28335960000004</v>
          </cell>
          <cell r="D129">
            <v>642.31137900000022</v>
          </cell>
          <cell r="E129">
            <v>545.17902999999978</v>
          </cell>
          <cell r="F129">
            <v>1148.4236599999999</v>
          </cell>
          <cell r="G129">
            <v>111.54650999999996</v>
          </cell>
        </row>
        <row r="130">
          <cell r="A130" t="str">
            <v>Empresa Polo241100310</v>
          </cell>
          <cell r="B130">
            <v>80.207699300000002</v>
          </cell>
          <cell r="C130">
            <v>206.55983270000002</v>
          </cell>
          <cell r="D130">
            <v>-88.321672000000007</v>
          </cell>
          <cell r="E130">
            <v>150.27125000000001</v>
          </cell>
          <cell r="F130">
            <v>-300.14676000000003</v>
          </cell>
          <cell r="G130">
            <v>56.152330000000006</v>
          </cell>
        </row>
        <row r="131">
          <cell r="A131" t="str">
            <v>Empresa Polo241100320</v>
          </cell>
          <cell r="B131">
            <v>34.404019399999996</v>
          </cell>
          <cell r="C131">
            <v>228.35290090000001</v>
          </cell>
          <cell r="D131">
            <v>41.516549699999985</v>
          </cell>
          <cell r="E131">
            <v>58.113870000000077</v>
          </cell>
          <cell r="F131">
            <v>46.910909999999944</v>
          </cell>
          <cell r="G131">
            <v>113.83509000000004</v>
          </cell>
        </row>
        <row r="132">
          <cell r="A132" t="str">
            <v>Empresa Polo241100330</v>
          </cell>
          <cell r="B132">
            <v>30.529500000000002</v>
          </cell>
          <cell r="C132">
            <v>43.899056700000003</v>
          </cell>
          <cell r="D132">
            <v>77.104303299999998</v>
          </cell>
          <cell r="E132">
            <v>40.914140000000003</v>
          </cell>
          <cell r="F132">
            <v>45.810339999999997</v>
          </cell>
          <cell r="G132">
            <v>47.531799999999976</v>
          </cell>
        </row>
        <row r="133">
          <cell r="A133" t="str">
            <v>Empresa Polo241100400</v>
          </cell>
          <cell r="B133">
            <v>226.00994999999998</v>
          </cell>
          <cell r="C133">
            <v>370.43441999999993</v>
          </cell>
          <cell r="D133">
            <v>245.36457000000007</v>
          </cell>
          <cell r="E133">
            <v>-132.44212000000005</v>
          </cell>
          <cell r="F133">
            <v>123.19925999999998</v>
          </cell>
          <cell r="G133">
            <v>16.545459999999991</v>
          </cell>
        </row>
        <row r="134">
          <cell r="A134" t="str">
            <v>Empresa Polo241100410</v>
          </cell>
          <cell r="B134">
            <v>50.404619999999994</v>
          </cell>
          <cell r="C134">
            <v>59.148620000000008</v>
          </cell>
          <cell r="D134">
            <v>80.665350000000004</v>
          </cell>
          <cell r="E134">
            <v>30.566759999999988</v>
          </cell>
          <cell r="F134">
            <v>58.702800000000025</v>
          </cell>
          <cell r="G134">
            <v>138.45528999999988</v>
          </cell>
        </row>
        <row r="135">
          <cell r="A135" t="str">
            <v>Empresa Polo241100420</v>
          </cell>
          <cell r="B135">
            <v>0.8569500000000001</v>
          </cell>
          <cell r="C135">
            <v>1.97353</v>
          </cell>
          <cell r="D135">
            <v>8.3319399999999995</v>
          </cell>
          <cell r="E135">
            <v>112.70402</v>
          </cell>
          <cell r="F135">
            <v>14.768380000000022</v>
          </cell>
          <cell r="G135">
            <v>222.88925999999992</v>
          </cell>
        </row>
        <row r="136">
          <cell r="A136" t="str">
            <v>Empresa Polo241100500</v>
          </cell>
          <cell r="B136">
            <v>97.922308599999994</v>
          </cell>
          <cell r="C136">
            <v>119.93790340000002</v>
          </cell>
          <cell r="D136">
            <v>139.58705799999998</v>
          </cell>
          <cell r="E136">
            <v>222.34856000000002</v>
          </cell>
          <cell r="F136">
            <v>203.31421</v>
          </cell>
          <cell r="G136">
            <v>522.0622400000002</v>
          </cell>
        </row>
        <row r="137">
          <cell r="A137" t="str">
            <v>Empresa Polo241100505</v>
          </cell>
          <cell r="B137">
            <v>7.1920900000000003</v>
          </cell>
          <cell r="C137">
            <v>-4.1355400000000007</v>
          </cell>
          <cell r="D137">
            <v>246.41360999999998</v>
          </cell>
          <cell r="E137">
            <v>537.67734000000007</v>
          </cell>
          <cell r="F137">
            <v>567.81194000000005</v>
          </cell>
          <cell r="G137">
            <v>49.92752000000003</v>
          </cell>
        </row>
        <row r="138">
          <cell r="A138" t="str">
            <v>Empresa Polo241100510</v>
          </cell>
          <cell r="B138">
            <v>131.64105999999998</v>
          </cell>
          <cell r="C138">
            <v>1330.5215907000002</v>
          </cell>
          <cell r="D138">
            <v>492.96466929999997</v>
          </cell>
          <cell r="E138">
            <v>390.66616999999997</v>
          </cell>
          <cell r="F138">
            <v>453.67760999999973</v>
          </cell>
          <cell r="G138">
            <v>80.002800000000036</v>
          </cell>
        </row>
        <row r="139">
          <cell r="A139" t="str">
            <v>Empresa Polo241200100</v>
          </cell>
          <cell r="B139">
            <v>3.6562700000000001</v>
          </cell>
          <cell r="C139">
            <v>276.95582999999999</v>
          </cell>
          <cell r="D139">
            <v>-243.35744</v>
          </cell>
          <cell r="E139">
            <v>35.287129999999991</v>
          </cell>
          <cell r="F139">
            <v>31.023029999999991</v>
          </cell>
          <cell r="G139">
            <v>24.169880000000049</v>
          </cell>
        </row>
        <row r="140">
          <cell r="A140" t="str">
            <v>Empresa Polo241200200</v>
          </cell>
          <cell r="B140">
            <v>19.573420000000002</v>
          </cell>
          <cell r="C140">
            <v>23.606339999999992</v>
          </cell>
          <cell r="D140">
            <v>45.372700000000016</v>
          </cell>
          <cell r="E140">
            <v>68.644799999999989</v>
          </cell>
          <cell r="F140">
            <v>102.11993000000004</v>
          </cell>
          <cell r="G140">
            <v>-244.44650999999993</v>
          </cell>
        </row>
        <row r="141">
          <cell r="A141" t="str">
            <v>Empresa Polo241200210</v>
          </cell>
          <cell r="B141">
            <v>5.2732700000000001</v>
          </cell>
          <cell r="C141">
            <v>6.5954599999999992</v>
          </cell>
          <cell r="D141">
            <v>73.555910000000011</v>
          </cell>
          <cell r="E141">
            <v>21.938349999999986</v>
          </cell>
          <cell r="F141">
            <v>13.346260000000001</v>
          </cell>
          <cell r="G141">
            <v>97.160949999999957</v>
          </cell>
        </row>
        <row r="142">
          <cell r="A142" t="str">
            <v>Empresa Polo241200300</v>
          </cell>
          <cell r="B142">
            <v>330.30209000000002</v>
          </cell>
          <cell r="C142">
            <v>4.264699999999948</v>
          </cell>
          <cell r="D142">
            <v>315.63918000000001</v>
          </cell>
          <cell r="E142">
            <v>-37.770549999999957</v>
          </cell>
          <cell r="F142">
            <v>7.7967899999998735</v>
          </cell>
          <cell r="G142">
            <v>55.057230000000118</v>
          </cell>
        </row>
        <row r="143">
          <cell r="A143" t="str">
            <v>Empresa Polo241200400</v>
          </cell>
          <cell r="B143">
            <v>144.77966000000001</v>
          </cell>
          <cell r="C143">
            <v>102.74400999999997</v>
          </cell>
          <cell r="D143">
            <v>162.74203999999997</v>
          </cell>
          <cell r="E143">
            <v>183.35302000000019</v>
          </cell>
          <cell r="F143">
            <v>86.707159999999931</v>
          </cell>
          <cell r="G143">
            <v>13.01630999999999</v>
          </cell>
        </row>
        <row r="144">
          <cell r="A144" t="str">
            <v>Empresa Polo241200500</v>
          </cell>
          <cell r="B144">
            <v>107.76951000000001</v>
          </cell>
          <cell r="C144">
            <v>130.25905999999998</v>
          </cell>
          <cell r="D144">
            <v>165.41759000000002</v>
          </cell>
          <cell r="E144">
            <v>79.092019999999991</v>
          </cell>
          <cell r="F144">
            <v>175.50142000000005</v>
          </cell>
          <cell r="G144">
            <v>0.27576000000000001</v>
          </cell>
        </row>
        <row r="145">
          <cell r="A145" t="str">
            <v>Empresa Polo241200710</v>
          </cell>
          <cell r="B145">
            <v>3.4092232</v>
          </cell>
          <cell r="C145">
            <v>15.965259</v>
          </cell>
          <cell r="D145">
            <v>24.146257799999997</v>
          </cell>
          <cell r="E145">
            <v>-16.487539999999999</v>
          </cell>
          <cell r="F145">
            <v>10.409500000000005</v>
          </cell>
          <cell r="G145">
            <v>0</v>
          </cell>
        </row>
        <row r="146">
          <cell r="A146" t="str">
            <v>Empresa Polo241200720</v>
          </cell>
          <cell r="B146">
            <v>28.582969799999997</v>
          </cell>
          <cell r="C146">
            <v>-1.9185261000000011</v>
          </cell>
          <cell r="D146">
            <v>-19.029323699999996</v>
          </cell>
          <cell r="E146">
            <v>10.689250000000001</v>
          </cell>
          <cell r="F146">
            <v>-11.489030000000001</v>
          </cell>
          <cell r="G146">
            <v>0</v>
          </cell>
        </row>
        <row r="147">
          <cell r="A147" t="str">
            <v>Empresa Polo241200730</v>
          </cell>
          <cell r="B147">
            <v>0</v>
          </cell>
          <cell r="C147">
            <v>13.60904</v>
          </cell>
          <cell r="D147">
            <v>-12.549630000000001</v>
          </cell>
          <cell r="E147">
            <v>0.03</v>
          </cell>
          <cell r="F147">
            <v>-3.8000000000000256E-3</v>
          </cell>
          <cell r="G147">
            <v>98.786329999999907</v>
          </cell>
        </row>
        <row r="148">
          <cell r="A148" t="str">
            <v>Empresa Polo241200740</v>
          </cell>
          <cell r="B148">
            <v>3.2979499999999997</v>
          </cell>
          <cell r="C148">
            <v>-3.0851499999999996</v>
          </cell>
          <cell r="D148">
            <v>0.81</v>
          </cell>
          <cell r="E148">
            <v>0.22500000000000001</v>
          </cell>
          <cell r="F148">
            <v>9.8000000000000309E-3</v>
          </cell>
          <cell r="G148">
            <v>88.169399999999996</v>
          </cell>
        </row>
        <row r="149">
          <cell r="A149" t="str">
            <v>Empresa Polo241200790</v>
          </cell>
          <cell r="B149">
            <v>1508.7224070000002</v>
          </cell>
          <cell r="C149">
            <v>-677.44665300000031</v>
          </cell>
          <cell r="D149">
            <v>-292.19464399999981</v>
          </cell>
          <cell r="E149">
            <v>183.50579999999991</v>
          </cell>
          <cell r="F149">
            <v>127.45440000000019</v>
          </cell>
          <cell r="G149">
            <v>8.7899799999999999</v>
          </cell>
        </row>
        <row r="150">
          <cell r="A150" t="str">
            <v>Empresa Polo241300100</v>
          </cell>
          <cell r="B150">
            <v>40.244329999999998</v>
          </cell>
          <cell r="C150">
            <v>65.663089999999983</v>
          </cell>
          <cell r="D150">
            <v>11.671720000000022</v>
          </cell>
          <cell r="E150">
            <v>63.382710000000003</v>
          </cell>
          <cell r="F150">
            <v>123.17654000000007</v>
          </cell>
          <cell r="G150">
            <v>21.440290000000033</v>
          </cell>
        </row>
        <row r="151">
          <cell r="A151" t="str">
            <v>Empresa Polo241300200</v>
          </cell>
          <cell r="B151">
            <v>2.8313299999999999</v>
          </cell>
          <cell r="C151">
            <v>5.6227200000000011</v>
          </cell>
          <cell r="D151">
            <v>12.318479999999999</v>
          </cell>
          <cell r="E151">
            <v>11.932870000000005</v>
          </cell>
          <cell r="F151">
            <v>4.975529999999992</v>
          </cell>
          <cell r="G151">
            <v>264.95931000000019</v>
          </cell>
        </row>
        <row r="152">
          <cell r="A152" t="str">
            <v>Empresa Polo241300300</v>
          </cell>
          <cell r="B152">
            <v>54.43674</v>
          </cell>
          <cell r="C152">
            <v>59.03913</v>
          </cell>
          <cell r="D152">
            <v>55.476759999999999</v>
          </cell>
          <cell r="E152">
            <v>37.084130000000016</v>
          </cell>
          <cell r="F152">
            <v>23.78726999999995</v>
          </cell>
          <cell r="G152">
            <v>4</v>
          </cell>
        </row>
        <row r="153">
          <cell r="A153" t="str">
            <v>Empresa Polo241300400</v>
          </cell>
          <cell r="B153">
            <v>431.37398999999994</v>
          </cell>
          <cell r="C153">
            <v>614.52628000000016</v>
          </cell>
          <cell r="D153">
            <v>38.38339999999971</v>
          </cell>
          <cell r="E153">
            <v>195.55867000000012</v>
          </cell>
          <cell r="F153">
            <v>307.17867999999999</v>
          </cell>
          <cell r="G153">
            <v>21.362510000000015</v>
          </cell>
        </row>
        <row r="154">
          <cell r="A154" t="str">
            <v>Empresa Polo241300410</v>
          </cell>
          <cell r="B154">
            <v>0</v>
          </cell>
          <cell r="C154">
            <v>0</v>
          </cell>
          <cell r="D154">
            <v>0.45500000000000002</v>
          </cell>
          <cell r="E154">
            <v>0</v>
          </cell>
          <cell r="F154">
            <v>57.004059999999996</v>
          </cell>
          <cell r="G154">
            <v>43.741969999999981</v>
          </cell>
        </row>
        <row r="155">
          <cell r="A155" t="str">
            <v>Empresa Polo241301300</v>
          </cell>
          <cell r="B155">
            <v>0</v>
          </cell>
          <cell r="C155">
            <v>0</v>
          </cell>
          <cell r="D155">
            <v>0</v>
          </cell>
          <cell r="E155">
            <v>0</v>
          </cell>
          <cell r="F155">
            <v>0</v>
          </cell>
          <cell r="G155">
            <v>1659.7048100000002</v>
          </cell>
        </row>
        <row r="156">
          <cell r="A156" t="str">
            <v>Empresa Polo241301310</v>
          </cell>
          <cell r="B156">
            <v>5.4831799999999999</v>
          </cell>
          <cell r="C156">
            <v>6.8812799999999994</v>
          </cell>
          <cell r="D156">
            <v>82.644700000000014</v>
          </cell>
          <cell r="E156">
            <v>58.157109999999989</v>
          </cell>
          <cell r="F156">
            <v>11.349549999999994</v>
          </cell>
          <cell r="G156">
            <v>-1278.3456500000002</v>
          </cell>
        </row>
        <row r="157">
          <cell r="A157" t="str">
            <v>Empresa Polo241301330</v>
          </cell>
          <cell r="B157">
            <v>2.8676599999999999</v>
          </cell>
          <cell r="C157">
            <v>66.090780000000009</v>
          </cell>
          <cell r="D157">
            <v>54.21562999999999</v>
          </cell>
          <cell r="E157">
            <v>5.9713600000000042</v>
          </cell>
          <cell r="F157">
            <v>46.91079000000002</v>
          </cell>
          <cell r="G157">
            <v>-493.27269000000024</v>
          </cell>
        </row>
        <row r="158">
          <cell r="A158" t="str">
            <v>Empresa Polo241301340</v>
          </cell>
          <cell r="B158">
            <v>2223.7511800000002</v>
          </cell>
          <cell r="C158">
            <v>680.82632000000012</v>
          </cell>
          <cell r="D158">
            <v>782.78051999999934</v>
          </cell>
          <cell r="E158">
            <v>1751.8851500000001</v>
          </cell>
          <cell r="F158">
            <v>810.69720000000143</v>
          </cell>
          <cell r="G158">
            <v>30.310879999999941</v>
          </cell>
        </row>
        <row r="159">
          <cell r="A159" t="str">
            <v>Empresa Polo241301350</v>
          </cell>
          <cell r="B159">
            <v>120.29275</v>
          </cell>
          <cell r="C159">
            <v>17.242390000000015</v>
          </cell>
          <cell r="D159">
            <v>-134.94465000000002</v>
          </cell>
          <cell r="E159">
            <v>214.3</v>
          </cell>
          <cell r="F159">
            <v>1353.2002800000002</v>
          </cell>
          <cell r="G159">
            <v>66.682350000000042</v>
          </cell>
        </row>
        <row r="160">
          <cell r="A160" t="str">
            <v>Empresa Polo241301360</v>
          </cell>
          <cell r="B160">
            <v>32.480490000000003</v>
          </cell>
          <cell r="C160">
            <v>255.70387000000002</v>
          </cell>
          <cell r="D160">
            <v>-99.832880000000017</v>
          </cell>
          <cell r="E160">
            <v>110.10481999999999</v>
          </cell>
          <cell r="F160">
            <v>821.08633000000009</v>
          </cell>
          <cell r="G160">
            <v>34.859150000000113</v>
          </cell>
        </row>
        <row r="161">
          <cell r="A161" t="str">
            <v>Empresa Polo241301390</v>
          </cell>
          <cell r="B161">
            <v>2.84552</v>
          </cell>
          <cell r="C161">
            <v>195.13634999999999</v>
          </cell>
          <cell r="D161">
            <v>-24.53546</v>
          </cell>
          <cell r="E161">
            <v>83.583210000000037</v>
          </cell>
          <cell r="F161">
            <v>74.384029999999939</v>
          </cell>
          <cell r="G161">
            <v>-18.180499999999483</v>
          </cell>
        </row>
        <row r="162">
          <cell r="A162" t="str">
            <v>Empresa Polo241301400</v>
          </cell>
          <cell r="B162">
            <v>554.06290999999999</v>
          </cell>
          <cell r="C162">
            <v>-1144.8857599999999</v>
          </cell>
          <cell r="D162">
            <v>364.35679999999985</v>
          </cell>
          <cell r="E162">
            <v>1215.1307499999998</v>
          </cell>
          <cell r="F162">
            <v>111.86931000000004</v>
          </cell>
          <cell r="G162">
            <v>-631.10877000000005</v>
          </cell>
        </row>
        <row r="163">
          <cell r="A163" t="str">
            <v>Empresa Polo241301500</v>
          </cell>
          <cell r="B163">
            <v>1305.76045</v>
          </cell>
          <cell r="C163">
            <v>2236.3715300000003</v>
          </cell>
          <cell r="D163">
            <v>-652.6202000000003</v>
          </cell>
          <cell r="E163">
            <v>-2322.6533199999999</v>
          </cell>
          <cell r="F163">
            <v>296.68879000000004</v>
          </cell>
          <cell r="G163">
            <v>398.16830000000027</v>
          </cell>
        </row>
        <row r="164">
          <cell r="A164" t="str">
            <v>Empresa Polo241301511</v>
          </cell>
          <cell r="B164">
            <v>0</v>
          </cell>
          <cell r="C164">
            <v>2.5034000000000001</v>
          </cell>
          <cell r="D164">
            <v>804.97714999999994</v>
          </cell>
          <cell r="E164">
            <v>379.13707000000022</v>
          </cell>
          <cell r="F164">
            <v>18.524419999999736</v>
          </cell>
          <cell r="G164">
            <v>1838.8430299999964</v>
          </cell>
        </row>
        <row r="165">
          <cell r="A165" t="str">
            <v>Empresa Polo241301512</v>
          </cell>
          <cell r="B165">
            <v>43.476559999999999</v>
          </cell>
          <cell r="C165">
            <v>275.12431000000004</v>
          </cell>
          <cell r="D165">
            <v>-100.93842000000004</v>
          </cell>
          <cell r="E165">
            <v>671.24153000000001</v>
          </cell>
          <cell r="F165">
            <v>103.89922000000001</v>
          </cell>
          <cell r="G165">
            <v>107.54077999999981</v>
          </cell>
        </row>
        <row r="166">
          <cell r="A166" t="str">
            <v>Empresa Polo241301513</v>
          </cell>
          <cell r="B166">
            <v>289.98668000000004</v>
          </cell>
          <cell r="C166">
            <v>130.63581000000005</v>
          </cell>
          <cell r="D166">
            <v>175.68358999999987</v>
          </cell>
          <cell r="E166">
            <v>234.59748000000002</v>
          </cell>
          <cell r="F166">
            <v>788.33840999999984</v>
          </cell>
          <cell r="G166">
            <v>62.72393999999997</v>
          </cell>
        </row>
        <row r="167">
          <cell r="A167" t="str">
            <v>Empresa Polo241301514</v>
          </cell>
          <cell r="B167">
            <v>4834.2635099999998</v>
          </cell>
          <cell r="C167">
            <v>8373.3488499999985</v>
          </cell>
          <cell r="D167">
            <v>5291.1581100000003</v>
          </cell>
          <cell r="E167">
            <v>24.784370000001218</v>
          </cell>
          <cell r="F167">
            <v>2286.2797200000023</v>
          </cell>
          <cell r="G167">
            <v>642.59496999999919</v>
          </cell>
        </row>
        <row r="168">
          <cell r="A168" t="str">
            <v>Empresa Polo241301515</v>
          </cell>
          <cell r="B168">
            <v>72.570250000000001</v>
          </cell>
          <cell r="C168">
            <v>47.31422000000002</v>
          </cell>
          <cell r="D168">
            <v>763.65070000000014</v>
          </cell>
          <cell r="E168">
            <v>130.05250999999987</v>
          </cell>
          <cell r="F168">
            <v>96.12264000000016</v>
          </cell>
          <cell r="G168">
            <v>-83.455099999999959</v>
          </cell>
        </row>
        <row r="169">
          <cell r="A169" t="str">
            <v>Empresa Polo241301516</v>
          </cell>
          <cell r="B169">
            <v>59.541179999999997</v>
          </cell>
          <cell r="C169">
            <v>39.088160000000002</v>
          </cell>
          <cell r="D169">
            <v>15.225</v>
          </cell>
          <cell r="E169">
            <v>-3.8802000000000021</v>
          </cell>
          <cell r="F169">
            <v>14.478300000000004</v>
          </cell>
          <cell r="G169">
            <v>458.08689999999933</v>
          </cell>
        </row>
        <row r="170">
          <cell r="A170" t="str">
            <v>Empresa Polo241301517</v>
          </cell>
          <cell r="B170">
            <v>1340.0340900000001</v>
          </cell>
          <cell r="C170">
            <v>143.91953000000012</v>
          </cell>
          <cell r="D170">
            <v>780.69452999999976</v>
          </cell>
          <cell r="E170">
            <v>1183.3491399999998</v>
          </cell>
          <cell r="F170">
            <v>749.63337000000001</v>
          </cell>
          <cell r="G170">
            <v>716.66308000000026</v>
          </cell>
        </row>
        <row r="171">
          <cell r="A171" t="str">
            <v>Empresa Polo241301530</v>
          </cell>
          <cell r="B171">
            <v>554.37351000000001</v>
          </cell>
          <cell r="C171">
            <v>713.65098999999998</v>
          </cell>
          <cell r="D171">
            <v>-763.76802999999995</v>
          </cell>
          <cell r="E171">
            <v>-194.63909000000001</v>
          </cell>
          <cell r="F171">
            <v>33.96963999999997</v>
          </cell>
          <cell r="G171">
            <v>20.768300000000011</v>
          </cell>
        </row>
        <row r="172">
          <cell r="A172" t="str">
            <v>Empresa Polo241301600</v>
          </cell>
          <cell r="B172">
            <v>0</v>
          </cell>
          <cell r="C172">
            <v>27</v>
          </cell>
          <cell r="D172">
            <v>209.23732999999999</v>
          </cell>
          <cell r="E172">
            <v>899.92952000000014</v>
          </cell>
          <cell r="F172">
            <v>998.95</v>
          </cell>
          <cell r="G172">
            <v>0</v>
          </cell>
        </row>
        <row r="173">
          <cell r="A173" t="str">
            <v>Empresa Polo241301610</v>
          </cell>
          <cell r="B173">
            <v>0</v>
          </cell>
          <cell r="C173">
            <v>46.36</v>
          </cell>
          <cell r="D173">
            <v>1429.2402000000002</v>
          </cell>
          <cell r="E173">
            <v>1091.3331799999999</v>
          </cell>
          <cell r="F173">
            <v>553.81421</v>
          </cell>
          <cell r="G173">
            <v>14.9343</v>
          </cell>
        </row>
        <row r="174">
          <cell r="A174" t="str">
            <v>Empresa Polo241301621</v>
          </cell>
          <cell r="B174">
            <v>1.6598900000000001</v>
          </cell>
          <cell r="C174">
            <v>93.728110000000001</v>
          </cell>
          <cell r="D174">
            <v>-30.1614</v>
          </cell>
          <cell r="E174">
            <v>60.745889999999989</v>
          </cell>
          <cell r="F174">
            <v>17.839410000000015</v>
          </cell>
          <cell r="G174">
            <v>92.345620000000025</v>
          </cell>
        </row>
        <row r="175">
          <cell r="A175" t="str">
            <v>Empresa Polo241301622</v>
          </cell>
          <cell r="B175">
            <v>4.1667500000000004</v>
          </cell>
          <cell r="C175">
            <v>-2.8344200000000006</v>
          </cell>
          <cell r="D175">
            <v>0</v>
          </cell>
          <cell r="E175">
            <v>21.702999999999999</v>
          </cell>
          <cell r="F175">
            <v>0</v>
          </cell>
          <cell r="G175">
            <v>2324.1240400000006</v>
          </cell>
        </row>
        <row r="176">
          <cell r="A176" t="str">
            <v>Empresa Polo241301623</v>
          </cell>
          <cell r="B176">
            <v>0</v>
          </cell>
          <cell r="C176">
            <v>3.6330200000000001</v>
          </cell>
          <cell r="D176">
            <v>13.322529999999999</v>
          </cell>
          <cell r="E176">
            <v>16.467009999999998</v>
          </cell>
          <cell r="F176">
            <v>0.84000000000000341</v>
          </cell>
          <cell r="G176">
            <v>-159.45956999999999</v>
          </cell>
        </row>
        <row r="177">
          <cell r="A177" t="str">
            <v>Empresa Polo241301624</v>
          </cell>
          <cell r="B177">
            <v>0</v>
          </cell>
          <cell r="C177">
            <v>0</v>
          </cell>
          <cell r="D177">
            <v>44.203420000000001</v>
          </cell>
          <cell r="E177">
            <v>-7.2532500000000013</v>
          </cell>
          <cell r="F177">
            <v>70.608130000000003</v>
          </cell>
          <cell r="G177">
            <v>441.21947</v>
          </cell>
        </row>
        <row r="178">
          <cell r="A178" t="str">
            <v>Empresa Polo241301700</v>
          </cell>
          <cell r="B178">
            <v>0</v>
          </cell>
          <cell r="C178">
            <v>0</v>
          </cell>
          <cell r="D178">
            <v>0</v>
          </cell>
          <cell r="E178">
            <v>0</v>
          </cell>
          <cell r="F178">
            <v>0</v>
          </cell>
          <cell r="G178">
            <v>306.96952000000033</v>
          </cell>
        </row>
        <row r="179">
          <cell r="A179" t="str">
            <v>Empresa Polo241301710</v>
          </cell>
          <cell r="B179">
            <v>32.365789999999997</v>
          </cell>
          <cell r="C179">
            <v>286.35156999999998</v>
          </cell>
          <cell r="D179">
            <v>1839.2599</v>
          </cell>
          <cell r="E179">
            <v>705.0991299999996</v>
          </cell>
          <cell r="F179">
            <v>1181.1708699999999</v>
          </cell>
          <cell r="G179">
            <v>45.425790000000063</v>
          </cell>
        </row>
        <row r="180">
          <cell r="A180" t="str">
            <v>Empresa Polo241301720</v>
          </cell>
          <cell r="B180">
            <v>328.88970999999998</v>
          </cell>
          <cell r="C180">
            <v>242.37820000000005</v>
          </cell>
          <cell r="D180">
            <v>182.37076999999988</v>
          </cell>
          <cell r="E180">
            <v>194.79799000000003</v>
          </cell>
          <cell r="F180">
            <v>647.17750000000001</v>
          </cell>
          <cell r="G180">
            <v>36.09579999999994</v>
          </cell>
        </row>
        <row r="181">
          <cell r="A181" t="str">
            <v>Empresa Polo241301800</v>
          </cell>
          <cell r="B181">
            <v>99.185739999999996</v>
          </cell>
          <cell r="C181">
            <v>400.19735000000003</v>
          </cell>
          <cell r="D181">
            <v>420.00803999999994</v>
          </cell>
          <cell r="E181">
            <v>-127.06063999999992</v>
          </cell>
          <cell r="F181">
            <v>393.98587999999995</v>
          </cell>
          <cell r="G181">
            <v>3415.4197800000002</v>
          </cell>
        </row>
        <row r="182">
          <cell r="A182" t="str">
            <v>Empresa Polo241301810</v>
          </cell>
          <cell r="B182">
            <v>266.95594999999997</v>
          </cell>
          <cell r="C182">
            <v>213.17119000000002</v>
          </cell>
          <cell r="D182">
            <v>299.65607000000006</v>
          </cell>
          <cell r="E182">
            <v>890.08650999999986</v>
          </cell>
          <cell r="F182">
            <v>351.48975999999993</v>
          </cell>
          <cell r="G182">
            <v>29.090379999999982</v>
          </cell>
        </row>
        <row r="183">
          <cell r="A183" t="str">
            <v>Empresa Polo241301820</v>
          </cell>
          <cell r="B183">
            <v>35.696830000000006</v>
          </cell>
          <cell r="C183">
            <v>68.038759999999996</v>
          </cell>
          <cell r="D183">
            <v>51.919639999999987</v>
          </cell>
          <cell r="E183">
            <v>48.022630000000021</v>
          </cell>
          <cell r="F183">
            <v>65.605289999999968</v>
          </cell>
          <cell r="G183">
            <v>37.124509999999987</v>
          </cell>
        </row>
        <row r="184">
          <cell r="A184" t="str">
            <v>Empresa Polo241301830</v>
          </cell>
          <cell r="B184">
            <v>0</v>
          </cell>
          <cell r="C184">
            <v>0</v>
          </cell>
          <cell r="D184">
            <v>0</v>
          </cell>
          <cell r="E184">
            <v>0</v>
          </cell>
          <cell r="F184">
            <v>0</v>
          </cell>
          <cell r="G184">
            <v>71.183109999999942</v>
          </cell>
        </row>
        <row r="185">
          <cell r="A185" t="str">
            <v>Empresa Polo241301900</v>
          </cell>
          <cell r="B185">
            <v>55.553330000000003</v>
          </cell>
          <cell r="C185">
            <v>84.26591999999998</v>
          </cell>
          <cell r="D185">
            <v>-26.918819999999997</v>
          </cell>
          <cell r="E185">
            <v>182.79725999999999</v>
          </cell>
          <cell r="F185">
            <v>68.652940000000001</v>
          </cell>
          <cell r="G185">
            <v>8.0095799999999961</v>
          </cell>
        </row>
        <row r="186">
          <cell r="A186" t="str">
            <v>Empresa Polo241301910</v>
          </cell>
          <cell r="B186">
            <v>3133.8944700000002</v>
          </cell>
          <cell r="C186">
            <v>4101.7010899999996</v>
          </cell>
          <cell r="D186">
            <v>5482.2924199999998</v>
          </cell>
          <cell r="E186">
            <v>1761.2603100000015</v>
          </cell>
          <cell r="F186">
            <v>3210.7334899999987</v>
          </cell>
          <cell r="G186">
            <v>1201.4696700000004</v>
          </cell>
        </row>
        <row r="187">
          <cell r="A187" t="str">
            <v>Empresa Polo241302000</v>
          </cell>
          <cell r="B187">
            <v>39.174429999999994</v>
          </cell>
          <cell r="C187">
            <v>21.354690000000005</v>
          </cell>
          <cell r="D187">
            <v>32.344029999999982</v>
          </cell>
          <cell r="E187">
            <v>191.05100000000002</v>
          </cell>
          <cell r="F187">
            <v>120.31102999999996</v>
          </cell>
          <cell r="G187">
            <v>5946.5609000000004</v>
          </cell>
        </row>
        <row r="188">
          <cell r="A188" t="str">
            <v>Empresa Polo241302010</v>
          </cell>
          <cell r="B188">
            <v>0.83311000000000002</v>
          </cell>
          <cell r="C188">
            <v>12.537939999999999</v>
          </cell>
          <cell r="D188">
            <v>-312.46410000000003</v>
          </cell>
          <cell r="E188">
            <v>493.69999000000001</v>
          </cell>
          <cell r="F188">
            <v>77.094380000000001</v>
          </cell>
          <cell r="G188">
            <v>395.85007000000019</v>
          </cell>
        </row>
        <row r="189">
          <cell r="A189" t="str">
            <v>Empresa Polo241302020</v>
          </cell>
          <cell r="B189">
            <v>97.395129999999995</v>
          </cell>
          <cell r="C189">
            <v>105.42832999999999</v>
          </cell>
          <cell r="D189">
            <v>96.96993999999998</v>
          </cell>
          <cell r="E189">
            <v>103.25547000000006</v>
          </cell>
          <cell r="F189">
            <v>164.94437999999997</v>
          </cell>
          <cell r="G189">
            <v>47.294449999999983</v>
          </cell>
        </row>
        <row r="190">
          <cell r="A190" t="str">
            <v>Empresa Polo241302030</v>
          </cell>
          <cell r="B190">
            <v>3.8936700000000002</v>
          </cell>
          <cell r="C190">
            <v>3.5238900000000006</v>
          </cell>
          <cell r="D190">
            <v>1.4401799999999989</v>
          </cell>
          <cell r="E190">
            <v>3.2405300000000015</v>
          </cell>
          <cell r="F190">
            <v>3.7748800000000013</v>
          </cell>
          <cell r="G190">
            <v>143.06874999999999</v>
          </cell>
        </row>
        <row r="191">
          <cell r="A191" t="str">
            <v>Empresa Polo241302040</v>
          </cell>
          <cell r="B191">
            <v>1194.01351</v>
          </cell>
          <cell r="C191">
            <v>1196.7360199999996</v>
          </cell>
          <cell r="D191">
            <v>1019.8254100000004</v>
          </cell>
          <cell r="E191">
            <v>2339.92434</v>
          </cell>
          <cell r="F191">
            <v>2130.6816799999988</v>
          </cell>
          <cell r="G191">
            <v>171.62646999999981</v>
          </cell>
        </row>
        <row r="192">
          <cell r="A192" t="str">
            <v>Empresa Polo241302045</v>
          </cell>
          <cell r="B192">
            <v>3479.6982699999999</v>
          </cell>
          <cell r="C192">
            <v>2336.3039099999996</v>
          </cell>
          <cell r="D192">
            <v>4450.5173800000011</v>
          </cell>
          <cell r="E192">
            <v>3738.4787099999994</v>
          </cell>
          <cell r="F192">
            <v>3386.6496000000006</v>
          </cell>
          <cell r="G192">
            <v>26.924549999999996</v>
          </cell>
        </row>
        <row r="193">
          <cell r="A193" t="str">
            <v>Empresa Polo241302050</v>
          </cell>
          <cell r="B193">
            <v>333.16780999999997</v>
          </cell>
          <cell r="C193">
            <v>304.32032999999996</v>
          </cell>
          <cell r="D193">
            <v>-83.49073999999996</v>
          </cell>
          <cell r="E193">
            <v>180.35968000000003</v>
          </cell>
          <cell r="F193">
            <v>335.87696000000005</v>
          </cell>
          <cell r="G193">
            <v>5.6079699999999946</v>
          </cell>
        </row>
        <row r="194">
          <cell r="A194" t="str">
            <v>Empresa Polo241302100</v>
          </cell>
          <cell r="B194">
            <v>49.042759999999994</v>
          </cell>
          <cell r="C194">
            <v>47.713079999999998</v>
          </cell>
          <cell r="D194">
            <v>48.006469999999993</v>
          </cell>
          <cell r="E194">
            <v>47.395830000000018</v>
          </cell>
          <cell r="F194">
            <v>39.131750000000011</v>
          </cell>
          <cell r="G194">
            <v>19.058559999999993</v>
          </cell>
        </row>
        <row r="195">
          <cell r="A195" t="str">
            <v>Empresa Polo241302110</v>
          </cell>
          <cell r="B195">
            <v>220.62649999999999</v>
          </cell>
          <cell r="C195">
            <v>226.28093000000004</v>
          </cell>
          <cell r="D195">
            <v>205.25299999999987</v>
          </cell>
          <cell r="E195">
            <v>325.47068000000013</v>
          </cell>
          <cell r="F195">
            <v>168.11586999999986</v>
          </cell>
          <cell r="G195">
            <v>179.50719000000004</v>
          </cell>
        </row>
        <row r="196">
          <cell r="A196" t="str">
            <v>Empresa Polo241302120</v>
          </cell>
          <cell r="B196">
            <v>220.71686000000005</v>
          </cell>
          <cell r="C196">
            <v>169.8564199999999</v>
          </cell>
          <cell r="D196">
            <v>170.66582999999991</v>
          </cell>
          <cell r="E196">
            <v>137.76166000000023</v>
          </cell>
          <cell r="F196">
            <v>201.80394999999987</v>
          </cell>
          <cell r="G196">
            <v>3.7640400000000032</v>
          </cell>
        </row>
        <row r="197">
          <cell r="A197" t="str">
            <v>Empresa Polo241302130</v>
          </cell>
          <cell r="B197">
            <v>0</v>
          </cell>
          <cell r="C197">
            <v>0</v>
          </cell>
          <cell r="D197">
            <v>32.371580000000002</v>
          </cell>
          <cell r="E197">
            <v>16.974589999999999</v>
          </cell>
          <cell r="F197">
            <v>40.046580000000006</v>
          </cell>
          <cell r="G197">
            <v>339.36253000000079</v>
          </cell>
        </row>
        <row r="198">
          <cell r="A198" t="str">
            <v>Empresa Polo241302140</v>
          </cell>
          <cell r="B198">
            <v>8.9276999999999997</v>
          </cell>
          <cell r="C198">
            <v>6.5845500000000001</v>
          </cell>
          <cell r="D198">
            <v>5.9413500000000017</v>
          </cell>
          <cell r="E198">
            <v>15.889770000000006</v>
          </cell>
          <cell r="F198">
            <v>12.327759999999998</v>
          </cell>
          <cell r="G198">
            <v>2738.4495900000002</v>
          </cell>
        </row>
        <row r="199">
          <cell r="A199" t="str">
            <v>Empresa Polo241302150</v>
          </cell>
          <cell r="B199">
            <v>0</v>
          </cell>
          <cell r="C199">
            <v>0</v>
          </cell>
          <cell r="D199">
            <v>3.2193200000000006</v>
          </cell>
          <cell r="E199">
            <v>8.4123200000000011</v>
          </cell>
          <cell r="F199">
            <v>40.340050000000005</v>
          </cell>
          <cell r="G199">
            <v>274.35113999999987</v>
          </cell>
        </row>
        <row r="200">
          <cell r="A200" t="str">
            <v>Empresa Polo241302400</v>
          </cell>
          <cell r="B200">
            <v>247.16953999999998</v>
          </cell>
          <cell r="C200">
            <v>54.924070000000029</v>
          </cell>
          <cell r="D200">
            <v>-9.6110200000000532</v>
          </cell>
          <cell r="E200">
            <v>51.436890000000062</v>
          </cell>
          <cell r="F200">
            <v>91.500499999999988</v>
          </cell>
          <cell r="G200">
            <v>173.16955000000007</v>
          </cell>
        </row>
        <row r="201">
          <cell r="A201" t="str">
            <v>Empresa Polo241302500</v>
          </cell>
          <cell r="B201">
            <v>7.6560000000000003E-2</v>
          </cell>
          <cell r="C201">
            <v>-7.6560000000000003E-2</v>
          </cell>
          <cell r="D201">
            <v>0.39384000000000002</v>
          </cell>
          <cell r="E201">
            <v>0.91316999999999982</v>
          </cell>
          <cell r="F201">
            <v>10.49939</v>
          </cell>
          <cell r="G201">
            <v>-5810.9395800000011</v>
          </cell>
        </row>
        <row r="202">
          <cell r="A202" t="str">
            <v>Empresa Polo241399999</v>
          </cell>
          <cell r="B202">
            <v>828.02003300000013</v>
          </cell>
          <cell r="C202">
            <v>750.73156700000038</v>
          </cell>
          <cell r="D202">
            <v>927.7847599999991</v>
          </cell>
          <cell r="E202">
            <v>842.00734000000102</v>
          </cell>
          <cell r="F202">
            <v>-105.64316000000053</v>
          </cell>
          <cell r="G202">
            <v>63.302350000000018</v>
          </cell>
        </row>
        <row r="203">
          <cell r="A203" t="str">
            <v>Empresa Polo241500000</v>
          </cell>
          <cell r="B203">
            <v>34.735844999999998</v>
          </cell>
          <cell r="C203">
            <v>52.391765000000007</v>
          </cell>
          <cell r="D203">
            <v>568.30226000000005</v>
          </cell>
          <cell r="E203">
            <v>-595.26133000000004</v>
          </cell>
          <cell r="F203">
            <v>278.61977000000002</v>
          </cell>
          <cell r="G203">
            <v>34.200719999999983</v>
          </cell>
        </row>
        <row r="204">
          <cell r="A204" t="str">
            <v>Empresa Polo241500020</v>
          </cell>
          <cell r="B204">
            <v>839.62437499999987</v>
          </cell>
          <cell r="C204">
            <v>-469.77628499999992</v>
          </cell>
          <cell r="D204">
            <v>292.62903000000006</v>
          </cell>
          <cell r="E204">
            <v>224.71256999999991</v>
          </cell>
          <cell r="F204">
            <v>114.87224000000003</v>
          </cell>
          <cell r="G204">
            <v>8.531480000000002</v>
          </cell>
        </row>
        <row r="205">
          <cell r="A205" t="str">
            <v>Empresa Polo241500030</v>
          </cell>
          <cell r="B205">
            <v>126.70885</v>
          </cell>
          <cell r="C205">
            <v>173.05360999999999</v>
          </cell>
          <cell r="D205">
            <v>79.281250000000057</v>
          </cell>
          <cell r="E205">
            <v>324.1268</v>
          </cell>
          <cell r="F205">
            <v>372.15361999999993</v>
          </cell>
          <cell r="G205">
            <v>2369.9296099999992</v>
          </cell>
        </row>
        <row r="206">
          <cell r="A206" t="str">
            <v>Empresa Polo241500040</v>
          </cell>
          <cell r="B206">
            <v>0.3</v>
          </cell>
          <cell r="C206">
            <v>289.30781999999999</v>
          </cell>
          <cell r="D206">
            <v>-172.96392000000003</v>
          </cell>
          <cell r="E206">
            <v>993.1737599999999</v>
          </cell>
          <cell r="F206">
            <v>4745.2366200000015</v>
          </cell>
          <cell r="G206">
            <v>0</v>
          </cell>
        </row>
        <row r="207">
          <cell r="A207" t="str">
            <v>Empresa Polo241500050</v>
          </cell>
          <cell r="B207">
            <v>39.486469999999997</v>
          </cell>
          <cell r="C207">
            <v>-14.696469999999998</v>
          </cell>
          <cell r="D207">
            <v>86.730250000000012</v>
          </cell>
          <cell r="E207">
            <v>29.272300000000001</v>
          </cell>
          <cell r="F207">
            <v>51.737179999999995</v>
          </cell>
          <cell r="G207">
            <v>11497.620399999993</v>
          </cell>
        </row>
        <row r="208">
          <cell r="A208" t="str">
            <v>Empresa Polo241500100</v>
          </cell>
          <cell r="B208">
            <v>26.141909999999996</v>
          </cell>
          <cell r="C208">
            <v>-8.7262199999999979</v>
          </cell>
          <cell r="D208">
            <v>0</v>
          </cell>
          <cell r="E208">
            <v>5.4383300000000006</v>
          </cell>
          <cell r="F208">
            <v>28.490440000000007</v>
          </cell>
          <cell r="G208">
            <v>14.286770000000004</v>
          </cell>
        </row>
        <row r="209">
          <cell r="A209" t="str">
            <v>Empresa Polo241500200</v>
          </cell>
          <cell r="B209">
            <v>0.99245000000000005</v>
          </cell>
          <cell r="C209">
            <v>4.1583500000000004</v>
          </cell>
          <cell r="D209">
            <v>4.5588700000000006</v>
          </cell>
          <cell r="E209">
            <v>0.49780999999999942</v>
          </cell>
          <cell r="F209">
            <v>0.71388999999999925</v>
          </cell>
          <cell r="G209">
            <v>1.56854</v>
          </cell>
        </row>
        <row r="210">
          <cell r="A210" t="str">
            <v>Empresa Polo241600000</v>
          </cell>
          <cell r="B210">
            <v>762.08983000000012</v>
          </cell>
          <cell r="C210">
            <v>760.42353999999978</v>
          </cell>
          <cell r="D210">
            <v>3888.6861600000011</v>
          </cell>
          <cell r="E210">
            <v>1868.4108099999994</v>
          </cell>
          <cell r="F210">
            <v>3077.1851400000023</v>
          </cell>
          <cell r="G210">
            <v>20.872970000000038</v>
          </cell>
        </row>
        <row r="211">
          <cell r="A211" t="str">
            <v>Empresa Polo241600020</v>
          </cell>
          <cell r="B211">
            <v>0</v>
          </cell>
          <cell r="C211">
            <v>0</v>
          </cell>
          <cell r="D211">
            <v>0.2757</v>
          </cell>
          <cell r="E211">
            <v>0</v>
          </cell>
          <cell r="F211">
            <v>0</v>
          </cell>
          <cell r="G211">
            <v>-22.737379999999998</v>
          </cell>
        </row>
        <row r="212">
          <cell r="A212" t="str">
            <v>Empresa Polo241700100</v>
          </cell>
          <cell r="B212">
            <v>0</v>
          </cell>
          <cell r="C212">
            <v>0</v>
          </cell>
          <cell r="D212">
            <v>0</v>
          </cell>
          <cell r="E212">
            <v>0</v>
          </cell>
          <cell r="F212">
            <v>0</v>
          </cell>
          <cell r="G212">
            <v>-7.2706100000000013</v>
          </cell>
        </row>
        <row r="213">
          <cell r="A213" t="str">
            <v>Empresa Polo241700600</v>
          </cell>
          <cell r="B213">
            <v>2829.5257299</v>
          </cell>
          <cell r="C213">
            <v>3393.0542401000007</v>
          </cell>
          <cell r="D213">
            <v>5499.1327999999976</v>
          </cell>
          <cell r="E213">
            <v>7028.9212600000028</v>
          </cell>
          <cell r="F213">
            <v>12043.85036</v>
          </cell>
          <cell r="G213">
            <v>2042.5871799999877</v>
          </cell>
        </row>
        <row r="214">
          <cell r="A214" t="str">
            <v>Empresa Polo241910240</v>
          </cell>
          <cell r="B214">
            <v>91.025540000000007</v>
          </cell>
          <cell r="C214">
            <v>30.145</v>
          </cell>
          <cell r="D214">
            <v>-88.144140000000007</v>
          </cell>
          <cell r="E214">
            <v>8.5117400000000032</v>
          </cell>
          <cell r="F214">
            <v>-7.1895299999999978</v>
          </cell>
          <cell r="G214">
            <v>12572.151999999987</v>
          </cell>
        </row>
        <row r="215">
          <cell r="A215" t="str">
            <v>Empresa Polo241910250</v>
          </cell>
          <cell r="B215">
            <v>1.2863599999999999</v>
          </cell>
          <cell r="C215">
            <v>2.23123</v>
          </cell>
          <cell r="D215">
            <v>-3.5175900000000002</v>
          </cell>
          <cell r="E215">
            <v>2.2119200000000001</v>
          </cell>
          <cell r="F215">
            <v>-1.7275300000000002</v>
          </cell>
          <cell r="G215">
            <v>-85.183629999999994</v>
          </cell>
        </row>
        <row r="216">
          <cell r="A216" t="str">
            <v>Empresa Polo241910900</v>
          </cell>
          <cell r="B216">
            <v>24.107789999999998</v>
          </cell>
          <cell r="C216">
            <v>13.860560000000003</v>
          </cell>
          <cell r="D216">
            <v>-8.4136900000000026</v>
          </cell>
          <cell r="E216">
            <v>27.363669999999999</v>
          </cell>
          <cell r="F216">
            <v>120.72304999999997</v>
          </cell>
          <cell r="G216">
            <v>536.13587000000007</v>
          </cell>
        </row>
        <row r="217">
          <cell r="A217" t="str">
            <v>Empresa Polo241960000</v>
          </cell>
          <cell r="B217">
            <v>2.02224</v>
          </cell>
          <cell r="C217">
            <v>6.8000000000001393E-4</v>
          </cell>
          <cell r="D217">
            <v>125.03355999999999</v>
          </cell>
          <cell r="E217">
            <v>-0.65755000000000052</v>
          </cell>
          <cell r="F217">
            <v>-98.488619999999997</v>
          </cell>
          <cell r="G217">
            <v>4687.8397299999997</v>
          </cell>
        </row>
        <row r="218">
          <cell r="A218" t="str">
            <v>Empresa Polo241960010</v>
          </cell>
          <cell r="B218">
            <v>0.79621000000000008</v>
          </cell>
          <cell r="C218">
            <v>1.2366500000000002</v>
          </cell>
          <cell r="D218">
            <v>0.59300999999999959</v>
          </cell>
          <cell r="E218">
            <v>1.0354400000000004</v>
          </cell>
          <cell r="F218">
            <v>7.1529300000000013</v>
          </cell>
          <cell r="G218">
            <v>486.33006</v>
          </cell>
        </row>
        <row r="219">
          <cell r="A219" t="str">
            <v>Empresa Polo241980000</v>
          </cell>
          <cell r="B219">
            <v>33294.6008</v>
          </cell>
          <cell r="C219">
            <v>14620.87879000001</v>
          </cell>
          <cell r="D219">
            <v>-2500.6017200000133</v>
          </cell>
          <cell r="E219">
            <v>2630.4949100000085</v>
          </cell>
          <cell r="F219">
            <v>8283.1059499999974</v>
          </cell>
          <cell r="G219">
            <v>0.50404999999999989</v>
          </cell>
        </row>
        <row r="220">
          <cell r="A220" t="str">
            <v>Empresa Polo241980010</v>
          </cell>
          <cell r="B220">
            <v>2239.8803699999999</v>
          </cell>
          <cell r="C220">
            <v>5806.8510200000001</v>
          </cell>
          <cell r="D220">
            <v>15516.535349999998</v>
          </cell>
          <cell r="E220">
            <v>9351.1225800000029</v>
          </cell>
          <cell r="F220">
            <v>10835.818749999999</v>
          </cell>
          <cell r="G220">
            <v>272.34242999999969</v>
          </cell>
        </row>
        <row r="221">
          <cell r="A221" t="str">
            <v>Empresa Polo241999999</v>
          </cell>
          <cell r="B221">
            <v>721.30025999999998</v>
          </cell>
          <cell r="C221">
            <v>883.80301000000009</v>
          </cell>
          <cell r="D221">
            <v>998.01279999999997</v>
          </cell>
          <cell r="E221">
            <v>-837.90177000000017</v>
          </cell>
          <cell r="F221">
            <v>-7.5186299999998027</v>
          </cell>
          <cell r="G221">
            <v>1742.5799599999991</v>
          </cell>
        </row>
        <row r="222">
          <cell r="A222" t="str">
            <v>Empresa Polo341100000</v>
          </cell>
          <cell r="B222">
            <v>628.75668999999994</v>
          </cell>
          <cell r="C222">
            <v>713.37572100000011</v>
          </cell>
          <cell r="D222">
            <v>430.41666899999973</v>
          </cell>
          <cell r="E222">
            <v>599.4389000000001</v>
          </cell>
          <cell r="F222">
            <v>589.50412999999935</v>
          </cell>
          <cell r="G222">
            <v>564.22199000000001</v>
          </cell>
        </row>
        <row r="223">
          <cell r="A223" t="str">
            <v>Empresa Polo341100011</v>
          </cell>
          <cell r="B223">
            <v>4775.4748720999996</v>
          </cell>
          <cell r="C223">
            <v>4566.8340505000015</v>
          </cell>
          <cell r="D223">
            <v>5576.4996274000005</v>
          </cell>
          <cell r="E223">
            <v>4975.3142699999989</v>
          </cell>
          <cell r="F223">
            <v>4363.6007800000007</v>
          </cell>
          <cell r="G223">
            <v>551.75201999999945</v>
          </cell>
        </row>
        <row r="224">
          <cell r="A224" t="str">
            <v>Empresa Polo341100013</v>
          </cell>
          <cell r="B224">
            <v>145.0974865</v>
          </cell>
          <cell r="C224">
            <v>141.76944789999999</v>
          </cell>
          <cell r="D224">
            <v>312.52727560000005</v>
          </cell>
          <cell r="E224">
            <v>612.36650999999972</v>
          </cell>
          <cell r="F224">
            <v>639.61509999999998</v>
          </cell>
          <cell r="G224">
            <v>474.17811999999958</v>
          </cell>
        </row>
        <row r="225">
          <cell r="A225" t="str">
            <v>Empresa Polo341100014</v>
          </cell>
          <cell r="B225">
            <v>0.14787</v>
          </cell>
          <cell r="C225">
            <v>0.10766999999999999</v>
          </cell>
          <cell r="D225">
            <v>1.0137399999999999</v>
          </cell>
          <cell r="E225">
            <v>1.0180499999999999</v>
          </cell>
          <cell r="F225">
            <v>0.86677000000000026</v>
          </cell>
          <cell r="G225">
            <v>723.65455999999995</v>
          </cell>
        </row>
        <row r="226">
          <cell r="A226" t="str">
            <v>Empresa Polo341100015</v>
          </cell>
          <cell r="B226">
            <v>306.33110139999997</v>
          </cell>
          <cell r="C226">
            <v>449.95428190000007</v>
          </cell>
          <cell r="D226">
            <v>663.61619669999993</v>
          </cell>
          <cell r="E226">
            <v>305.47034000000008</v>
          </cell>
          <cell r="F226">
            <v>503.57522999999992</v>
          </cell>
          <cell r="G226">
            <v>224.22672999999941</v>
          </cell>
        </row>
        <row r="227">
          <cell r="A227" t="str">
            <v>Empresa Polo341100021</v>
          </cell>
          <cell r="B227">
            <v>2566.9397325999998</v>
          </cell>
          <cell r="C227">
            <v>2561.3820752000001</v>
          </cell>
          <cell r="D227">
            <v>2282.2221821999992</v>
          </cell>
          <cell r="E227">
            <v>1895.6148800000001</v>
          </cell>
          <cell r="F227">
            <v>-112.08895999999731</v>
          </cell>
          <cell r="G227">
            <v>231.52962999999977</v>
          </cell>
        </row>
        <row r="228">
          <cell r="A228" t="str">
            <v>Empresa Polo341100022</v>
          </cell>
          <cell r="B228">
            <v>530.4128068</v>
          </cell>
          <cell r="C228">
            <v>414.22504349999986</v>
          </cell>
          <cell r="D228">
            <v>716.8024997</v>
          </cell>
          <cell r="E228">
            <v>740.82428000000027</v>
          </cell>
          <cell r="F228">
            <v>1142.9418700000001</v>
          </cell>
          <cell r="G228">
            <v>-618.62211000000025</v>
          </cell>
        </row>
        <row r="229">
          <cell r="A229" t="str">
            <v>Empresa Polo341100023</v>
          </cell>
          <cell r="B229">
            <v>714.53755200000001</v>
          </cell>
          <cell r="C229">
            <v>359.28001190000009</v>
          </cell>
          <cell r="D229">
            <v>937.43880609999997</v>
          </cell>
          <cell r="E229">
            <v>589.76285000000007</v>
          </cell>
          <cell r="F229">
            <v>924.72287000000006</v>
          </cell>
          <cell r="G229">
            <v>37.926399999999944</v>
          </cell>
        </row>
        <row r="230">
          <cell r="A230" t="str">
            <v>Empresa Polo341100024</v>
          </cell>
          <cell r="B230">
            <v>437.19237409999994</v>
          </cell>
          <cell r="C230">
            <v>445.7637761000002</v>
          </cell>
          <cell r="D230">
            <v>478.69773979999991</v>
          </cell>
          <cell r="E230">
            <v>501.0636099999997</v>
          </cell>
          <cell r="F230">
            <v>706.32598000000053</v>
          </cell>
          <cell r="G230">
            <v>213.94844999999987</v>
          </cell>
        </row>
        <row r="231">
          <cell r="A231" t="str">
            <v>Empresa Polo341100031</v>
          </cell>
          <cell r="B231">
            <v>658.36869830000001</v>
          </cell>
          <cell r="C231">
            <v>1345.0232449999999</v>
          </cell>
          <cell r="D231">
            <v>619.29000669999982</v>
          </cell>
          <cell r="E231">
            <v>656.92919000000029</v>
          </cell>
          <cell r="F231">
            <v>938.99553999999898</v>
          </cell>
          <cell r="G231">
            <v>407.94304000000011</v>
          </cell>
        </row>
        <row r="232">
          <cell r="A232" t="str">
            <v>Empresa Polo341100032</v>
          </cell>
          <cell r="B232">
            <v>497.04012169999999</v>
          </cell>
          <cell r="C232">
            <v>91.105275000000006</v>
          </cell>
          <cell r="D232">
            <v>251.06015329999991</v>
          </cell>
          <cell r="E232">
            <v>839.30106000000001</v>
          </cell>
          <cell r="F232">
            <v>559.96037000000024</v>
          </cell>
          <cell r="G232">
            <v>28.117360000000019</v>
          </cell>
        </row>
        <row r="233">
          <cell r="A233" t="str">
            <v>Empresa Polo341100050</v>
          </cell>
          <cell r="B233">
            <v>265.61462999999998</v>
          </cell>
          <cell r="C233">
            <v>-236.89477000000005</v>
          </cell>
          <cell r="D233">
            <v>1121.0116800000003</v>
          </cell>
          <cell r="E233">
            <v>-362.12393000000043</v>
          </cell>
          <cell r="F233">
            <v>747.2324600000004</v>
          </cell>
          <cell r="G233">
            <v>50.205609999999979</v>
          </cell>
        </row>
        <row r="234">
          <cell r="A234" t="str">
            <v>Empresa Polo341100200</v>
          </cell>
          <cell r="B234">
            <v>409.70801000000006</v>
          </cell>
          <cell r="C234">
            <v>301.97433000000001</v>
          </cell>
          <cell r="D234">
            <v>1595.7147699999998</v>
          </cell>
          <cell r="E234">
            <v>149.40044000000034</v>
          </cell>
          <cell r="F234">
            <v>533.52144999999973</v>
          </cell>
          <cell r="G234">
            <v>-11.566460000000006</v>
          </cell>
        </row>
        <row r="235">
          <cell r="A235" t="str">
            <v>Empresa Polo341100210</v>
          </cell>
          <cell r="B235">
            <v>31.2456</v>
          </cell>
          <cell r="C235">
            <v>85.767360000000011</v>
          </cell>
          <cell r="D235">
            <v>0.43256999999998413</v>
          </cell>
          <cell r="E235">
            <v>132.55966000000001</v>
          </cell>
          <cell r="F235">
            <v>52.789299999999997</v>
          </cell>
          <cell r="G235">
            <v>23.340429999999998</v>
          </cell>
        </row>
        <row r="236">
          <cell r="A236" t="str">
            <v>Empresa Polo341100220</v>
          </cell>
          <cell r="B236">
            <v>287.16546</v>
          </cell>
          <cell r="C236">
            <v>363.62648000000007</v>
          </cell>
          <cell r="D236">
            <v>332.72083999999995</v>
          </cell>
          <cell r="E236">
            <v>228.66692999999987</v>
          </cell>
          <cell r="F236">
            <v>216.68695000000002</v>
          </cell>
          <cell r="G236">
            <v>8.3158000000000101</v>
          </cell>
        </row>
        <row r="237">
          <cell r="A237" t="str">
            <v>Empresa Polo341100300</v>
          </cell>
          <cell r="B237">
            <v>837.16319339999995</v>
          </cell>
          <cell r="C237">
            <v>714.92625510000016</v>
          </cell>
          <cell r="D237">
            <v>755.70401150000021</v>
          </cell>
          <cell r="E237">
            <v>753.47857999999951</v>
          </cell>
          <cell r="F237">
            <v>219.67407000000003</v>
          </cell>
          <cell r="G237">
            <v>0.34953000000000012</v>
          </cell>
        </row>
        <row r="238">
          <cell r="A238" t="str">
            <v>Empresa Polo341100310</v>
          </cell>
          <cell r="B238">
            <v>145.95411000000001</v>
          </cell>
          <cell r="C238">
            <v>233.50163750000002</v>
          </cell>
          <cell r="D238">
            <v>-127.81650750000003</v>
          </cell>
          <cell r="E238">
            <v>109.36524999999997</v>
          </cell>
          <cell r="F238">
            <v>-189.20393999999999</v>
          </cell>
          <cell r="G238">
            <v>127.63382000000001</v>
          </cell>
        </row>
        <row r="239">
          <cell r="A239" t="str">
            <v>Empresa Polo341100320</v>
          </cell>
          <cell r="B239">
            <v>360.8005766</v>
          </cell>
          <cell r="C239">
            <v>-228.41460259999999</v>
          </cell>
          <cell r="D239">
            <v>-42.805594000000013</v>
          </cell>
          <cell r="E239">
            <v>35.237320000000011</v>
          </cell>
          <cell r="F239">
            <v>-10.92122999999998</v>
          </cell>
          <cell r="G239">
            <v>107.441679999999</v>
          </cell>
        </row>
        <row r="240">
          <cell r="A240" t="str">
            <v>Empresa Polo341100330</v>
          </cell>
          <cell r="B240">
            <v>114.64356000000001</v>
          </cell>
          <cell r="C240">
            <v>-28.020980000000009</v>
          </cell>
          <cell r="D240">
            <v>105.71540000000002</v>
          </cell>
          <cell r="E240">
            <v>20.380389999999977</v>
          </cell>
          <cell r="F240">
            <v>49.894369999999981</v>
          </cell>
          <cell r="G240">
            <v>600.87428999999975</v>
          </cell>
        </row>
        <row r="241">
          <cell r="A241" t="str">
            <v>Empresa Polo341100400</v>
          </cell>
          <cell r="B241">
            <v>68.577719999999999</v>
          </cell>
          <cell r="C241">
            <v>96.718930000000029</v>
          </cell>
          <cell r="D241">
            <v>175.16745</v>
          </cell>
          <cell r="E241">
            <v>-50.226100000000031</v>
          </cell>
          <cell r="F241">
            <v>-69.371220000000022</v>
          </cell>
          <cell r="G241">
            <v>84.586819999999875</v>
          </cell>
        </row>
        <row r="242">
          <cell r="A242" t="str">
            <v>Empresa Polo341100410</v>
          </cell>
          <cell r="B242">
            <v>23.650510000000001</v>
          </cell>
          <cell r="C242">
            <v>27.186380000000003</v>
          </cell>
          <cell r="D242">
            <v>-6.6075300000000041</v>
          </cell>
          <cell r="E242">
            <v>14.522689999999997</v>
          </cell>
          <cell r="F242">
            <v>13.883460000000014</v>
          </cell>
          <cell r="G242">
            <v>-184.93161000000009</v>
          </cell>
        </row>
        <row r="243">
          <cell r="A243" t="str">
            <v>Empresa Polo341100420</v>
          </cell>
          <cell r="B243">
            <v>4.2755000000000001</v>
          </cell>
          <cell r="C243">
            <v>-10.876049999999999</v>
          </cell>
          <cell r="D243">
            <v>2.2842400000000005</v>
          </cell>
          <cell r="E243">
            <v>0.42255999999999982</v>
          </cell>
          <cell r="F243">
            <v>-0.3371000000000004</v>
          </cell>
          <cell r="G243">
            <v>47.944179999999733</v>
          </cell>
        </row>
        <row r="244">
          <cell r="A244" t="str">
            <v>Empresa Polo341100500</v>
          </cell>
          <cell r="B244">
            <v>124.64927900000001</v>
          </cell>
          <cell r="C244">
            <v>100.49957569999998</v>
          </cell>
          <cell r="D244">
            <v>98.745645300000007</v>
          </cell>
          <cell r="E244">
            <v>296.70744000000002</v>
          </cell>
          <cell r="F244">
            <v>290.65346</v>
          </cell>
          <cell r="G244">
            <v>-18.69756000000001</v>
          </cell>
        </row>
        <row r="245">
          <cell r="A245" t="str">
            <v>Empresa Polo341100505</v>
          </cell>
          <cell r="B245">
            <v>8.5657700000000006</v>
          </cell>
          <cell r="C245">
            <v>39.345059999999997</v>
          </cell>
          <cell r="D245">
            <v>400.39809000000002</v>
          </cell>
          <cell r="E245">
            <v>900.32517000000007</v>
          </cell>
          <cell r="F245">
            <v>1037.3615100000002</v>
          </cell>
          <cell r="G245">
            <v>148.31479999999988</v>
          </cell>
        </row>
        <row r="246">
          <cell r="A246" t="str">
            <v>Empresa Polo341100510</v>
          </cell>
          <cell r="B246">
            <v>249.13774999999998</v>
          </cell>
          <cell r="C246">
            <v>1210.4220632000001</v>
          </cell>
          <cell r="D246">
            <v>313.59602679999989</v>
          </cell>
          <cell r="E246">
            <v>466.9405499999998</v>
          </cell>
          <cell r="F246">
            <v>178.61520000000064</v>
          </cell>
          <cell r="G246">
            <v>531.92477000000008</v>
          </cell>
        </row>
        <row r="247">
          <cell r="A247" t="str">
            <v>Empresa Polo341200100</v>
          </cell>
          <cell r="B247">
            <v>156.08262000000002</v>
          </cell>
          <cell r="C247">
            <v>354.67914999999999</v>
          </cell>
          <cell r="D247">
            <v>106.23117999999994</v>
          </cell>
          <cell r="E247">
            <v>98.443690000000174</v>
          </cell>
          <cell r="F247">
            <v>130.33507000000009</v>
          </cell>
          <cell r="G247">
            <v>24.150170000000031</v>
          </cell>
        </row>
        <row r="248">
          <cell r="A248" t="str">
            <v>Empresa Polo341200200</v>
          </cell>
          <cell r="B248">
            <v>483.54634000000004</v>
          </cell>
          <cell r="C248">
            <v>521.04756999999995</v>
          </cell>
          <cell r="D248">
            <v>450.26906999999994</v>
          </cell>
          <cell r="E248">
            <v>567.36440000000016</v>
          </cell>
          <cell r="F248">
            <v>323.25324999999998</v>
          </cell>
          <cell r="G248">
            <v>0.1241399999999997</v>
          </cell>
        </row>
        <row r="249">
          <cell r="A249" t="str">
            <v>Empresa Polo341200210</v>
          </cell>
          <cell r="B249">
            <v>117.95135999999999</v>
          </cell>
          <cell r="C249">
            <v>191.95308000000003</v>
          </cell>
          <cell r="D249">
            <v>412.16274999999996</v>
          </cell>
          <cell r="E249">
            <v>137.55583000000001</v>
          </cell>
          <cell r="F249">
            <v>53.207540000000108</v>
          </cell>
          <cell r="G249">
            <v>0.14379999999999882</v>
          </cell>
        </row>
        <row r="250">
          <cell r="A250" t="str">
            <v>Empresa Polo341200300</v>
          </cell>
          <cell r="B250">
            <v>33.237570000000005</v>
          </cell>
          <cell r="C250">
            <v>10.639249999999997</v>
          </cell>
          <cell r="D250">
            <v>-6.9899799999999956</v>
          </cell>
          <cell r="E250">
            <v>-26.220270000000006</v>
          </cell>
          <cell r="F250">
            <v>30.253340000000009</v>
          </cell>
          <cell r="G250">
            <v>5.5568599999999995</v>
          </cell>
        </row>
        <row r="251">
          <cell r="A251" t="str">
            <v>Empresa Polo341200400</v>
          </cell>
          <cell r="B251">
            <v>112.67153999999999</v>
          </cell>
          <cell r="C251">
            <v>194.59053999999998</v>
          </cell>
          <cell r="D251">
            <v>150.94892000000004</v>
          </cell>
          <cell r="E251">
            <v>9.3427899999999795</v>
          </cell>
          <cell r="F251">
            <v>251.90425999999997</v>
          </cell>
          <cell r="G251">
            <v>87.884029999999711</v>
          </cell>
        </row>
        <row r="252">
          <cell r="A252" t="str">
            <v>Empresa Polo341200500</v>
          </cell>
          <cell r="B252">
            <v>532.77328999999997</v>
          </cell>
          <cell r="C252">
            <v>502.80051000000014</v>
          </cell>
          <cell r="D252">
            <v>2821.8494699999997</v>
          </cell>
          <cell r="E252">
            <v>-1795.6074699999999</v>
          </cell>
          <cell r="F252">
            <v>474.00651000000016</v>
          </cell>
          <cell r="G252">
            <v>770.99625000000015</v>
          </cell>
        </row>
        <row r="253">
          <cell r="A253" t="str">
            <v>Empresa Polo341200710</v>
          </cell>
          <cell r="B253">
            <v>18.958440799999998</v>
          </cell>
          <cell r="C253">
            <v>149.31333369999999</v>
          </cell>
          <cell r="D253">
            <v>-102.2802045</v>
          </cell>
          <cell r="E253">
            <v>35.911540000000002</v>
          </cell>
          <cell r="F253">
            <v>20.835319999999967</v>
          </cell>
          <cell r="G253">
            <v>43.602579999999875</v>
          </cell>
        </row>
        <row r="254">
          <cell r="A254" t="str">
            <v>Empresa Polo341200720</v>
          </cell>
          <cell r="B254">
            <v>1.9432122999999999</v>
          </cell>
          <cell r="C254">
            <v>0.41423239999999995</v>
          </cell>
          <cell r="D254">
            <v>2.0260753</v>
          </cell>
          <cell r="E254">
            <v>16.279149999999998</v>
          </cell>
          <cell r="F254">
            <v>-16.54392</v>
          </cell>
          <cell r="G254">
            <v>76.692260000000033</v>
          </cell>
        </row>
        <row r="255">
          <cell r="A255" t="str">
            <v>Empresa Polo341200730</v>
          </cell>
          <cell r="B255">
            <v>2.6802106000000001</v>
          </cell>
          <cell r="C255">
            <v>6.7977679000000002</v>
          </cell>
          <cell r="D255">
            <v>13.726941500000001</v>
          </cell>
          <cell r="E255">
            <v>-1.0267300000000006</v>
          </cell>
          <cell r="F255">
            <v>3.0000000000001137E-3</v>
          </cell>
          <cell r="G255">
            <v>5139.9746900000027</v>
          </cell>
        </row>
        <row r="256">
          <cell r="A256" t="str">
            <v>Empresa Polo341200740</v>
          </cell>
          <cell r="B256">
            <v>39.402440800000001</v>
          </cell>
          <cell r="C256">
            <v>169.26625859999999</v>
          </cell>
          <cell r="D256">
            <v>-205.71975939999999</v>
          </cell>
          <cell r="E256">
            <v>-0.83590999999999971</v>
          </cell>
          <cell r="F256">
            <v>3.6415999999999995</v>
          </cell>
          <cell r="G256">
            <v>295.52290000000016</v>
          </cell>
        </row>
        <row r="257">
          <cell r="A257" t="str">
            <v>Empresa Polo341200790</v>
          </cell>
          <cell r="B257">
            <v>400.27935000000014</v>
          </cell>
          <cell r="C257">
            <v>356.86433299999987</v>
          </cell>
          <cell r="D257">
            <v>876.46713699999987</v>
          </cell>
          <cell r="E257">
            <v>-371.40268999999989</v>
          </cell>
          <cell r="F257">
            <v>99.622840000000224</v>
          </cell>
          <cell r="G257">
            <v>78.397300000000087</v>
          </cell>
        </row>
        <row r="258">
          <cell r="A258" t="str">
            <v>Empresa Polo341300100</v>
          </cell>
          <cell r="B258">
            <v>998.62811999999997</v>
          </cell>
          <cell r="C258">
            <v>1203.6137800000001</v>
          </cell>
          <cell r="D258">
            <v>364.37737000000016</v>
          </cell>
          <cell r="E258">
            <v>558.06502999999975</v>
          </cell>
          <cell r="F258">
            <v>915.45976999999993</v>
          </cell>
          <cell r="G258">
            <v>-68.172480000001087</v>
          </cell>
        </row>
        <row r="259">
          <cell r="A259" t="str">
            <v>Empresa Polo341300200</v>
          </cell>
          <cell r="B259">
            <v>89.984780000000001</v>
          </cell>
          <cell r="C259">
            <v>80.370699999999999</v>
          </cell>
          <cell r="D259">
            <v>150.41876999999999</v>
          </cell>
          <cell r="E259">
            <v>130.81172999999995</v>
          </cell>
          <cell r="F259">
            <v>20.911870000000079</v>
          </cell>
          <cell r="G259">
            <v>2301.5015800000019</v>
          </cell>
        </row>
        <row r="260">
          <cell r="A260" t="str">
            <v>Empresa Polo341300300</v>
          </cell>
          <cell r="B260">
            <v>247.97641999999996</v>
          </cell>
          <cell r="C260">
            <v>174.43192000000005</v>
          </cell>
          <cell r="D260">
            <v>792.15142000000014</v>
          </cell>
          <cell r="E260">
            <v>220.49655999999982</v>
          </cell>
          <cell r="F260">
            <v>-562.71008999999981</v>
          </cell>
          <cell r="G260">
            <v>316.22043000000008</v>
          </cell>
        </row>
        <row r="261">
          <cell r="A261" t="str">
            <v>Empresa Polo341300400</v>
          </cell>
          <cell r="B261">
            <v>3141.9214499999998</v>
          </cell>
          <cell r="C261">
            <v>5628.9556300000004</v>
          </cell>
          <cell r="D261">
            <v>5273.6845999999987</v>
          </cell>
          <cell r="E261">
            <v>3137.603710000003</v>
          </cell>
          <cell r="F261">
            <v>7221.0940099999971</v>
          </cell>
          <cell r="G261">
            <v>9.1939200000000056</v>
          </cell>
        </row>
        <row r="262">
          <cell r="A262" t="str">
            <v>Empresa Polo341300410</v>
          </cell>
          <cell r="B262">
            <v>0</v>
          </cell>
          <cell r="C262">
            <v>0</v>
          </cell>
          <cell r="D262">
            <v>324.64616999999998</v>
          </cell>
          <cell r="E262">
            <v>203.11829999999998</v>
          </cell>
          <cell r="F262">
            <v>306.27096999999992</v>
          </cell>
          <cell r="G262">
            <v>6544.0947500000002</v>
          </cell>
        </row>
        <row r="263">
          <cell r="A263" t="str">
            <v>Empresa Polo341301300</v>
          </cell>
          <cell r="B263">
            <v>170.79771</v>
          </cell>
          <cell r="C263">
            <v>208.34433000000001</v>
          </cell>
          <cell r="D263">
            <v>532.72627999999986</v>
          </cell>
          <cell r="E263">
            <v>144.87315000000001</v>
          </cell>
          <cell r="F263">
            <v>158.78877000000011</v>
          </cell>
          <cell r="G263">
            <v>921.26769000000024</v>
          </cell>
        </row>
        <row r="264">
          <cell r="A264" t="str">
            <v>Empresa Polo341301310</v>
          </cell>
          <cell r="B264">
            <v>1460.70929</v>
          </cell>
          <cell r="C264">
            <v>1338.9786299999998</v>
          </cell>
          <cell r="D264">
            <v>2848.3278500000001</v>
          </cell>
          <cell r="E264">
            <v>4767.7627400000001</v>
          </cell>
          <cell r="F264">
            <v>573.80969000000005</v>
          </cell>
          <cell r="G264">
            <v>99.004880000000185</v>
          </cell>
        </row>
        <row r="265">
          <cell r="A265" t="str">
            <v>Empresa Polo341301320</v>
          </cell>
          <cell r="B265">
            <v>2085.4856500000001</v>
          </cell>
          <cell r="C265">
            <v>2432.9559799999993</v>
          </cell>
          <cell r="D265">
            <v>1773.3882700000013</v>
          </cell>
          <cell r="E265">
            <v>4233.4974399999992</v>
          </cell>
          <cell r="F265">
            <v>2415.7223200000008</v>
          </cell>
          <cell r="G265">
            <v>173.53613000000013</v>
          </cell>
        </row>
        <row r="266">
          <cell r="A266" t="str">
            <v>Empresa Polo341301330</v>
          </cell>
          <cell r="B266">
            <v>337.57785000000001</v>
          </cell>
          <cell r="C266">
            <v>411.77799000000005</v>
          </cell>
          <cell r="D266">
            <v>355.29822000000001</v>
          </cell>
          <cell r="E266">
            <v>285.28693999999996</v>
          </cell>
          <cell r="F266">
            <v>107.22492999999986</v>
          </cell>
          <cell r="G266">
            <v>249.10235999999986</v>
          </cell>
        </row>
        <row r="267">
          <cell r="A267" t="str">
            <v>Empresa Polo341301370</v>
          </cell>
          <cell r="B267">
            <v>702.65791000000002</v>
          </cell>
          <cell r="C267">
            <v>-690.10782000000006</v>
          </cell>
          <cell r="D267">
            <v>14.285029999999999</v>
          </cell>
          <cell r="E267">
            <v>24.816129999999998</v>
          </cell>
          <cell r="F267">
            <v>20.026159999999997</v>
          </cell>
          <cell r="G267">
            <v>-104.85240000000022</v>
          </cell>
        </row>
        <row r="268">
          <cell r="A268" t="str">
            <v>Empresa Polo341301380</v>
          </cell>
          <cell r="B268">
            <v>5671.5904200000004</v>
          </cell>
          <cell r="C268">
            <v>6082.829740000001</v>
          </cell>
          <cell r="D268">
            <v>6255.9349299999994</v>
          </cell>
          <cell r="E268">
            <v>6502.5970699999998</v>
          </cell>
          <cell r="F268">
            <v>6652.9743699999999</v>
          </cell>
          <cell r="G268">
            <v>72.299429999999916</v>
          </cell>
        </row>
        <row r="269">
          <cell r="A269" t="str">
            <v>Empresa Polo341301390</v>
          </cell>
          <cell r="B269">
            <v>537.23926999999992</v>
          </cell>
          <cell r="C269">
            <v>1024.8496300000002</v>
          </cell>
          <cell r="D269">
            <v>-215.05911000000015</v>
          </cell>
          <cell r="E269">
            <v>-271.73176000000012</v>
          </cell>
          <cell r="F269">
            <v>-425.43724000000009</v>
          </cell>
          <cell r="G269">
            <v>4.2279500000000034</v>
          </cell>
        </row>
        <row r="270">
          <cell r="A270" t="str">
            <v>Empresa Polo341301400</v>
          </cell>
          <cell r="B270">
            <v>258.25882000000001</v>
          </cell>
          <cell r="C270">
            <v>188.10131999999999</v>
          </cell>
          <cell r="D270">
            <v>518.17515999999978</v>
          </cell>
          <cell r="E270">
            <v>230.16652000000022</v>
          </cell>
          <cell r="F270">
            <v>138.1884</v>
          </cell>
          <cell r="G270">
            <v>282.78529999999978</v>
          </cell>
        </row>
        <row r="271">
          <cell r="A271" t="str">
            <v>Empresa Polo341301520</v>
          </cell>
          <cell r="B271">
            <v>29.604910000000004</v>
          </cell>
          <cell r="C271">
            <v>240.09527000000003</v>
          </cell>
          <cell r="D271">
            <v>67.961079999999924</v>
          </cell>
          <cell r="E271">
            <v>420.25429000000008</v>
          </cell>
          <cell r="F271">
            <v>-311.08558000000005</v>
          </cell>
          <cell r="G271">
            <v>259.57011000000011</v>
          </cell>
        </row>
        <row r="272">
          <cell r="A272" t="str">
            <v>Empresa Polo341301800</v>
          </cell>
          <cell r="B272">
            <v>237.88091999999997</v>
          </cell>
          <cell r="C272">
            <v>257.42916000000014</v>
          </cell>
          <cell r="D272">
            <v>340.39243999999985</v>
          </cell>
          <cell r="E272">
            <v>89.295380000000137</v>
          </cell>
          <cell r="F272">
            <v>205.01005999999984</v>
          </cell>
          <cell r="G272">
            <v>527.26756999999998</v>
          </cell>
        </row>
        <row r="273">
          <cell r="A273" t="str">
            <v>Empresa Polo341301810</v>
          </cell>
          <cell r="B273">
            <v>748.15146000000004</v>
          </cell>
          <cell r="C273">
            <v>622.35946000000013</v>
          </cell>
          <cell r="D273">
            <v>119.23576000000003</v>
          </cell>
          <cell r="E273">
            <v>883.25399000000016</v>
          </cell>
          <cell r="F273">
            <v>1070.34357</v>
          </cell>
          <cell r="G273">
            <v>435.03188000000023</v>
          </cell>
        </row>
        <row r="274">
          <cell r="A274" t="str">
            <v>Empresa Polo341301820</v>
          </cell>
          <cell r="B274">
            <v>257.58577000000002</v>
          </cell>
          <cell r="C274">
            <v>125.04031999999995</v>
          </cell>
          <cell r="D274">
            <v>596.09812000000011</v>
          </cell>
          <cell r="E274">
            <v>-278.18082000000004</v>
          </cell>
          <cell r="F274">
            <v>121.43873999999994</v>
          </cell>
          <cell r="G274">
            <v>733.59560000000101</v>
          </cell>
        </row>
        <row r="275">
          <cell r="A275" t="str">
            <v>Empresa Polo341301830</v>
          </cell>
          <cell r="B275">
            <v>3.7018599999999999</v>
          </cell>
          <cell r="C275">
            <v>1.5366</v>
          </cell>
          <cell r="D275">
            <v>1.9682900000000005</v>
          </cell>
          <cell r="E275">
            <v>4.9190200000000006</v>
          </cell>
          <cell r="F275">
            <v>5.0367099999999976</v>
          </cell>
          <cell r="G275">
            <v>33.300580000000025</v>
          </cell>
        </row>
        <row r="276">
          <cell r="A276" t="str">
            <v>Empresa Polo341301900</v>
          </cell>
          <cell r="B276">
            <v>395.87783999999999</v>
          </cell>
          <cell r="C276">
            <v>305.27148</v>
          </cell>
          <cell r="D276">
            <v>664.39073999999982</v>
          </cell>
          <cell r="E276">
            <v>30.963680000000295</v>
          </cell>
          <cell r="F276">
            <v>250.4212</v>
          </cell>
          <cell r="G276">
            <v>42.510279999999966</v>
          </cell>
        </row>
        <row r="277">
          <cell r="A277" t="str">
            <v>Empresa Polo341301910</v>
          </cell>
          <cell r="B277">
            <v>428.77283</v>
          </cell>
          <cell r="C277">
            <v>227.15644999999995</v>
          </cell>
          <cell r="D277">
            <v>-550.18826999999976</v>
          </cell>
          <cell r="E277">
            <v>673.58614999999986</v>
          </cell>
          <cell r="F277">
            <v>303.50918999999999</v>
          </cell>
          <cell r="G277">
            <v>589.91760000000068</v>
          </cell>
        </row>
        <row r="278">
          <cell r="A278" t="str">
            <v>Empresa Polo341302000</v>
          </cell>
          <cell r="B278">
            <v>635.93858999999998</v>
          </cell>
          <cell r="C278">
            <v>762.46658000000002</v>
          </cell>
          <cell r="D278">
            <v>575.11553000000026</v>
          </cell>
          <cell r="E278">
            <v>-159.94823000000065</v>
          </cell>
          <cell r="F278">
            <v>-18.072179999999435</v>
          </cell>
          <cell r="G278">
            <v>4988.5077700000038</v>
          </cell>
        </row>
        <row r="279">
          <cell r="A279" t="str">
            <v>Empresa Polo341302010</v>
          </cell>
          <cell r="B279">
            <v>2.2098500000000003</v>
          </cell>
          <cell r="C279">
            <v>168.74296000000001</v>
          </cell>
          <cell r="D279">
            <v>672.94592999999998</v>
          </cell>
          <cell r="E279">
            <v>363.14505999999994</v>
          </cell>
          <cell r="F279">
            <v>429.02629000000024</v>
          </cell>
          <cell r="G279">
            <v>389.85262999999998</v>
          </cell>
        </row>
        <row r="280">
          <cell r="A280" t="str">
            <v>Empresa Polo341302020</v>
          </cell>
          <cell r="B280">
            <v>791.03131000000008</v>
          </cell>
          <cell r="C280">
            <v>564.72947999999974</v>
          </cell>
          <cell r="D280">
            <v>546.9663800000003</v>
          </cell>
          <cell r="E280">
            <v>672.34951999999976</v>
          </cell>
          <cell r="F280">
            <v>838.30651000000034</v>
          </cell>
          <cell r="G280">
            <v>344.25486999999998</v>
          </cell>
        </row>
        <row r="281">
          <cell r="A281" t="str">
            <v>Empresa Polo341302030</v>
          </cell>
          <cell r="B281">
            <v>12.952209999999999</v>
          </cell>
          <cell r="C281">
            <v>30.477239999999995</v>
          </cell>
          <cell r="D281">
            <v>55.92063000000001</v>
          </cell>
          <cell r="E281">
            <v>27.270700000000019</v>
          </cell>
          <cell r="F281">
            <v>50.736469999999997</v>
          </cell>
          <cell r="G281">
            <v>210.76616999999987</v>
          </cell>
        </row>
        <row r="282">
          <cell r="A282" t="str">
            <v>Empresa Polo341302040</v>
          </cell>
          <cell r="B282">
            <v>130.68770000000001</v>
          </cell>
          <cell r="C282">
            <v>129.96794999999997</v>
          </cell>
          <cell r="D282">
            <v>-115.70235999999997</v>
          </cell>
          <cell r="E282">
            <v>75.319919999999939</v>
          </cell>
          <cell r="F282">
            <v>126.07367000000005</v>
          </cell>
          <cell r="G282">
            <v>32.99224000000001</v>
          </cell>
        </row>
        <row r="283">
          <cell r="A283" t="str">
            <v>Empresa Polo341302050</v>
          </cell>
          <cell r="B283">
            <v>1023.2036800000001</v>
          </cell>
          <cell r="C283">
            <v>988.32763999999975</v>
          </cell>
          <cell r="D283">
            <v>637.5756200000003</v>
          </cell>
          <cell r="E283">
            <v>858.63864000000058</v>
          </cell>
          <cell r="F283">
            <v>848.43090999999822</v>
          </cell>
          <cell r="G283">
            <v>6.0571700000000064</v>
          </cell>
        </row>
        <row r="284">
          <cell r="A284" t="str">
            <v>Empresa Polo341302070</v>
          </cell>
          <cell r="B284">
            <v>4906.6264499999997</v>
          </cell>
          <cell r="C284">
            <v>5081.2627599999996</v>
          </cell>
          <cell r="D284">
            <v>5142.3523100000002</v>
          </cell>
          <cell r="E284">
            <v>4115.7217300000011</v>
          </cell>
          <cell r="F284">
            <v>5373.2025399999984</v>
          </cell>
          <cell r="G284">
            <v>53.899410000000003</v>
          </cell>
        </row>
        <row r="285">
          <cell r="A285" t="str">
            <v>Empresa Polo341302100</v>
          </cell>
          <cell r="B285">
            <v>58.634860000000003</v>
          </cell>
          <cell r="C285">
            <v>73.970129999999983</v>
          </cell>
          <cell r="D285">
            <v>64.436570000000017</v>
          </cell>
          <cell r="E285">
            <v>48.538619999999923</v>
          </cell>
          <cell r="F285">
            <v>57.989620000000059</v>
          </cell>
          <cell r="G285">
            <v>29.807760000000002</v>
          </cell>
        </row>
        <row r="286">
          <cell r="A286" t="str">
            <v>Empresa Polo341302110</v>
          </cell>
          <cell r="B286">
            <v>230.88991000000004</v>
          </cell>
          <cell r="C286">
            <v>384.41026999999991</v>
          </cell>
          <cell r="D286">
            <v>547.53978000000006</v>
          </cell>
          <cell r="E286">
            <v>404.14076999999997</v>
          </cell>
          <cell r="F286">
            <v>364.17381999999998</v>
          </cell>
          <cell r="G286">
            <v>726.64629999999988</v>
          </cell>
        </row>
        <row r="287">
          <cell r="A287" t="str">
            <v>Empresa Polo341302120</v>
          </cell>
          <cell r="B287">
            <v>270.40719999999993</v>
          </cell>
          <cell r="C287">
            <v>280.75072000000006</v>
          </cell>
          <cell r="D287">
            <v>283.07008000000008</v>
          </cell>
          <cell r="E287">
            <v>198.75462999999991</v>
          </cell>
          <cell r="F287">
            <v>197.7820200000001</v>
          </cell>
          <cell r="G287">
            <v>128.71638000000002</v>
          </cell>
        </row>
        <row r="288">
          <cell r="A288" t="str">
            <v>Empresa Polo341302130</v>
          </cell>
          <cell r="B288">
            <v>0</v>
          </cell>
          <cell r="C288">
            <v>0</v>
          </cell>
          <cell r="D288">
            <v>9.2146600000000003</v>
          </cell>
          <cell r="E288">
            <v>9.7162500000000005</v>
          </cell>
          <cell r="F288">
            <v>97.61381999999999</v>
          </cell>
          <cell r="G288">
            <v>2390.3485500000024</v>
          </cell>
        </row>
        <row r="289">
          <cell r="A289" t="str">
            <v>Empresa Polo341302140</v>
          </cell>
          <cell r="B289">
            <v>15.794689999999999</v>
          </cell>
          <cell r="C289">
            <v>44.393050000000002</v>
          </cell>
          <cell r="D289">
            <v>-25.889859999999999</v>
          </cell>
          <cell r="E289">
            <v>13.201420000000006</v>
          </cell>
          <cell r="F289">
            <v>15.956749999999992</v>
          </cell>
          <cell r="G289">
            <v>284.02690999999982</v>
          </cell>
        </row>
        <row r="290">
          <cell r="A290" t="str">
            <v>Empresa Polo341302150</v>
          </cell>
          <cell r="B290">
            <v>0</v>
          </cell>
          <cell r="C290">
            <v>0</v>
          </cell>
          <cell r="D290">
            <v>7.93797</v>
          </cell>
          <cell r="E290">
            <v>16.927520000000001</v>
          </cell>
          <cell r="F290">
            <v>50.905070000000002</v>
          </cell>
          <cell r="G290">
            <v>48.285740000000033</v>
          </cell>
        </row>
        <row r="291">
          <cell r="A291" t="str">
            <v>Empresa Polo341302500</v>
          </cell>
          <cell r="B291">
            <v>238.48320999999999</v>
          </cell>
          <cell r="C291">
            <v>-12.783929999999941</v>
          </cell>
          <cell r="D291">
            <v>-191.14260000000004</v>
          </cell>
          <cell r="E291">
            <v>9.2578100000000063</v>
          </cell>
          <cell r="F291">
            <v>20.947089999999989</v>
          </cell>
          <cell r="G291">
            <v>483.74764999999979</v>
          </cell>
        </row>
        <row r="292">
          <cell r="A292" t="str">
            <v>Empresa Polo341399999</v>
          </cell>
          <cell r="B292">
            <v>756.51278999999977</v>
          </cell>
          <cell r="C292">
            <v>459.2195300000003</v>
          </cell>
          <cell r="D292">
            <v>844.19839000000002</v>
          </cell>
          <cell r="E292">
            <v>-146.68600999999967</v>
          </cell>
          <cell r="F292">
            <v>456.90220999999951</v>
          </cell>
          <cell r="G292">
            <v>367.80537999999979</v>
          </cell>
        </row>
        <row r="293">
          <cell r="A293" t="str">
            <v>Empresa Polo341500000</v>
          </cell>
          <cell r="B293">
            <v>553.28323999999998</v>
          </cell>
          <cell r="C293">
            <v>-291.57923999999997</v>
          </cell>
          <cell r="D293">
            <v>225.46713</v>
          </cell>
          <cell r="E293">
            <v>-139.35719999999998</v>
          </cell>
          <cell r="F293">
            <v>6.4307699999999954</v>
          </cell>
          <cell r="G293">
            <v>9265.1612999999925</v>
          </cell>
        </row>
        <row r="294">
          <cell r="A294" t="str">
            <v>Empresa Polo341500020</v>
          </cell>
          <cell r="B294">
            <v>1229.5315906000001</v>
          </cell>
          <cell r="C294">
            <v>2257.2501894000002</v>
          </cell>
          <cell r="D294">
            <v>1130.0064999999995</v>
          </cell>
          <cell r="E294">
            <v>1122.9351000000015</v>
          </cell>
          <cell r="F294">
            <v>2686.6375399999997</v>
          </cell>
          <cell r="G294">
            <v>35.891109999999998</v>
          </cell>
        </row>
        <row r="295">
          <cell r="A295" t="str">
            <v>Empresa Polo341500030</v>
          </cell>
          <cell r="B295">
            <v>482.98974940000005</v>
          </cell>
          <cell r="C295">
            <v>192.91662059999987</v>
          </cell>
          <cell r="D295">
            <v>510.24185000000011</v>
          </cell>
          <cell r="E295">
            <v>305.65045999999984</v>
          </cell>
          <cell r="F295">
            <v>370.29646000000025</v>
          </cell>
          <cell r="G295">
            <v>5596.6354900000006</v>
          </cell>
        </row>
        <row r="296">
          <cell r="A296" t="str">
            <v>Empresa Polo341500050</v>
          </cell>
          <cell r="B296">
            <v>4.835</v>
          </cell>
          <cell r="C296">
            <v>133.10667000000001</v>
          </cell>
          <cell r="D296">
            <v>1034.69048</v>
          </cell>
          <cell r="E296">
            <v>59.114769999999908</v>
          </cell>
          <cell r="F296">
            <v>32.136990000000196</v>
          </cell>
          <cell r="G296">
            <v>-3102.3845500000007</v>
          </cell>
        </row>
        <row r="297">
          <cell r="A297" t="str">
            <v>Empresa Polo341500100</v>
          </cell>
          <cell r="B297">
            <v>709.77352000000008</v>
          </cell>
          <cell r="C297">
            <v>364.61005999999986</v>
          </cell>
          <cell r="D297">
            <v>336.3403800000001</v>
          </cell>
          <cell r="E297">
            <v>489.25885999999991</v>
          </cell>
          <cell r="F297">
            <v>426.62440000000038</v>
          </cell>
          <cell r="G297">
            <v>464.60663000000022</v>
          </cell>
        </row>
        <row r="298">
          <cell r="A298" t="str">
            <v>Empresa Polo341500200</v>
          </cell>
          <cell r="B298">
            <v>160.63231999999999</v>
          </cell>
          <cell r="C298">
            <v>138.92262999999997</v>
          </cell>
          <cell r="D298">
            <v>233.66215</v>
          </cell>
          <cell r="E298">
            <v>122.51365999999996</v>
          </cell>
          <cell r="F298">
            <v>521.27965999999992</v>
          </cell>
          <cell r="G298">
            <v>54.476210000000265</v>
          </cell>
        </row>
        <row r="299">
          <cell r="A299" t="str">
            <v>Empresa Polo341600000</v>
          </cell>
          <cell r="B299">
            <v>7020.1488100000006</v>
          </cell>
          <cell r="C299">
            <v>7146.8164199999992</v>
          </cell>
          <cell r="D299">
            <v>7361.58691</v>
          </cell>
          <cell r="E299">
            <v>7338.7109700000001</v>
          </cell>
          <cell r="F299">
            <v>20274.789670000006</v>
          </cell>
          <cell r="G299">
            <v>131.14301000000017</v>
          </cell>
        </row>
        <row r="300">
          <cell r="A300" t="str">
            <v>Empresa Polo341600020</v>
          </cell>
          <cell r="B300">
            <v>3.3347399999999996</v>
          </cell>
          <cell r="C300">
            <v>-3.3347399999999996</v>
          </cell>
          <cell r="D300">
            <v>0</v>
          </cell>
          <cell r="E300">
            <v>0</v>
          </cell>
          <cell r="F300">
            <v>16.08549</v>
          </cell>
          <cell r="G300">
            <v>304.18799999999987</v>
          </cell>
        </row>
        <row r="301">
          <cell r="A301" t="str">
            <v>Empresa Polo341700200</v>
          </cell>
          <cell r="B301">
            <v>0</v>
          </cell>
          <cell r="C301">
            <v>0</v>
          </cell>
          <cell r="D301">
            <v>0</v>
          </cell>
          <cell r="E301">
            <v>0</v>
          </cell>
          <cell r="F301">
            <v>0</v>
          </cell>
          <cell r="G301">
            <v>-51.3234700000001</v>
          </cell>
        </row>
        <row r="302">
          <cell r="A302" t="str">
            <v>Empresa Polo341700300</v>
          </cell>
          <cell r="B302">
            <v>0</v>
          </cell>
          <cell r="C302">
            <v>0</v>
          </cell>
          <cell r="D302">
            <v>0</v>
          </cell>
          <cell r="E302">
            <v>0</v>
          </cell>
          <cell r="F302">
            <v>0</v>
          </cell>
          <cell r="G302">
            <v>0</v>
          </cell>
        </row>
        <row r="303">
          <cell r="A303" t="str">
            <v>Empresa Polo341700400</v>
          </cell>
          <cell r="B303">
            <v>0</v>
          </cell>
          <cell r="C303">
            <v>0</v>
          </cell>
          <cell r="D303">
            <v>0</v>
          </cell>
          <cell r="E303">
            <v>0</v>
          </cell>
          <cell r="F303">
            <v>0</v>
          </cell>
          <cell r="G303">
            <v>0</v>
          </cell>
        </row>
        <row r="304">
          <cell r="A304" t="str">
            <v>Empresa Polo341700500</v>
          </cell>
          <cell r="B304">
            <v>113.8995001</v>
          </cell>
          <cell r="C304">
            <v>169.77552989999998</v>
          </cell>
          <cell r="D304">
            <v>4769.36348</v>
          </cell>
          <cell r="E304">
            <v>3996.2950099999998</v>
          </cell>
          <cell r="F304">
            <v>9456.0508699999991</v>
          </cell>
          <cell r="G304">
            <v>25.549750000000017</v>
          </cell>
        </row>
        <row r="305">
          <cell r="A305" t="str">
            <v>Empresa Polo341700600</v>
          </cell>
          <cell r="B305">
            <v>1337.4859000000001</v>
          </cell>
          <cell r="C305">
            <v>2204.2993200000001</v>
          </cell>
          <cell r="D305">
            <v>-152.98122000000012</v>
          </cell>
          <cell r="E305">
            <v>-1335.2516100000003</v>
          </cell>
          <cell r="F305">
            <v>-5132.4102999999996</v>
          </cell>
          <cell r="G305">
            <v>181804.43095999968</v>
          </cell>
        </row>
        <row r="306">
          <cell r="A306" t="str">
            <v>Empresa Polo341910240</v>
          </cell>
          <cell r="B306">
            <v>967.01388999999995</v>
          </cell>
          <cell r="C306">
            <v>308.8310899999999</v>
          </cell>
          <cell r="D306">
            <v>-53.909130000000005</v>
          </cell>
          <cell r="E306">
            <v>193.06239000000005</v>
          </cell>
          <cell r="F306">
            <v>569.91595000000007</v>
          </cell>
          <cell r="G306">
            <v>26102.530539999992</v>
          </cell>
        </row>
        <row r="307">
          <cell r="A307" t="str">
            <v>Empresa Polo341910250</v>
          </cell>
          <cell r="B307">
            <v>2085.6035099999999</v>
          </cell>
          <cell r="C307">
            <v>239.68155999999999</v>
          </cell>
          <cell r="D307">
            <v>-109.04970999999978</v>
          </cell>
          <cell r="E307">
            <v>123.94037000000026</v>
          </cell>
          <cell r="F307">
            <v>162.52698999999984</v>
          </cell>
          <cell r="G307">
            <v>5756.3961100000015</v>
          </cell>
        </row>
        <row r="308">
          <cell r="A308" t="str">
            <v>Empresa Polo341910900</v>
          </cell>
          <cell r="B308">
            <v>229.22073</v>
          </cell>
          <cell r="C308">
            <v>149.70377000000002</v>
          </cell>
          <cell r="D308">
            <v>11.859479999999962</v>
          </cell>
          <cell r="E308">
            <v>63.299929999999961</v>
          </cell>
          <cell r="F308">
            <v>30.913790000000006</v>
          </cell>
          <cell r="G308">
            <v>1.3188499999999976</v>
          </cell>
        </row>
        <row r="309">
          <cell r="A309" t="str">
            <v>Empresa Polo341960000</v>
          </cell>
          <cell r="B309">
            <v>118.39333000000001</v>
          </cell>
          <cell r="C309">
            <v>87.055159999999987</v>
          </cell>
          <cell r="D309">
            <v>36.403470000000056</v>
          </cell>
          <cell r="E309">
            <v>28.57884999999996</v>
          </cell>
          <cell r="F309">
            <v>397.48554000000007</v>
          </cell>
          <cell r="G309">
            <v>-273.85284000000047</v>
          </cell>
        </row>
        <row r="310">
          <cell r="A310" t="str">
            <v>Empresa Polo341960010</v>
          </cell>
          <cell r="B310">
            <v>63.863100000000003</v>
          </cell>
          <cell r="C310">
            <v>290.27724000000001</v>
          </cell>
          <cell r="D310">
            <v>-15.758489999999995</v>
          </cell>
          <cell r="E310">
            <v>25.233139999999935</v>
          </cell>
          <cell r="F310">
            <v>86.956990000000076</v>
          </cell>
          <cell r="G310">
            <v>0</v>
          </cell>
        </row>
        <row r="311">
          <cell r="A311" t="str">
            <v>Empresa Polo341980000</v>
          </cell>
          <cell r="B311">
            <v>0</v>
          </cell>
          <cell r="C311">
            <v>0</v>
          </cell>
          <cell r="D311">
            <v>0</v>
          </cell>
          <cell r="E311">
            <v>677.83293000000003</v>
          </cell>
          <cell r="F311">
            <v>-677.83293000000003</v>
          </cell>
          <cell r="G311">
            <v>285.53093999999999</v>
          </cell>
        </row>
        <row r="312">
          <cell r="A312" t="str">
            <v>Empresa Polo341990010</v>
          </cell>
          <cell r="B312">
            <v>74.823579999999993</v>
          </cell>
          <cell r="C312">
            <v>-74.570039999999992</v>
          </cell>
          <cell r="D312">
            <v>2.42903</v>
          </cell>
          <cell r="E312">
            <v>0</v>
          </cell>
          <cell r="F312">
            <v>-0.61759999999999993</v>
          </cell>
          <cell r="G312">
            <v>2765.5017699999994</v>
          </cell>
        </row>
        <row r="313">
          <cell r="A313" t="str">
            <v>Empresa Polo341999999</v>
          </cell>
          <cell r="B313">
            <v>482.73727999999994</v>
          </cell>
          <cell r="C313">
            <v>94.952959999999962</v>
          </cell>
          <cell r="D313">
            <v>-432.32036999999991</v>
          </cell>
          <cell r="E313">
            <v>36.597710000000006</v>
          </cell>
          <cell r="F313">
            <v>2.913299999999964</v>
          </cell>
          <cell r="G313">
            <v>3252.6719899999971</v>
          </cell>
        </row>
        <row r="314">
          <cell r="A314" t="str">
            <v>Empresa Polo432210000</v>
          </cell>
          <cell r="B314">
            <v>162449.03108000002</v>
          </cell>
          <cell r="C314">
            <v>172622.88998000001</v>
          </cell>
          <cell r="D314">
            <v>166627.21867000009</v>
          </cell>
          <cell r="E314">
            <v>168673.47321999987</v>
          </cell>
          <cell r="F314">
            <v>161317.01127000025</v>
          </cell>
          <cell r="G314">
            <v>3557.2738099999988</v>
          </cell>
        </row>
        <row r="315">
          <cell r="A315" t="str">
            <v>Empresa Polo432310000</v>
          </cell>
          <cell r="B315">
            <v>23228.916169999997</v>
          </cell>
          <cell r="C315">
            <v>24526.396590000004</v>
          </cell>
          <cell r="D315">
            <v>24919.99106</v>
          </cell>
          <cell r="E315">
            <v>24496.656919999994</v>
          </cell>
          <cell r="F315">
            <v>25376.161110000015</v>
          </cell>
          <cell r="G315">
            <v>3037.9890799999994</v>
          </cell>
        </row>
        <row r="316">
          <cell r="A316" t="str">
            <v>Empresa Polo432710000</v>
          </cell>
          <cell r="B316">
            <v>5078.8968999999997</v>
          </cell>
          <cell r="C316">
            <v>5322.8168800000003</v>
          </cell>
          <cell r="D316">
            <v>5453.1900399999995</v>
          </cell>
          <cell r="E316">
            <v>5315.3956199999993</v>
          </cell>
          <cell r="F316">
            <v>5551.351160000002</v>
          </cell>
          <cell r="G316">
            <v>29346.776590000023</v>
          </cell>
        </row>
        <row r="317">
          <cell r="A317" t="str">
            <v>Empresa Polo433100000</v>
          </cell>
          <cell r="B317">
            <v>25.757680000000001</v>
          </cell>
          <cell r="C317">
            <v>25.82893</v>
          </cell>
          <cell r="D317">
            <v>535.35528999999997</v>
          </cell>
          <cell r="E317">
            <v>209.69399999999996</v>
          </cell>
          <cell r="F317">
            <v>-14.791479999999979</v>
          </cell>
          <cell r="G317">
            <v>2799.5103699999981</v>
          </cell>
        </row>
        <row r="318">
          <cell r="A318" t="str">
            <v>Empresa Polo433100100</v>
          </cell>
          <cell r="B318">
            <v>653.34605999999997</v>
          </cell>
          <cell r="C318">
            <v>2249.4396500000003</v>
          </cell>
          <cell r="D318">
            <v>165.04386000000022</v>
          </cell>
          <cell r="E318">
            <v>2589.5941699999998</v>
          </cell>
          <cell r="F318">
            <v>895.27244999999948</v>
          </cell>
          <cell r="G318">
            <v>0.34003</v>
          </cell>
        </row>
        <row r="319">
          <cell r="A319" t="str">
            <v>Empresa Polo433100200</v>
          </cell>
          <cell r="B319">
            <v>0</v>
          </cell>
          <cell r="C319">
            <v>0</v>
          </cell>
          <cell r="D319">
            <v>0</v>
          </cell>
          <cell r="E319">
            <v>0</v>
          </cell>
          <cell r="F319">
            <v>0.4</v>
          </cell>
          <cell r="G319">
            <v>675.29630999999995</v>
          </cell>
        </row>
        <row r="320">
          <cell r="A320" t="str">
            <v>Empresa Polo433100300</v>
          </cell>
          <cell r="B320">
            <v>14</v>
          </cell>
          <cell r="C320">
            <v>92.804860000000005</v>
          </cell>
          <cell r="D320">
            <v>113.69341999999999</v>
          </cell>
          <cell r="E320">
            <v>102.03815999999998</v>
          </cell>
          <cell r="F320">
            <v>24.220620000000054</v>
          </cell>
          <cell r="G320">
            <v>1096.9317899999996</v>
          </cell>
        </row>
        <row r="321">
          <cell r="A321" t="str">
            <v>Empresa Polo433100400</v>
          </cell>
          <cell r="B321">
            <v>1320.9304</v>
          </cell>
          <cell r="C321">
            <v>55.021570000000111</v>
          </cell>
          <cell r="D321">
            <v>782.30499999999995</v>
          </cell>
          <cell r="E321">
            <v>-1273.3921000000005</v>
          </cell>
          <cell r="F321">
            <v>119.81139999999994</v>
          </cell>
          <cell r="G321">
            <v>1729.9602800000007</v>
          </cell>
        </row>
        <row r="322">
          <cell r="A322" t="str">
            <v>Empresa Polo433200000</v>
          </cell>
          <cell r="B322">
            <v>2332.8011200000001</v>
          </cell>
          <cell r="C322">
            <v>2123.5683600000002</v>
          </cell>
          <cell r="D322">
            <v>3259.180879999999</v>
          </cell>
          <cell r="E322">
            <v>2622.2125500000002</v>
          </cell>
          <cell r="F322">
            <v>2002.2129700000023</v>
          </cell>
          <cell r="G322">
            <v>0</v>
          </cell>
        </row>
        <row r="323">
          <cell r="A323" t="str">
            <v>Empresa Polo433200100</v>
          </cell>
          <cell r="B323">
            <v>2698.7018199999998</v>
          </cell>
          <cell r="C323">
            <v>2889.1490600000002</v>
          </cell>
          <cell r="D323">
            <v>5681.4889799999983</v>
          </cell>
          <cell r="E323">
            <v>3206.218240000002</v>
          </cell>
          <cell r="F323">
            <v>5085.4385100000018</v>
          </cell>
          <cell r="G323">
            <v>0</v>
          </cell>
        </row>
        <row r="324">
          <cell r="A324" t="str">
            <v>Empresa Polo433200250</v>
          </cell>
          <cell r="B324">
            <v>8296.9770900000003</v>
          </cell>
          <cell r="C324">
            <v>5407.88796</v>
          </cell>
          <cell r="D324">
            <v>-590.09684000000016</v>
          </cell>
          <cell r="E324">
            <v>2850.1270099999983</v>
          </cell>
          <cell r="F324">
            <v>1459.0557700000027</v>
          </cell>
          <cell r="G324">
            <v>3767.7107899999974</v>
          </cell>
        </row>
        <row r="325">
          <cell r="A325" t="str">
            <v>Empresa Polo433200280</v>
          </cell>
          <cell r="B325">
            <v>0</v>
          </cell>
          <cell r="C325">
            <v>0</v>
          </cell>
          <cell r="D325">
            <v>101742.28805</v>
          </cell>
          <cell r="E325">
            <v>24438.604799999986</v>
          </cell>
          <cell r="F325">
            <v>42998.210880000013</v>
          </cell>
          <cell r="G325">
            <v>-77.315140000000611</v>
          </cell>
        </row>
        <row r="326">
          <cell r="A326" t="str">
            <v>Empresa Polo433200300</v>
          </cell>
          <cell r="B326">
            <v>1938.02521</v>
          </cell>
          <cell r="C326">
            <v>1600.1511800000001</v>
          </cell>
          <cell r="D326">
            <v>2272.1603299999992</v>
          </cell>
          <cell r="E326">
            <v>2304.4999900000012</v>
          </cell>
          <cell r="F326">
            <v>2580.9449000000013</v>
          </cell>
          <cell r="G326">
            <v>4253.5702899999997</v>
          </cell>
        </row>
        <row r="327">
          <cell r="A327" t="str">
            <v>Empresa Polo433200500</v>
          </cell>
          <cell r="B327">
            <v>37.194660000000006</v>
          </cell>
          <cell r="C327">
            <v>-37.194660000000006</v>
          </cell>
          <cell r="D327">
            <v>0.62172000000000005</v>
          </cell>
          <cell r="E327">
            <v>-0.62172000000000005</v>
          </cell>
          <cell r="F327">
            <v>0</v>
          </cell>
          <cell r="G327">
            <v>0</v>
          </cell>
        </row>
        <row r="328">
          <cell r="A328" t="str">
            <v>Empresa Polo433200900</v>
          </cell>
          <cell r="B328">
            <v>181.88267000000002</v>
          </cell>
          <cell r="C328">
            <v>419.57499000000001</v>
          </cell>
          <cell r="D328">
            <v>247.17430000000002</v>
          </cell>
          <cell r="E328">
            <v>733.93898999999999</v>
          </cell>
          <cell r="F328">
            <v>-96.641740000000027</v>
          </cell>
          <cell r="G328">
            <v>17375.78744</v>
          </cell>
        </row>
        <row r="329">
          <cell r="A329" t="str">
            <v>Empresa Polo433300000</v>
          </cell>
          <cell r="B329">
            <v>984.70976000000007</v>
          </cell>
          <cell r="C329">
            <v>1425.2850000000001</v>
          </cell>
          <cell r="D329">
            <v>535.83651000000009</v>
          </cell>
          <cell r="E329">
            <v>313.36246999999958</v>
          </cell>
          <cell r="F329">
            <v>725.34712000000036</v>
          </cell>
          <cell r="G329">
            <v>10232.452499999999</v>
          </cell>
        </row>
        <row r="330">
          <cell r="A330" t="str">
            <v>Empresa Polo433400000</v>
          </cell>
          <cell r="B330">
            <v>220.06086000000002</v>
          </cell>
          <cell r="C330">
            <v>196.35826999999998</v>
          </cell>
          <cell r="D330">
            <v>643.1571399999998</v>
          </cell>
          <cell r="E330">
            <v>996.74755000000027</v>
          </cell>
          <cell r="F330">
            <v>734.62908000000016</v>
          </cell>
          <cell r="G330">
            <v>1138.0031499999996</v>
          </cell>
        </row>
        <row r="331">
          <cell r="A331" t="str">
            <v>Empresa Polo433500100</v>
          </cell>
          <cell r="B331">
            <v>0</v>
          </cell>
          <cell r="C331">
            <v>0</v>
          </cell>
          <cell r="D331">
            <v>0</v>
          </cell>
          <cell r="E331">
            <v>0</v>
          </cell>
          <cell r="F331">
            <v>0</v>
          </cell>
          <cell r="G331">
            <v>0</v>
          </cell>
        </row>
        <row r="332">
          <cell r="A332" t="str">
            <v>Empresa Polo433500150</v>
          </cell>
          <cell r="B332">
            <v>1.7096099999999999</v>
          </cell>
          <cell r="C332">
            <v>8.4922199999999997</v>
          </cell>
          <cell r="D332">
            <v>0</v>
          </cell>
          <cell r="E332">
            <v>0</v>
          </cell>
          <cell r="F332">
            <v>0</v>
          </cell>
          <cell r="G332">
            <v>3219.4146899999978</v>
          </cell>
        </row>
        <row r="333">
          <cell r="A333" t="str">
            <v>Empresa Polo433501000</v>
          </cell>
          <cell r="B333">
            <v>0</v>
          </cell>
          <cell r="C333">
            <v>0</v>
          </cell>
          <cell r="D333">
            <v>0</v>
          </cell>
          <cell r="E333">
            <v>0</v>
          </cell>
          <cell r="F333">
            <v>0</v>
          </cell>
          <cell r="G333">
            <v>814.59686000000056</v>
          </cell>
        </row>
        <row r="334">
          <cell r="A334" t="str">
            <v>Empresa Polo433501050</v>
          </cell>
          <cell r="B334">
            <v>0</v>
          </cell>
          <cell r="C334">
            <v>2.5229999999999999E-2</v>
          </cell>
          <cell r="D334">
            <v>0</v>
          </cell>
          <cell r="E334">
            <v>18.495519999999999</v>
          </cell>
          <cell r="F334">
            <v>0</v>
          </cell>
          <cell r="G334">
            <v>176.53899999999999</v>
          </cell>
        </row>
        <row r="335">
          <cell r="A335" t="str">
            <v>Empresa Polo433600000</v>
          </cell>
          <cell r="B335">
            <v>5339.7770300000002</v>
          </cell>
          <cell r="C335">
            <v>5499.4316599999993</v>
          </cell>
          <cell r="D335">
            <v>4839.4618999999984</v>
          </cell>
          <cell r="E335">
            <v>4498.5559200000025</v>
          </cell>
          <cell r="F335">
            <v>7448.4766200000013</v>
          </cell>
          <cell r="G335">
            <v>574.93479000000002</v>
          </cell>
        </row>
        <row r="336">
          <cell r="A336" t="str">
            <v>Empresa Polo433600010</v>
          </cell>
          <cell r="B336">
            <v>257.45901000000003</v>
          </cell>
          <cell r="C336">
            <v>2587.07782</v>
          </cell>
          <cell r="D336">
            <v>-115.64300000000003</v>
          </cell>
          <cell r="E336">
            <v>77.53563000000031</v>
          </cell>
          <cell r="F336">
            <v>-6.4556899999997768</v>
          </cell>
          <cell r="G336">
            <v>478.89317000000028</v>
          </cell>
        </row>
        <row r="337">
          <cell r="A337" t="str">
            <v>Empresa Polo433700000</v>
          </cell>
          <cell r="B337">
            <v>2024.3622600000001</v>
          </cell>
          <cell r="C337">
            <v>2342.8760700000003</v>
          </cell>
          <cell r="D337">
            <v>1180.1881100000001</v>
          </cell>
          <cell r="E337">
            <v>1340.6363400000009</v>
          </cell>
          <cell r="F337">
            <v>2684.9701300000006</v>
          </cell>
          <cell r="G337">
            <v>4389.3133600000001</v>
          </cell>
        </row>
        <row r="338">
          <cell r="A338" t="str">
            <v>Empresa Polo433800000</v>
          </cell>
          <cell r="B338">
            <v>0.16800999999999999</v>
          </cell>
          <cell r="C338">
            <v>0</v>
          </cell>
          <cell r="D338">
            <v>6.8533099999999996</v>
          </cell>
          <cell r="E338">
            <v>15.600729999999999</v>
          </cell>
          <cell r="F338">
            <v>-22.622049999999998</v>
          </cell>
          <cell r="G338">
            <v>119.2124500000001</v>
          </cell>
        </row>
        <row r="339">
          <cell r="A339" t="str">
            <v>Empresa Polo433800010</v>
          </cell>
          <cell r="B339">
            <v>3214.8549400000002</v>
          </cell>
          <cell r="C339">
            <v>2104.1735699999999</v>
          </cell>
          <cell r="D339">
            <v>1948.9305100000001</v>
          </cell>
          <cell r="E339">
            <v>4255.8812500000004</v>
          </cell>
          <cell r="F339">
            <v>12693.528259999999</v>
          </cell>
          <cell r="G339">
            <v>1500.6971999999987</v>
          </cell>
        </row>
        <row r="340">
          <cell r="A340" t="str">
            <v>Empresa Polo433900000</v>
          </cell>
          <cell r="B340">
            <v>2907.6961000000001</v>
          </cell>
          <cell r="C340">
            <v>3437.3921500000006</v>
          </cell>
          <cell r="D340">
            <v>6240.364029999997</v>
          </cell>
          <cell r="E340">
            <v>3924.4131300000008</v>
          </cell>
          <cell r="F340">
            <v>2816.9294200000004</v>
          </cell>
          <cell r="G340">
            <v>300.13856999999996</v>
          </cell>
        </row>
        <row r="341">
          <cell r="A341" t="str">
            <v>Empresa Polo434000000</v>
          </cell>
          <cell r="B341">
            <v>779.10654</v>
          </cell>
          <cell r="C341">
            <v>1505.5221100000001</v>
          </cell>
          <cell r="D341">
            <v>315.60239999999976</v>
          </cell>
          <cell r="E341">
            <v>1502.14068</v>
          </cell>
          <cell r="F341">
            <v>2735.1811700000007</v>
          </cell>
          <cell r="G341">
            <v>1354.3257699999999</v>
          </cell>
        </row>
        <row r="342">
          <cell r="A342" t="str">
            <v>Empresa Polo435100000</v>
          </cell>
          <cell r="B342">
            <v>0</v>
          </cell>
          <cell r="C342">
            <v>0</v>
          </cell>
          <cell r="D342">
            <v>-3.6009099999999998</v>
          </cell>
          <cell r="E342">
            <v>0</v>
          </cell>
          <cell r="F342">
            <v>0</v>
          </cell>
          <cell r="G342">
            <v>350.24070999999913</v>
          </cell>
        </row>
        <row r="343">
          <cell r="A343" t="str">
            <v>Empresa Polo435100100</v>
          </cell>
          <cell r="B343">
            <v>0</v>
          </cell>
          <cell r="C343">
            <v>0</v>
          </cell>
          <cell r="D343">
            <v>0</v>
          </cell>
          <cell r="E343">
            <v>0</v>
          </cell>
          <cell r="F343">
            <v>0</v>
          </cell>
          <cell r="G343">
            <v>12226.861180000007</v>
          </cell>
        </row>
        <row r="344">
          <cell r="A344" t="str">
            <v>Empresa Polo435100150</v>
          </cell>
          <cell r="B344">
            <v>3365.2248100000002</v>
          </cell>
          <cell r="C344">
            <v>9357.1765399999986</v>
          </cell>
          <cell r="D344">
            <v>1450.8737100000017</v>
          </cell>
          <cell r="E344">
            <v>2319.7055600000022</v>
          </cell>
          <cell r="F344">
            <v>23805.139450000002</v>
          </cell>
          <cell r="G344">
            <v>0.65489999999999782</v>
          </cell>
        </row>
        <row r="345">
          <cell r="A345" t="str">
            <v>Empresa Polo435100190</v>
          </cell>
          <cell r="B345">
            <v>1138.62365</v>
          </cell>
          <cell r="C345">
            <v>1313.81522</v>
          </cell>
          <cell r="D345">
            <v>-449.60479999999984</v>
          </cell>
          <cell r="E345">
            <v>197.74208000000021</v>
          </cell>
          <cell r="F345">
            <v>-31.320040000000517</v>
          </cell>
          <cell r="G345">
            <v>29300.002000000037</v>
          </cell>
        </row>
        <row r="346">
          <cell r="A346" t="str">
            <v>Empresa Polo435200000</v>
          </cell>
          <cell r="B346">
            <v>125.74539000000001</v>
          </cell>
          <cell r="C346">
            <v>72.384260000000012</v>
          </cell>
          <cell r="D346">
            <v>137.05291999999997</v>
          </cell>
          <cell r="E346">
            <v>56.216619999999978</v>
          </cell>
          <cell r="F346">
            <v>41.134450000000015</v>
          </cell>
          <cell r="G346">
            <v>2475.6508300000132</v>
          </cell>
        </row>
        <row r="347">
          <cell r="A347" t="str">
            <v>Empresa Polo435900000</v>
          </cell>
          <cell r="B347">
            <v>-13.02589</v>
          </cell>
          <cell r="C347">
            <v>18.727130000000002</v>
          </cell>
          <cell r="D347">
            <v>349.24583000000001</v>
          </cell>
          <cell r="E347">
            <v>-1.9081400000000031</v>
          </cell>
          <cell r="F347">
            <v>9.5656599999999798</v>
          </cell>
          <cell r="G347">
            <v>-11624.458330000001</v>
          </cell>
        </row>
        <row r="348">
          <cell r="A348" t="str">
            <v>Empresa Polo441100430</v>
          </cell>
          <cell r="B348">
            <v>0</v>
          </cell>
          <cell r="C348">
            <v>0</v>
          </cell>
          <cell r="D348">
            <v>-6034.9839900000006</v>
          </cell>
          <cell r="E348">
            <v>301.05486000000019</v>
          </cell>
          <cell r="F348">
            <v>162.23346000000038</v>
          </cell>
          <cell r="G348">
            <v>-251.17585999999997</v>
          </cell>
        </row>
        <row r="349">
          <cell r="A349" t="str">
            <v>Empresa Polo441301200</v>
          </cell>
          <cell r="B349">
            <v>4428.0029299999997</v>
          </cell>
          <cell r="C349">
            <v>3850.6987200000012</v>
          </cell>
          <cell r="D349">
            <v>3816.8125999999993</v>
          </cell>
          <cell r="E349">
            <v>2444.8681199999992</v>
          </cell>
          <cell r="F349">
            <v>3156.4275200000011</v>
          </cell>
          <cell r="G349">
            <v>866.67387000000008</v>
          </cell>
        </row>
        <row r="350">
          <cell r="A350" t="str">
            <v>Empresa Polo441910170</v>
          </cell>
          <cell r="B350">
            <v>473.76436999999999</v>
          </cell>
          <cell r="C350">
            <v>-52.46125</v>
          </cell>
          <cell r="D350">
            <v>-117.82486999999998</v>
          </cell>
          <cell r="E350">
            <v>367.93553999999995</v>
          </cell>
          <cell r="F350">
            <v>-91.70948999999996</v>
          </cell>
          <cell r="G350">
            <v>-223.65054999999995</v>
          </cell>
        </row>
        <row r="351">
          <cell r="A351" t="str">
            <v>Empresa Polo441910210</v>
          </cell>
          <cell r="B351">
            <v>2066.4306099999999</v>
          </cell>
          <cell r="C351">
            <v>1793.7789200000002</v>
          </cell>
          <cell r="D351">
            <v>1484.4505200000003</v>
          </cell>
          <cell r="E351">
            <v>1738.1236999999983</v>
          </cell>
          <cell r="F351">
            <v>1811.2982300000003</v>
          </cell>
          <cell r="G351">
            <v>13.8</v>
          </cell>
        </row>
        <row r="352">
          <cell r="A352" t="str">
            <v>Empresa Polo441910220</v>
          </cell>
          <cell r="B352">
            <v>277.20761000000005</v>
          </cell>
          <cell r="C352">
            <v>174.39786999999995</v>
          </cell>
          <cell r="D352">
            <v>14.788520000000005</v>
          </cell>
          <cell r="E352">
            <v>207.28030000000012</v>
          </cell>
          <cell r="F352">
            <v>-3.7636700000001611</v>
          </cell>
          <cell r="G352">
            <v>0</v>
          </cell>
        </row>
        <row r="353">
          <cell r="A353" t="str">
            <v>Empresa Polo441910230</v>
          </cell>
          <cell r="B353">
            <v>1084.11616</v>
          </cell>
          <cell r="C353">
            <v>526.51639999999998</v>
          </cell>
          <cell r="D353">
            <v>43.332060000000183</v>
          </cell>
          <cell r="E353">
            <v>992.82225999999991</v>
          </cell>
          <cell r="F353">
            <v>517.74257999999963</v>
          </cell>
          <cell r="G353">
            <v>4124.7242399999996</v>
          </cell>
        </row>
        <row r="354">
          <cell r="A354" t="str">
            <v>Empresa Polo441910900</v>
          </cell>
          <cell r="B354">
            <v>1351.58428</v>
          </cell>
          <cell r="C354">
            <v>1695.1772700000001</v>
          </cell>
          <cell r="D354">
            <v>1432.9777100000001</v>
          </cell>
          <cell r="E354">
            <v>493.58362999999918</v>
          </cell>
          <cell r="F354">
            <v>245.91558999999961</v>
          </cell>
          <cell r="G354">
            <v>888.00837999999931</v>
          </cell>
        </row>
        <row r="355">
          <cell r="A355" t="str">
            <v>Empresa Polo441920000</v>
          </cell>
          <cell r="B355">
            <v>15644.848040000001</v>
          </cell>
          <cell r="C355">
            <v>16347.168980000002</v>
          </cell>
          <cell r="D355">
            <v>13492.075849999997</v>
          </cell>
          <cell r="E355">
            <v>13096.311250000013</v>
          </cell>
          <cell r="F355">
            <v>5775.1510099999796</v>
          </cell>
          <cell r="G355">
            <v>1885.1695999999974</v>
          </cell>
        </row>
        <row r="356">
          <cell r="A356" t="str">
            <v>Empresa Polo441920600</v>
          </cell>
          <cell r="B356">
            <v>0</v>
          </cell>
          <cell r="C356">
            <v>0</v>
          </cell>
          <cell r="D356">
            <v>6340.4670000000006</v>
          </cell>
          <cell r="E356">
            <v>32.86927999999898</v>
          </cell>
          <cell r="F356">
            <v>-4540.3803399999997</v>
          </cell>
          <cell r="G356">
            <v>0</v>
          </cell>
        </row>
        <row r="357">
          <cell r="A357" t="str">
            <v>Empresa Polo441920850</v>
          </cell>
          <cell r="B357">
            <v>0</v>
          </cell>
          <cell r="C357">
            <v>0</v>
          </cell>
          <cell r="D357">
            <v>101736.46400000001</v>
          </cell>
          <cell r="E357">
            <v>24438.604799999986</v>
          </cell>
          <cell r="F357">
            <v>41499.998000000007</v>
          </cell>
          <cell r="G357">
            <v>412.88911999999982</v>
          </cell>
        </row>
        <row r="358">
          <cell r="A358" t="str">
            <v>Empresa Polo441920900</v>
          </cell>
          <cell r="B358">
            <v>4569.7306700000017</v>
          </cell>
          <cell r="C358">
            <v>7423.2614999999942</v>
          </cell>
          <cell r="D358">
            <v>4944.6903600000023</v>
          </cell>
          <cell r="E358">
            <v>5848.1681299999982</v>
          </cell>
          <cell r="F358">
            <v>17714.867590000002</v>
          </cell>
          <cell r="G358">
            <v>0</v>
          </cell>
        </row>
        <row r="359">
          <cell r="A359" t="str">
            <v>Empresa Polo441921100</v>
          </cell>
          <cell r="B359">
            <v>3858.7326200000007</v>
          </cell>
          <cell r="C359">
            <v>-9692.84915</v>
          </cell>
          <cell r="D359">
            <v>-8041.4148800000021</v>
          </cell>
          <cell r="E359">
            <v>13899.637490000001</v>
          </cell>
          <cell r="F359">
            <v>9036.919649999998</v>
          </cell>
          <cell r="G359">
            <v>95.153210000000058</v>
          </cell>
        </row>
        <row r="360">
          <cell r="A360" t="str">
            <v>Empresa Polo441922700</v>
          </cell>
          <cell r="B360">
            <v>41.674530000000004</v>
          </cell>
          <cell r="C360">
            <v>-37.46699000000001</v>
          </cell>
          <cell r="D360">
            <v>92.88142000000002</v>
          </cell>
          <cell r="E360">
            <v>16.666939999999997</v>
          </cell>
          <cell r="F360">
            <v>326.45662999999996</v>
          </cell>
          <cell r="G360">
            <v>0</v>
          </cell>
        </row>
        <row r="361">
          <cell r="A361" t="str">
            <v>Empresa Polo441923000</v>
          </cell>
          <cell r="B361">
            <v>282.75362999999999</v>
          </cell>
          <cell r="C361">
            <v>613.49156000000016</v>
          </cell>
          <cell r="D361">
            <v>-348.51000999999997</v>
          </cell>
          <cell r="E361">
            <v>71.182059999999979</v>
          </cell>
          <cell r="F361">
            <v>1057.0016799999999</v>
          </cell>
          <cell r="G361">
            <v>0</v>
          </cell>
        </row>
        <row r="362">
          <cell r="A362" t="str">
            <v>Empresa Polo441950000</v>
          </cell>
          <cell r="B362">
            <v>226.44362000000001</v>
          </cell>
          <cell r="C362">
            <v>-52.998960000000011</v>
          </cell>
          <cell r="D362">
            <v>-40.974829999999997</v>
          </cell>
          <cell r="E362">
            <v>193.01351</v>
          </cell>
          <cell r="F362">
            <v>174.36937999999998</v>
          </cell>
          <cell r="G362">
            <v>0</v>
          </cell>
        </row>
        <row r="363">
          <cell r="A363" t="str">
            <v>Empresa Polo441950010</v>
          </cell>
          <cell r="B363">
            <v>-227.45027000000002</v>
          </cell>
          <cell r="C363">
            <v>378.69101000000001</v>
          </cell>
          <cell r="D363">
            <v>-1.3769999999999811</v>
          </cell>
          <cell r="E363">
            <v>27.647109999999998</v>
          </cell>
          <cell r="F363">
            <v>3.2085099999999898</v>
          </cell>
          <cell r="G363">
            <v>0</v>
          </cell>
        </row>
        <row r="364">
          <cell r="A364" t="str">
            <v>Empresa Polo441980010</v>
          </cell>
          <cell r="B364">
            <v>4045.4173800000003</v>
          </cell>
          <cell r="C364">
            <v>940.83005999999978</v>
          </cell>
          <cell r="D364">
            <v>21.534439999999449</v>
          </cell>
          <cell r="E364">
            <v>0</v>
          </cell>
          <cell r="F364">
            <v>0</v>
          </cell>
          <cell r="G364">
            <v>0</v>
          </cell>
        </row>
        <row r="365">
          <cell r="A365" t="str">
            <v>Empresa Polo441980100</v>
          </cell>
          <cell r="B365">
            <v>1329.6539299999999</v>
          </cell>
          <cell r="C365">
            <v>1779.4429499999997</v>
          </cell>
          <cell r="D365">
            <v>2708.4446100000009</v>
          </cell>
          <cell r="E365">
            <v>2583.5241799999994</v>
          </cell>
          <cell r="F365">
            <v>8798.6315299999987</v>
          </cell>
          <cell r="G365">
            <v>-535.47490000000005</v>
          </cell>
        </row>
        <row r="366">
          <cell r="A366" t="str">
            <v>Empresa Polo441980110</v>
          </cell>
          <cell r="B366">
            <v>1800.9122200000002</v>
          </cell>
          <cell r="C366">
            <v>4136.0610299999998</v>
          </cell>
          <cell r="D366">
            <v>2427.1200500000004</v>
          </cell>
          <cell r="E366">
            <v>884.35858000000007</v>
          </cell>
          <cell r="F366">
            <v>-392.87980000000061</v>
          </cell>
          <cell r="G366">
            <v>0</v>
          </cell>
        </row>
        <row r="367">
          <cell r="A367" t="str">
            <v>Empresa Polo441980120</v>
          </cell>
          <cell r="B367">
            <v>673.25449999999989</v>
          </cell>
          <cell r="C367">
            <v>1503.1467200000002</v>
          </cell>
          <cell r="D367">
            <v>1850.80215</v>
          </cell>
          <cell r="E367">
            <v>11927.155749999998</v>
          </cell>
          <cell r="F367">
            <v>-940.55919999999787</v>
          </cell>
          <cell r="G367">
            <v>0</v>
          </cell>
        </row>
        <row r="368">
          <cell r="A368" t="str">
            <v>Empresa Polo441980190</v>
          </cell>
          <cell r="B368">
            <v>0</v>
          </cell>
          <cell r="C368">
            <v>100.04474</v>
          </cell>
          <cell r="D368">
            <v>1788.1219599999999</v>
          </cell>
          <cell r="E368">
            <v>940.6453799999997</v>
          </cell>
          <cell r="F368">
            <v>-1096.6870799999997</v>
          </cell>
          <cell r="G368">
            <v>523.60626000000025</v>
          </cell>
        </row>
        <row r="369">
          <cell r="A369" t="str">
            <v>Empresa Polo441990000</v>
          </cell>
          <cell r="B369">
            <v>518.6925</v>
          </cell>
          <cell r="C369">
            <v>23.784279999999967</v>
          </cell>
          <cell r="D369">
            <v>627.18659000000002</v>
          </cell>
          <cell r="E369">
            <v>287.47597999999994</v>
          </cell>
          <cell r="F369">
            <v>54.25881000000004</v>
          </cell>
          <cell r="G369">
            <v>0</v>
          </cell>
        </row>
        <row r="370">
          <cell r="A370" t="str">
            <v>Empresa Polo441990020</v>
          </cell>
          <cell r="B370">
            <v>0</v>
          </cell>
          <cell r="C370">
            <v>12.77562</v>
          </cell>
          <cell r="D370">
            <v>-12.77562</v>
          </cell>
          <cell r="E370">
            <v>0</v>
          </cell>
          <cell r="F370">
            <v>0</v>
          </cell>
          <cell r="G370">
            <v>4615.1081200000044</v>
          </cell>
        </row>
        <row r="371">
          <cell r="A371" t="str">
            <v>Empresa Polo441990030</v>
          </cell>
          <cell r="B371">
            <v>61.336069999999999</v>
          </cell>
          <cell r="C371">
            <v>144.88708999999994</v>
          </cell>
          <cell r="D371">
            <v>168.56212999999997</v>
          </cell>
          <cell r="E371">
            <v>112.75521000000009</v>
          </cell>
          <cell r="F371">
            <v>172.97602999999998</v>
          </cell>
          <cell r="G371">
            <v>-2277.377290000004</v>
          </cell>
        </row>
        <row r="372">
          <cell r="A372" t="str">
            <v>Empresa Polo441990100</v>
          </cell>
          <cell r="B372">
            <v>0</v>
          </cell>
          <cell r="C372">
            <v>0</v>
          </cell>
          <cell r="D372">
            <v>3.3780000000000004E-2</v>
          </cell>
          <cell r="E372">
            <v>0</v>
          </cell>
          <cell r="F372">
            <v>-3.3780000000000004E-2</v>
          </cell>
          <cell r="G372">
            <v>51.284070000000014</v>
          </cell>
        </row>
        <row r="373">
          <cell r="A373" t="str">
            <v>Empresa Polo441990110</v>
          </cell>
          <cell r="B373">
            <v>0</v>
          </cell>
          <cell r="C373">
            <v>0</v>
          </cell>
          <cell r="D373">
            <v>0</v>
          </cell>
          <cell r="E373">
            <v>0</v>
          </cell>
          <cell r="F373">
            <v>0</v>
          </cell>
          <cell r="G373">
            <v>521.55859000000032</v>
          </cell>
        </row>
        <row r="374">
          <cell r="A374" t="str">
            <v>Empresa Polo441990120</v>
          </cell>
          <cell r="B374">
            <v>350.59974999999997</v>
          </cell>
          <cell r="C374">
            <v>-350.59974999999997</v>
          </cell>
          <cell r="D374">
            <v>67.614800000000002</v>
          </cell>
          <cell r="E374">
            <v>0</v>
          </cell>
          <cell r="F374">
            <v>40.56926</v>
          </cell>
          <cell r="G374">
            <v>41.543929999999818</v>
          </cell>
        </row>
        <row r="375">
          <cell r="A375" t="str">
            <v>Empresa Polo441991001</v>
          </cell>
          <cell r="B375">
            <v>0</v>
          </cell>
          <cell r="C375">
            <v>731.18429000000003</v>
          </cell>
          <cell r="D375">
            <v>-731.18429000000003</v>
          </cell>
          <cell r="E375">
            <v>50.25423</v>
          </cell>
          <cell r="F375">
            <v>0</v>
          </cell>
          <cell r="G375">
            <v>65.189709999999991</v>
          </cell>
        </row>
        <row r="376">
          <cell r="A376" t="str">
            <v>Empresa Polo441992000</v>
          </cell>
          <cell r="B376">
            <v>0</v>
          </cell>
          <cell r="C376">
            <v>0</v>
          </cell>
          <cell r="D376">
            <v>0</v>
          </cell>
          <cell r="E376">
            <v>0</v>
          </cell>
          <cell r="F376">
            <v>0</v>
          </cell>
          <cell r="G376">
            <v>0</v>
          </cell>
        </row>
        <row r="377">
          <cell r="A377" t="str">
            <v>Empresa Polo441993000</v>
          </cell>
          <cell r="B377">
            <v>0</v>
          </cell>
          <cell r="C377">
            <v>0</v>
          </cell>
          <cell r="D377">
            <v>50.25423</v>
          </cell>
          <cell r="E377">
            <v>-50.25423</v>
          </cell>
          <cell r="F377">
            <v>0</v>
          </cell>
          <cell r="G377">
            <v>31.189210000000003</v>
          </cell>
        </row>
        <row r="378">
          <cell r="A378" t="str">
            <v>Empresa Polo441994000</v>
          </cell>
          <cell r="B378">
            <v>2.12845</v>
          </cell>
          <cell r="C378">
            <v>2.12845</v>
          </cell>
          <cell r="D378">
            <v>2.1284500000000008</v>
          </cell>
          <cell r="E378">
            <v>2.1284499999999991</v>
          </cell>
          <cell r="F378">
            <v>-8.5137999999999998</v>
          </cell>
          <cell r="G378">
            <v>0</v>
          </cell>
        </row>
        <row r="379">
          <cell r="A379" t="str">
            <v>Empresa Polo441999999</v>
          </cell>
          <cell r="B379">
            <v>301.24551999999994</v>
          </cell>
          <cell r="C379">
            <v>151.22984000000002</v>
          </cell>
          <cell r="D379">
            <v>470.02461</v>
          </cell>
          <cell r="E379">
            <v>114.69545000000028</v>
          </cell>
          <cell r="F379">
            <v>-207.78973000000019</v>
          </cell>
          <cell r="G379">
            <v>177.73498000000001</v>
          </cell>
        </row>
        <row r="380">
          <cell r="A380" t="str">
            <v>Empresa Polo442100100</v>
          </cell>
          <cell r="B380">
            <v>0</v>
          </cell>
          <cell r="C380">
            <v>33636.31192</v>
          </cell>
          <cell r="D380">
            <v>-33636.31192</v>
          </cell>
          <cell r="E380">
            <v>4.4999999999999998E-2</v>
          </cell>
          <cell r="F380">
            <v>0</v>
          </cell>
          <cell r="G380">
            <v>21370.278380000007</v>
          </cell>
        </row>
        <row r="381">
          <cell r="A381" t="str">
            <v>Empresa Polo442100110</v>
          </cell>
          <cell r="B381">
            <v>0</v>
          </cell>
          <cell r="C381">
            <v>-19682.96917</v>
          </cell>
          <cell r="D381">
            <v>19682.96917</v>
          </cell>
          <cell r="E381">
            <v>0</v>
          </cell>
          <cell r="F381">
            <v>0</v>
          </cell>
          <cell r="G381">
            <v>8130.5822899999985</v>
          </cell>
        </row>
        <row r="382">
          <cell r="A382" t="str">
            <v>Empresa Polo442100190</v>
          </cell>
          <cell r="B382">
            <v>0</v>
          </cell>
          <cell r="C382">
            <v>0</v>
          </cell>
          <cell r="D382">
            <v>732.30325000000005</v>
          </cell>
          <cell r="E382">
            <v>634.37564999999984</v>
          </cell>
          <cell r="F382">
            <v>21.111020000000053</v>
          </cell>
        </row>
        <row r="383">
          <cell r="A383" t="str">
            <v>Empresa Polo442100200</v>
          </cell>
          <cell r="B383">
            <v>0</v>
          </cell>
          <cell r="C383">
            <v>0</v>
          </cell>
          <cell r="D383">
            <v>0</v>
          </cell>
          <cell r="E383">
            <v>0</v>
          </cell>
          <cell r="F383">
            <v>0</v>
          </cell>
        </row>
        <row r="384">
          <cell r="A384" t="str">
            <v>Empresa Polo442100229</v>
          </cell>
          <cell r="B384">
            <v>747.16669999999999</v>
          </cell>
          <cell r="C384">
            <v>0</v>
          </cell>
          <cell r="D384">
            <v>0</v>
          </cell>
          <cell r="E384">
            <v>-747.16669999999999</v>
          </cell>
          <cell r="F384">
            <v>0</v>
          </cell>
        </row>
        <row r="385">
          <cell r="A385" t="str">
            <v>Empresa Polo442100290</v>
          </cell>
          <cell r="B385">
            <v>3243.88789</v>
          </cell>
          <cell r="C385">
            <v>661.87787000000026</v>
          </cell>
          <cell r="D385">
            <v>20147.208319999998</v>
          </cell>
          <cell r="E385">
            <v>24006.316200000001</v>
          </cell>
          <cell r="F385">
            <v>49869.470480000004</v>
          </cell>
        </row>
        <row r="386">
          <cell r="A386" t="str">
            <v>Empresa Polo442100300</v>
          </cell>
          <cell r="B386">
            <v>-2047.8132399999997</v>
          </cell>
          <cell r="C386">
            <v>-973.32448000000045</v>
          </cell>
          <cell r="D386">
            <v>-4688.1816999999992</v>
          </cell>
          <cell r="E386">
            <v>-20653.028840000003</v>
          </cell>
          <cell r="F386">
            <v>-30048.23286</v>
          </cell>
        </row>
        <row r="387">
          <cell r="A387" t="str">
            <v>Empresa Polo442100310</v>
          </cell>
          <cell r="B387">
            <v>0</v>
          </cell>
          <cell r="C387">
            <v>0</v>
          </cell>
          <cell r="D387">
            <v>0</v>
          </cell>
          <cell r="E387">
            <v>0</v>
          </cell>
          <cell r="F387">
            <v>0</v>
          </cell>
        </row>
        <row r="388">
          <cell r="A388" t="str">
            <v>Empresa Polo442100390</v>
          </cell>
          <cell r="B388">
            <v>30.950599999999998</v>
          </cell>
          <cell r="C388">
            <v>90.919629999999998</v>
          </cell>
          <cell r="D388">
            <v>13.118259999999992</v>
          </cell>
          <cell r="E388">
            <v>8.4065799999999911</v>
          </cell>
          <cell r="F388">
            <v>59.486010000000022</v>
          </cell>
        </row>
        <row r="389">
          <cell r="A389" t="str">
            <v>Empresa Polo442100400</v>
          </cell>
          <cell r="B389">
            <v>51.725120000000004</v>
          </cell>
          <cell r="C389">
            <v>52.865539999999996</v>
          </cell>
          <cell r="D389">
            <v>1182.7114199999999</v>
          </cell>
          <cell r="E389">
            <v>9.2176500000000487</v>
          </cell>
          <cell r="F389">
            <v>73.117669999999862</v>
          </cell>
        </row>
        <row r="390">
          <cell r="A390" t="str">
            <v>Empresa Polo442100410</v>
          </cell>
          <cell r="B390">
            <v>0</v>
          </cell>
          <cell r="C390">
            <v>0</v>
          </cell>
          <cell r="D390">
            <v>0</v>
          </cell>
          <cell r="E390">
            <v>0</v>
          </cell>
          <cell r="F390">
            <v>0</v>
          </cell>
        </row>
        <row r="391">
          <cell r="A391" t="str">
            <v>Empresa Polo442100420</v>
          </cell>
          <cell r="B391">
            <v>0</v>
          </cell>
          <cell r="C391">
            <v>0</v>
          </cell>
          <cell r="D391">
            <v>0</v>
          </cell>
          <cell r="E391">
            <v>0</v>
          </cell>
          <cell r="F391">
            <v>0</v>
          </cell>
        </row>
        <row r="392">
          <cell r="A392" t="str">
            <v>Empresa Polo442100429</v>
          </cell>
          <cell r="B392">
            <v>467.38141000000002</v>
          </cell>
          <cell r="C392">
            <v>230.47886</v>
          </cell>
          <cell r="D392">
            <v>-173.92024000000004</v>
          </cell>
          <cell r="E392">
            <v>2691.9569600000004</v>
          </cell>
          <cell r="F392">
            <v>1098.0296399999997</v>
          </cell>
        </row>
        <row r="393">
          <cell r="A393" t="str">
            <v>Empresa Polo442100430</v>
          </cell>
          <cell r="B393">
            <v>0.12237999999999999</v>
          </cell>
          <cell r="C393">
            <v>578.91553999999996</v>
          </cell>
          <cell r="D393">
            <v>0</v>
          </cell>
          <cell r="E393">
            <v>0</v>
          </cell>
          <cell r="F393">
            <v>-343.97296999999998</v>
          </cell>
        </row>
        <row r="394">
          <cell r="A394" t="str">
            <v>Empresa Polo442100440</v>
          </cell>
          <cell r="B394">
            <v>0</v>
          </cell>
          <cell r="C394">
            <v>0</v>
          </cell>
          <cell r="D394">
            <v>0.53610999999999998</v>
          </cell>
          <cell r="E394">
            <v>0</v>
          </cell>
          <cell r="F394">
            <v>-0.53610999999999998</v>
          </cell>
        </row>
        <row r="395">
          <cell r="A395" t="str">
            <v>Empresa Polo442100450</v>
          </cell>
          <cell r="B395">
            <v>0</v>
          </cell>
          <cell r="C395">
            <v>0.51408000000000009</v>
          </cell>
          <cell r="D395">
            <v>2.88774</v>
          </cell>
          <cell r="E395">
            <v>3.2281499999999999</v>
          </cell>
          <cell r="F395">
            <v>8.45444</v>
          </cell>
        </row>
        <row r="396">
          <cell r="A396" t="str">
            <v>Empresa Polo442200100</v>
          </cell>
          <cell r="B396">
            <v>0</v>
          </cell>
          <cell r="C396">
            <v>0.90603999999999996</v>
          </cell>
          <cell r="D396">
            <v>48.718320000000006</v>
          </cell>
          <cell r="E396">
            <v>0</v>
          </cell>
          <cell r="F396">
            <v>0</v>
          </cell>
        </row>
        <row r="397">
          <cell r="A397" t="str">
            <v>Empresa Polo442200200</v>
          </cell>
          <cell r="B397">
            <v>0</v>
          </cell>
          <cell r="C397">
            <v>0</v>
          </cell>
          <cell r="D397">
            <v>0</v>
          </cell>
          <cell r="E397">
            <v>0</v>
          </cell>
          <cell r="F397">
            <v>0</v>
          </cell>
        </row>
        <row r="398">
          <cell r="A398" t="str">
            <v>Empresa Polo442200900</v>
          </cell>
          <cell r="B398">
            <v>74.87218</v>
          </cell>
          <cell r="C398">
            <v>21.437420000000003</v>
          </cell>
          <cell r="D398">
            <v>59.741280000000003</v>
          </cell>
          <cell r="E398">
            <v>11.291919999999976</v>
          </cell>
          <cell r="F398">
            <v>-18.449849999999998</v>
          </cell>
        </row>
        <row r="399">
          <cell r="A399" t="str">
            <v>Empresa Polo451000000</v>
          </cell>
          <cell r="B399">
            <v>9213.6331449999998</v>
          </cell>
          <cell r="C399">
            <v>15413.932795000001</v>
          </cell>
          <cell r="D399">
            <v>-10068.757369500001</v>
          </cell>
          <cell r="E399">
            <v>9372.2536994999991</v>
          </cell>
          <cell r="F399">
            <v>4342.0535899999995</v>
          </cell>
        </row>
        <row r="400">
          <cell r="A400" t="str">
            <v>Empresa Polo451000100</v>
          </cell>
          <cell r="B400">
            <v>3977.9026813</v>
          </cell>
          <cell r="C400">
            <v>5097.8833680999996</v>
          </cell>
          <cell r="D400">
            <v>-4587.189507</v>
          </cell>
          <cell r="E400">
            <v>4105.3801176000006</v>
          </cell>
          <cell r="F400">
            <v>2264.383850000002</v>
          </cell>
        </row>
        <row r="401">
          <cell r="A401" t="str">
            <v>Empresa Polo4XXX</v>
          </cell>
          <cell r="B401">
            <v>0</v>
          </cell>
          <cell r="C401">
            <v>0</v>
          </cell>
          <cell r="D401">
            <v>0</v>
          </cell>
          <cell r="E401">
            <v>0</v>
          </cell>
          <cell r="F401">
            <v>0</v>
          </cell>
        </row>
      </sheetData>
      <sheetData sheetId="18" refreshError="1"/>
      <sheetData sheetId="19" refreshError="1"/>
      <sheetData sheetId="20" refreshError="1"/>
      <sheetData sheetId="21"/>
      <sheetData sheetId="22"/>
      <sheetData sheetId="23"/>
      <sheetData sheetId="24" refreshError="1"/>
      <sheetData sheetId="25" refreshError="1"/>
      <sheetData sheetId="2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_Unidade"/>
      <sheetName val="Empresas"/>
    </sheetNames>
    <sheetDataSet>
      <sheetData sheetId="0" refreshError="1"/>
      <sheetData sheetId="1" refreshError="1">
        <row r="1">
          <cell r="B1">
            <v>5</v>
          </cell>
        </row>
        <row r="2">
          <cell r="B2">
            <v>3</v>
          </cell>
        </row>
        <row r="3">
          <cell r="B3">
            <v>1</v>
          </cell>
        </row>
        <row r="4">
          <cell r="B4">
            <v>0</v>
          </cell>
        </row>
      </sheetData>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ções"/>
      <sheetName val="Banco de Dados"/>
      <sheetName val="Check Farol"/>
      <sheetName val="Check List"/>
      <sheetName val="Check Pad "/>
      <sheetName val="Cronograma"/>
      <sheetName val="Check Pecados"/>
      <sheetName val="Check List SSO"/>
      <sheetName val="Pessoal Próprio"/>
      <sheetName val="Pessoal de Terceiros"/>
      <sheetName val="Treinamento na Visão"/>
    </sheetNames>
    <sheetDataSet>
      <sheetData sheetId="0"/>
      <sheetData sheetId="1"/>
      <sheetData sheetId="2" refreshError="1">
        <row r="5">
          <cell r="F5">
            <v>1</v>
          </cell>
          <cell r="G5">
            <v>1</v>
          </cell>
          <cell r="H5">
            <v>1</v>
          </cell>
          <cell r="I5">
            <v>0</v>
          </cell>
          <cell r="J5">
            <v>1</v>
          </cell>
        </row>
        <row r="7">
          <cell r="F7" t="str">
            <v>NA</v>
          </cell>
          <cell r="G7" t="str">
            <v>NA</v>
          </cell>
          <cell r="H7" t="str">
            <v>NA</v>
          </cell>
          <cell r="I7" t="str">
            <v>NA</v>
          </cell>
          <cell r="J7" t="str">
            <v>NA</v>
          </cell>
        </row>
        <row r="9">
          <cell r="F9" t="str">
            <v>NA</v>
          </cell>
          <cell r="G9" t="str">
            <v>NA</v>
          </cell>
          <cell r="H9" t="str">
            <v>NA</v>
          </cell>
          <cell r="I9" t="str">
            <v>NA</v>
          </cell>
          <cell r="J9" t="str">
            <v>NA</v>
          </cell>
        </row>
        <row r="11">
          <cell r="F11" t="str">
            <v>NA</v>
          </cell>
          <cell r="G11" t="str">
            <v>NA</v>
          </cell>
          <cell r="H11" t="str">
            <v>NA</v>
          </cell>
          <cell r="I11" t="str">
            <v>NA</v>
          </cell>
          <cell r="J11" t="str">
            <v>NA</v>
          </cell>
        </row>
        <row r="13">
          <cell r="F13">
            <v>1</v>
          </cell>
          <cell r="G13">
            <v>1</v>
          </cell>
          <cell r="H13">
            <v>1</v>
          </cell>
          <cell r="I13">
            <v>0</v>
          </cell>
          <cell r="J13">
            <v>1</v>
          </cell>
        </row>
        <row r="15">
          <cell r="F15">
            <v>1</v>
          </cell>
          <cell r="G15">
            <v>1</v>
          </cell>
          <cell r="H15">
            <v>1</v>
          </cell>
          <cell r="I15">
            <v>1</v>
          </cell>
          <cell r="J15">
            <v>1</v>
          </cell>
        </row>
        <row r="17">
          <cell r="F17">
            <v>1</v>
          </cell>
          <cell r="G17">
            <v>1</v>
          </cell>
          <cell r="H17">
            <v>1</v>
          </cell>
          <cell r="I17">
            <v>0</v>
          </cell>
          <cell r="J17">
            <v>1</v>
          </cell>
        </row>
        <row r="19">
          <cell r="F19" t="str">
            <v>NA</v>
          </cell>
          <cell r="G19" t="str">
            <v>NA</v>
          </cell>
          <cell r="H19" t="str">
            <v>NA</v>
          </cell>
          <cell r="I19" t="str">
            <v>NA</v>
          </cell>
          <cell r="J19" t="str">
            <v>NA</v>
          </cell>
        </row>
        <row r="21">
          <cell r="F21" t="str">
            <v>NA</v>
          </cell>
          <cell r="G21" t="str">
            <v>NA</v>
          </cell>
          <cell r="H21" t="str">
            <v>NA</v>
          </cell>
          <cell r="I21" t="str">
            <v>NA</v>
          </cell>
          <cell r="J21" t="str">
            <v>NA</v>
          </cell>
        </row>
        <row r="23">
          <cell r="F23" t="str">
            <v>NA</v>
          </cell>
          <cell r="G23" t="str">
            <v>NA</v>
          </cell>
          <cell r="H23" t="str">
            <v>NA</v>
          </cell>
          <cell r="I23" t="str">
            <v>NA</v>
          </cell>
          <cell r="J23" t="str">
            <v>NA</v>
          </cell>
        </row>
        <row r="25">
          <cell r="F25" t="str">
            <v>NA</v>
          </cell>
          <cell r="G25" t="str">
            <v>NA</v>
          </cell>
          <cell r="H25" t="str">
            <v>NA</v>
          </cell>
          <cell r="I25" t="str">
            <v>NA</v>
          </cell>
          <cell r="J25" t="str">
            <v>NA</v>
          </cell>
        </row>
        <row r="27">
          <cell r="F27" t="str">
            <v>NA</v>
          </cell>
          <cell r="G27" t="str">
            <v>NA</v>
          </cell>
          <cell r="H27" t="str">
            <v>NA</v>
          </cell>
          <cell r="I27" t="str">
            <v>NA</v>
          </cell>
          <cell r="J27" t="str">
            <v>NA</v>
          </cell>
        </row>
        <row r="29">
          <cell r="F29" t="str">
            <v>NA</v>
          </cell>
          <cell r="G29" t="str">
            <v>NA</v>
          </cell>
          <cell r="H29" t="str">
            <v>NA</v>
          </cell>
          <cell r="I29" t="str">
            <v>NA</v>
          </cell>
          <cell r="J29" t="str">
            <v>NA</v>
          </cell>
        </row>
        <row r="31">
          <cell r="F31" t="str">
            <v>NA</v>
          </cell>
          <cell r="G31" t="str">
            <v>NA</v>
          </cell>
          <cell r="H31" t="str">
            <v>NA</v>
          </cell>
          <cell r="I31" t="str">
            <v>NA</v>
          </cell>
          <cell r="J31" t="str">
            <v>NA</v>
          </cell>
        </row>
        <row r="33">
          <cell r="F33" t="str">
            <v>NA</v>
          </cell>
          <cell r="G33" t="str">
            <v>NA</v>
          </cell>
          <cell r="H33" t="str">
            <v>NA</v>
          </cell>
          <cell r="I33" t="str">
            <v>NA</v>
          </cell>
          <cell r="J33" t="str">
            <v>NA</v>
          </cell>
        </row>
        <row r="35">
          <cell r="F35" t="str">
            <v>NA</v>
          </cell>
          <cell r="G35" t="str">
            <v>NA</v>
          </cell>
          <cell r="H35" t="str">
            <v>NA</v>
          </cell>
          <cell r="I35" t="str">
            <v>NA</v>
          </cell>
          <cell r="J35" t="str">
            <v>NA</v>
          </cell>
        </row>
        <row r="37">
          <cell r="F37" t="str">
            <v>NA</v>
          </cell>
          <cell r="G37" t="str">
            <v>NA</v>
          </cell>
          <cell r="H37" t="str">
            <v>NA</v>
          </cell>
          <cell r="I37" t="str">
            <v>NA</v>
          </cell>
          <cell r="J37" t="str">
            <v>NA</v>
          </cell>
        </row>
        <row r="39">
          <cell r="F39" t="str">
            <v>NA</v>
          </cell>
          <cell r="G39" t="str">
            <v>NA</v>
          </cell>
          <cell r="H39" t="str">
            <v>NA</v>
          </cell>
          <cell r="I39" t="str">
            <v>NA</v>
          </cell>
          <cell r="J39" t="str">
            <v>NA</v>
          </cell>
        </row>
        <row r="40">
          <cell r="F40" t="str">
            <v>NA</v>
          </cell>
        </row>
        <row r="41">
          <cell r="F41" t="str">
            <v>NA</v>
          </cell>
          <cell r="G41" t="str">
            <v>NA</v>
          </cell>
          <cell r="H41" t="str">
            <v>NA</v>
          </cell>
          <cell r="I41" t="str">
            <v>NA</v>
          </cell>
          <cell r="J41" t="str">
            <v>NA</v>
          </cell>
        </row>
      </sheetData>
      <sheetData sheetId="3"/>
      <sheetData sheetId="4"/>
      <sheetData sheetId="5"/>
      <sheetData sheetId="6"/>
      <sheetData sheetId="7"/>
      <sheetData sheetId="8"/>
      <sheetData sheetId="9"/>
      <sheetData sheetId="10"/>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a"/>
      <sheetName val="Iniciar"/>
      <sheetName val="Cobre_EBITDA"/>
      <sheetName val="Cobre_EBITDA_PJ"/>
      <sheetName val="Cobre_EBITDA_Det_Cadastrado"/>
      <sheetName val="Grafico ACUMULADO"/>
      <sheetName val="Grafico PROJETADO"/>
      <sheetName val="Capa2"/>
      <sheetName val="ConsolidInvNF"/>
      <sheetName val="Cobre_BrookHunt"/>
      <sheetName val="Cobre_Producao"/>
      <sheetName val="Cobre_Estoque"/>
      <sheetName val="FatosRelevantes_DIOC"/>
      <sheetName val="InvJustif_DIOC"/>
      <sheetName val="Gasto_Mes_Cobre"/>
      <sheetName val="Gasto_Acum_Cobre"/>
      <sheetName val="GastoUnit_Mes_Cobre"/>
      <sheetName val="GastoUnit_Acum_Cobre "/>
      <sheetName val="Geral"/>
      <sheetName val="DadosCobre"/>
      <sheetName val="DadosGraficos"/>
      <sheetName val="Sumário Buildup"/>
      <sheetName val="DIOC"/>
      <sheetName val="Exec_BOG"/>
      <sheetName val="OrcNF"/>
      <sheetName val="De-para"/>
      <sheetName val="Gasto"/>
      <sheetName val="Volume"/>
      <sheetName val="Receita &amp; Preço"/>
      <sheetName val="BaseTela"/>
      <sheetName val="M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row r="2">
          <cell r="K2">
            <v>0</v>
          </cell>
          <cell r="L2">
            <v>0</v>
          </cell>
          <cell r="M2">
            <v>0</v>
          </cell>
          <cell r="N2">
            <v>0</v>
          </cell>
          <cell r="O2">
            <v>0</v>
          </cell>
          <cell r="P2">
            <v>0</v>
          </cell>
          <cell r="Q2">
            <v>0</v>
          </cell>
          <cell r="R2">
            <v>0</v>
          </cell>
          <cell r="S2">
            <v>0</v>
          </cell>
        </row>
        <row r="3">
          <cell r="K3" t="str">
            <v>Executado Mês (A)</v>
          </cell>
          <cell r="L3" t="str">
            <v>Executado Mês (A)</v>
          </cell>
          <cell r="M3" t="str">
            <v>Executado Mês (A)</v>
          </cell>
          <cell r="N3" t="str">
            <v>Executado Mês (A)</v>
          </cell>
          <cell r="O3" t="str">
            <v>Executado Mês (A)</v>
          </cell>
          <cell r="P3" t="str">
            <v>Executado Mês (A)</v>
          </cell>
          <cell r="Q3" t="str">
            <v>Executado Mês (A)</v>
          </cell>
          <cell r="R3" t="str">
            <v>Executado Mês (A)</v>
          </cell>
          <cell r="S3" t="str">
            <v>Executado Mês (A)</v>
          </cell>
        </row>
        <row r="4">
          <cell r="K4" t="str">
            <v>ABR-2007</v>
          </cell>
          <cell r="L4" t="str">
            <v>MAI-2007</v>
          </cell>
          <cell r="M4" t="str">
            <v>JUN-2007</v>
          </cell>
          <cell r="N4" t="str">
            <v>JUL-2007</v>
          </cell>
          <cell r="O4" t="str">
            <v>AGO-2007</v>
          </cell>
          <cell r="P4" t="str">
            <v>SET-2007</v>
          </cell>
          <cell r="Q4" t="str">
            <v>OUT-2007</v>
          </cell>
          <cell r="R4" t="str">
            <v>NOV-2007</v>
          </cell>
          <cell r="S4" t="str">
            <v>DEZ-2007</v>
          </cell>
        </row>
        <row r="5">
          <cell r="A5" t="str">
            <v>001.BOG0</v>
          </cell>
          <cell r="B5" t="str">
            <v>001.BOG</v>
          </cell>
          <cell r="C5">
            <v>0</v>
          </cell>
          <cell r="D5">
            <v>0</v>
          </cell>
          <cell r="E5">
            <v>0</v>
          </cell>
          <cell r="K5">
            <v>0</v>
          </cell>
          <cell r="L5">
            <v>0</v>
          </cell>
          <cell r="M5">
            <v>0</v>
          </cell>
          <cell r="N5">
            <v>0</v>
          </cell>
          <cell r="O5">
            <v>0</v>
          </cell>
          <cell r="P5">
            <v>0</v>
          </cell>
          <cell r="Q5">
            <v>0</v>
          </cell>
          <cell r="R5">
            <v>0</v>
          </cell>
          <cell r="S5">
            <v>0</v>
          </cell>
        </row>
        <row r="6">
          <cell r="A6" t="str">
            <v>001.BOGPESSOAL</v>
          </cell>
          <cell r="B6" t="str">
            <v>001.BOG</v>
          </cell>
          <cell r="C6" t="str">
            <v>PESSOAL</v>
          </cell>
          <cell r="D6" t="str">
            <v>353012001</v>
          </cell>
          <cell r="E6">
            <v>353012001</v>
          </cell>
          <cell r="K6">
            <v>0</v>
          </cell>
          <cell r="L6">
            <v>0</v>
          </cell>
          <cell r="M6">
            <v>0</v>
          </cell>
          <cell r="N6">
            <v>0</v>
          </cell>
          <cell r="O6">
            <v>0</v>
          </cell>
          <cell r="P6">
            <v>0</v>
          </cell>
          <cell r="Q6">
            <v>0</v>
          </cell>
          <cell r="R6">
            <v>0</v>
          </cell>
          <cell r="S6">
            <v>0</v>
          </cell>
        </row>
        <row r="7">
          <cell r="A7" t="str">
            <v>001.BOGPESSOAL</v>
          </cell>
          <cell r="B7" t="str">
            <v>001.BOG</v>
          </cell>
          <cell r="C7" t="str">
            <v>PESSOAL</v>
          </cell>
          <cell r="D7" t="str">
            <v>353012002</v>
          </cell>
          <cell r="E7">
            <v>353012002</v>
          </cell>
          <cell r="K7">
            <v>0</v>
          </cell>
          <cell r="L7">
            <v>0</v>
          </cell>
          <cell r="M7">
            <v>0</v>
          </cell>
          <cell r="N7">
            <v>0</v>
          </cell>
          <cell r="O7">
            <v>0</v>
          </cell>
          <cell r="P7">
            <v>0</v>
          </cell>
          <cell r="Q7">
            <v>0</v>
          </cell>
          <cell r="R7">
            <v>0</v>
          </cell>
          <cell r="S7">
            <v>0</v>
          </cell>
        </row>
        <row r="8">
          <cell r="A8" t="str">
            <v>001.BOGPESSOAL</v>
          </cell>
          <cell r="B8" t="str">
            <v>001.BOG</v>
          </cell>
          <cell r="C8" t="str">
            <v>PESSOAL</v>
          </cell>
          <cell r="D8" t="str">
            <v>353012003</v>
          </cell>
          <cell r="E8">
            <v>353012003</v>
          </cell>
          <cell r="K8">
            <v>0</v>
          </cell>
          <cell r="L8">
            <v>0</v>
          </cell>
          <cell r="M8">
            <v>0</v>
          </cell>
          <cell r="N8">
            <v>0</v>
          </cell>
          <cell r="O8">
            <v>0</v>
          </cell>
          <cell r="P8">
            <v>0</v>
          </cell>
          <cell r="Q8">
            <v>0</v>
          </cell>
          <cell r="R8">
            <v>0</v>
          </cell>
          <cell r="S8">
            <v>0</v>
          </cell>
        </row>
        <row r="9">
          <cell r="A9" t="str">
            <v>001.BOGPESSOAL</v>
          </cell>
          <cell r="B9" t="str">
            <v>001.BOG</v>
          </cell>
          <cell r="C9" t="str">
            <v>PESSOAL</v>
          </cell>
          <cell r="D9" t="str">
            <v>353012004</v>
          </cell>
          <cell r="E9">
            <v>353012004</v>
          </cell>
          <cell r="K9">
            <v>0</v>
          </cell>
          <cell r="L9">
            <v>0</v>
          </cell>
          <cell r="M9">
            <v>0</v>
          </cell>
          <cell r="N9">
            <v>0</v>
          </cell>
          <cell r="O9">
            <v>0</v>
          </cell>
          <cell r="P9">
            <v>0</v>
          </cell>
          <cell r="Q9">
            <v>0</v>
          </cell>
          <cell r="R9">
            <v>0</v>
          </cell>
          <cell r="S9">
            <v>0</v>
          </cell>
        </row>
        <row r="10">
          <cell r="A10" t="str">
            <v>001.BOGPESSOAL</v>
          </cell>
          <cell r="B10" t="str">
            <v>001.BOG</v>
          </cell>
          <cell r="C10" t="str">
            <v>PESSOAL</v>
          </cell>
          <cell r="D10" t="str">
            <v>353013001</v>
          </cell>
          <cell r="E10">
            <v>353013001</v>
          </cell>
          <cell r="K10">
            <v>0</v>
          </cell>
          <cell r="L10">
            <v>0</v>
          </cell>
          <cell r="M10">
            <v>0</v>
          </cell>
          <cell r="N10">
            <v>0</v>
          </cell>
          <cell r="O10">
            <v>0</v>
          </cell>
          <cell r="P10">
            <v>0</v>
          </cell>
          <cell r="Q10">
            <v>0</v>
          </cell>
          <cell r="R10">
            <v>0</v>
          </cell>
          <cell r="S10">
            <v>0</v>
          </cell>
        </row>
        <row r="11">
          <cell r="A11" t="str">
            <v>001.BOGPESSOAL</v>
          </cell>
          <cell r="B11" t="str">
            <v>001.BOG</v>
          </cell>
          <cell r="C11" t="str">
            <v>PESSOAL</v>
          </cell>
          <cell r="D11" t="str">
            <v>353013002</v>
          </cell>
          <cell r="E11">
            <v>353013002</v>
          </cell>
          <cell r="K11">
            <v>0</v>
          </cell>
          <cell r="L11">
            <v>0</v>
          </cell>
          <cell r="M11">
            <v>0</v>
          </cell>
          <cell r="N11">
            <v>0</v>
          </cell>
          <cell r="O11">
            <v>0</v>
          </cell>
          <cell r="P11">
            <v>0</v>
          </cell>
          <cell r="Q11">
            <v>0</v>
          </cell>
          <cell r="R11">
            <v>0</v>
          </cell>
          <cell r="S11">
            <v>0</v>
          </cell>
        </row>
        <row r="12">
          <cell r="A12" t="str">
            <v>001.BOGPESSOAL</v>
          </cell>
          <cell r="B12" t="str">
            <v>001.BOG</v>
          </cell>
          <cell r="C12" t="str">
            <v>PESSOAL</v>
          </cell>
          <cell r="D12" t="str">
            <v>353013003</v>
          </cell>
          <cell r="E12">
            <v>353013003</v>
          </cell>
        </row>
        <row r="13">
          <cell r="A13" t="str">
            <v>001.BOGPESSOAL</v>
          </cell>
          <cell r="B13" t="str">
            <v>001.BOG</v>
          </cell>
          <cell r="C13" t="str">
            <v>PESSOAL</v>
          </cell>
          <cell r="D13" t="str">
            <v>353014002</v>
          </cell>
          <cell r="E13">
            <v>353014002</v>
          </cell>
          <cell r="K13">
            <v>0</v>
          </cell>
          <cell r="L13">
            <v>0</v>
          </cell>
          <cell r="M13">
            <v>0</v>
          </cell>
          <cell r="N13">
            <v>0</v>
          </cell>
          <cell r="O13">
            <v>0</v>
          </cell>
          <cell r="P13">
            <v>0</v>
          </cell>
          <cell r="Q13">
            <v>0</v>
          </cell>
          <cell r="R13">
            <v>0</v>
          </cell>
          <cell r="S13">
            <v>0</v>
          </cell>
        </row>
        <row r="14">
          <cell r="A14" t="str">
            <v>001.BOGPESSOAL</v>
          </cell>
          <cell r="B14" t="str">
            <v>001.BOG</v>
          </cell>
          <cell r="C14" t="str">
            <v>PESSOAL</v>
          </cell>
          <cell r="D14" t="str">
            <v>353014003</v>
          </cell>
          <cell r="E14">
            <v>353014003</v>
          </cell>
          <cell r="K14">
            <v>0</v>
          </cell>
          <cell r="L14">
            <v>0</v>
          </cell>
          <cell r="M14">
            <v>0</v>
          </cell>
          <cell r="N14">
            <v>0</v>
          </cell>
          <cell r="O14">
            <v>0</v>
          </cell>
          <cell r="P14">
            <v>0</v>
          </cell>
          <cell r="Q14">
            <v>0</v>
          </cell>
          <cell r="R14">
            <v>0</v>
          </cell>
          <cell r="S14">
            <v>0</v>
          </cell>
        </row>
        <row r="15">
          <cell r="A15" t="str">
            <v>001.BOGPESSOAL</v>
          </cell>
          <cell r="B15" t="str">
            <v>001.BOG</v>
          </cell>
          <cell r="C15" t="str">
            <v>PESSOAL</v>
          </cell>
          <cell r="D15" t="str">
            <v>353014004</v>
          </cell>
          <cell r="E15">
            <v>353014004</v>
          </cell>
          <cell r="K15">
            <v>0</v>
          </cell>
          <cell r="L15">
            <v>0</v>
          </cell>
          <cell r="M15">
            <v>0</v>
          </cell>
          <cell r="N15">
            <v>0</v>
          </cell>
          <cell r="O15">
            <v>0</v>
          </cell>
          <cell r="P15">
            <v>0</v>
          </cell>
          <cell r="Q15">
            <v>0</v>
          </cell>
          <cell r="R15">
            <v>0</v>
          </cell>
          <cell r="S15">
            <v>0</v>
          </cell>
        </row>
        <row r="16">
          <cell r="A16" t="str">
            <v>001.BOGPESSOAL</v>
          </cell>
          <cell r="B16" t="str">
            <v>001.BOG</v>
          </cell>
          <cell r="C16" t="str">
            <v>PESSOAL</v>
          </cell>
          <cell r="D16" t="str">
            <v>353014005</v>
          </cell>
          <cell r="E16">
            <v>353014005</v>
          </cell>
          <cell r="K16">
            <v>0</v>
          </cell>
          <cell r="L16">
            <v>0</v>
          </cell>
          <cell r="M16">
            <v>0</v>
          </cell>
          <cell r="N16">
            <v>0</v>
          </cell>
          <cell r="O16">
            <v>0</v>
          </cell>
          <cell r="P16">
            <v>0</v>
          </cell>
          <cell r="Q16">
            <v>0</v>
          </cell>
          <cell r="R16">
            <v>0</v>
          </cell>
          <cell r="S16">
            <v>0</v>
          </cell>
        </row>
        <row r="17">
          <cell r="A17" t="str">
            <v>001.BOGPESSOAL</v>
          </cell>
          <cell r="B17" t="str">
            <v>001.BOG</v>
          </cell>
          <cell r="C17" t="str">
            <v>PESSOAL</v>
          </cell>
          <cell r="D17" t="str">
            <v>353014006</v>
          </cell>
          <cell r="E17">
            <v>353014006</v>
          </cell>
          <cell r="K17">
            <v>0</v>
          </cell>
          <cell r="L17">
            <v>0</v>
          </cell>
          <cell r="M17">
            <v>0</v>
          </cell>
          <cell r="N17">
            <v>0</v>
          </cell>
          <cell r="O17">
            <v>0</v>
          </cell>
          <cell r="P17">
            <v>0</v>
          </cell>
          <cell r="Q17">
            <v>0</v>
          </cell>
          <cell r="R17">
            <v>0</v>
          </cell>
          <cell r="S17">
            <v>0</v>
          </cell>
        </row>
        <row r="18">
          <cell r="A18" t="str">
            <v>001.BOGPESSOAL</v>
          </cell>
          <cell r="B18" t="str">
            <v>001.BOG</v>
          </cell>
          <cell r="C18" t="str">
            <v>PESSOAL</v>
          </cell>
          <cell r="D18" t="str">
            <v>353014007</v>
          </cell>
          <cell r="E18">
            <v>353014007</v>
          </cell>
          <cell r="K18">
            <v>0</v>
          </cell>
          <cell r="L18">
            <v>0</v>
          </cell>
          <cell r="M18">
            <v>0</v>
          </cell>
          <cell r="N18">
            <v>0</v>
          </cell>
          <cell r="O18">
            <v>0</v>
          </cell>
          <cell r="P18">
            <v>0</v>
          </cell>
          <cell r="Q18">
            <v>0</v>
          </cell>
          <cell r="R18">
            <v>0</v>
          </cell>
          <cell r="S18">
            <v>0</v>
          </cell>
        </row>
        <row r="19">
          <cell r="A19" t="str">
            <v>001.BOGPESSOAL</v>
          </cell>
          <cell r="B19" t="str">
            <v>001.BOG</v>
          </cell>
          <cell r="C19" t="str">
            <v>PESSOAL</v>
          </cell>
          <cell r="D19" t="str">
            <v>353014008</v>
          </cell>
          <cell r="E19">
            <v>353014008</v>
          </cell>
          <cell r="K19">
            <v>0</v>
          </cell>
          <cell r="L19">
            <v>0</v>
          </cell>
          <cell r="M19">
            <v>0</v>
          </cell>
          <cell r="N19">
            <v>0</v>
          </cell>
          <cell r="O19">
            <v>0</v>
          </cell>
          <cell r="P19">
            <v>0</v>
          </cell>
          <cell r="Q19">
            <v>0</v>
          </cell>
          <cell r="R19">
            <v>0</v>
          </cell>
          <cell r="S19">
            <v>0</v>
          </cell>
        </row>
        <row r="20">
          <cell r="A20" t="str">
            <v>001.BOGPESSOAL</v>
          </cell>
          <cell r="B20" t="str">
            <v>001.BOG</v>
          </cell>
          <cell r="C20" t="str">
            <v>PESSOAL</v>
          </cell>
          <cell r="D20" t="str">
            <v>353014009</v>
          </cell>
          <cell r="E20">
            <v>353014009</v>
          </cell>
          <cell r="K20">
            <v>0</v>
          </cell>
          <cell r="L20">
            <v>0</v>
          </cell>
          <cell r="M20">
            <v>0</v>
          </cell>
          <cell r="N20">
            <v>0</v>
          </cell>
          <cell r="O20">
            <v>0</v>
          </cell>
          <cell r="P20">
            <v>0</v>
          </cell>
          <cell r="Q20">
            <v>0</v>
          </cell>
          <cell r="R20">
            <v>0</v>
          </cell>
          <cell r="S20">
            <v>0</v>
          </cell>
        </row>
        <row r="21">
          <cell r="A21" t="str">
            <v>001.BOGPESSOAL</v>
          </cell>
          <cell r="B21" t="str">
            <v>001.BOG</v>
          </cell>
          <cell r="C21" t="str">
            <v>PESSOAL</v>
          </cell>
          <cell r="D21" t="str">
            <v>353014010</v>
          </cell>
          <cell r="E21">
            <v>353014010</v>
          </cell>
          <cell r="K21">
            <v>0</v>
          </cell>
          <cell r="L21">
            <v>0</v>
          </cell>
          <cell r="M21">
            <v>0</v>
          </cell>
          <cell r="N21">
            <v>0</v>
          </cell>
          <cell r="O21">
            <v>0</v>
          </cell>
          <cell r="P21">
            <v>0</v>
          </cell>
          <cell r="Q21">
            <v>0</v>
          </cell>
          <cell r="R21">
            <v>0</v>
          </cell>
          <cell r="S21">
            <v>0</v>
          </cell>
        </row>
        <row r="22">
          <cell r="A22" t="str">
            <v>001.BOGPESSOAL</v>
          </cell>
          <cell r="B22" t="str">
            <v>001.BOG</v>
          </cell>
          <cell r="C22" t="str">
            <v>PESSOAL</v>
          </cell>
          <cell r="D22" t="str">
            <v>353014099</v>
          </cell>
          <cell r="E22">
            <v>353014099</v>
          </cell>
          <cell r="K22">
            <v>0</v>
          </cell>
          <cell r="L22">
            <v>0</v>
          </cell>
          <cell r="M22">
            <v>0</v>
          </cell>
          <cell r="N22">
            <v>0</v>
          </cell>
          <cell r="O22">
            <v>0</v>
          </cell>
          <cell r="P22">
            <v>0</v>
          </cell>
          <cell r="Q22">
            <v>0</v>
          </cell>
          <cell r="R22">
            <v>0</v>
          </cell>
          <cell r="S22">
            <v>0</v>
          </cell>
        </row>
        <row r="23">
          <cell r="A23" t="str">
            <v>001.BOGPESSOAL</v>
          </cell>
          <cell r="B23" t="str">
            <v>001.BOG</v>
          </cell>
          <cell r="C23" t="str">
            <v>PESSOAL</v>
          </cell>
          <cell r="D23" t="str">
            <v>353015001</v>
          </cell>
          <cell r="E23">
            <v>353015001</v>
          </cell>
          <cell r="K23">
            <v>0</v>
          </cell>
          <cell r="L23">
            <v>0</v>
          </cell>
          <cell r="M23">
            <v>0</v>
          </cell>
          <cell r="N23">
            <v>0</v>
          </cell>
          <cell r="O23">
            <v>0</v>
          </cell>
          <cell r="P23">
            <v>0</v>
          </cell>
          <cell r="Q23">
            <v>0</v>
          </cell>
          <cell r="R23">
            <v>0</v>
          </cell>
          <cell r="S23">
            <v>0</v>
          </cell>
        </row>
        <row r="24">
          <cell r="A24" t="str">
            <v>001.BOGPESSOAL</v>
          </cell>
          <cell r="B24" t="str">
            <v>001.BOG</v>
          </cell>
          <cell r="C24" t="str">
            <v>PESSOAL</v>
          </cell>
          <cell r="D24" t="str">
            <v>353015002</v>
          </cell>
          <cell r="E24">
            <v>353015002</v>
          </cell>
          <cell r="K24">
            <v>0</v>
          </cell>
          <cell r="L24">
            <v>0</v>
          </cell>
          <cell r="M24">
            <v>0</v>
          </cell>
          <cell r="N24">
            <v>0</v>
          </cell>
          <cell r="O24">
            <v>0</v>
          </cell>
          <cell r="P24">
            <v>0</v>
          </cell>
          <cell r="Q24">
            <v>0</v>
          </cell>
          <cell r="R24">
            <v>0</v>
          </cell>
          <cell r="S24">
            <v>0</v>
          </cell>
        </row>
        <row r="25">
          <cell r="A25" t="str">
            <v>001.BOGPESSOAL</v>
          </cell>
          <cell r="B25" t="str">
            <v>001.BOG</v>
          </cell>
          <cell r="C25" t="str">
            <v>PESSOAL</v>
          </cell>
          <cell r="D25" t="str">
            <v>353015003</v>
          </cell>
          <cell r="E25">
            <v>353015003</v>
          </cell>
          <cell r="K25">
            <v>0</v>
          </cell>
          <cell r="L25">
            <v>0</v>
          </cell>
          <cell r="M25">
            <v>0</v>
          </cell>
          <cell r="N25">
            <v>0</v>
          </cell>
          <cell r="O25">
            <v>0</v>
          </cell>
          <cell r="P25">
            <v>0</v>
          </cell>
          <cell r="Q25">
            <v>0</v>
          </cell>
          <cell r="R25">
            <v>0</v>
          </cell>
          <cell r="S25">
            <v>0</v>
          </cell>
        </row>
        <row r="26">
          <cell r="A26" t="str">
            <v>001.BOGPESSOAL</v>
          </cell>
          <cell r="B26" t="str">
            <v>001.BOG</v>
          </cell>
          <cell r="C26" t="str">
            <v>PESSOAL</v>
          </cell>
          <cell r="D26" t="str">
            <v>353015004</v>
          </cell>
          <cell r="E26">
            <v>353015004</v>
          </cell>
          <cell r="K26">
            <v>0</v>
          </cell>
          <cell r="L26">
            <v>0</v>
          </cell>
          <cell r="M26">
            <v>0</v>
          </cell>
          <cell r="N26">
            <v>0</v>
          </cell>
          <cell r="O26">
            <v>0</v>
          </cell>
          <cell r="P26">
            <v>0</v>
          </cell>
          <cell r="Q26">
            <v>0</v>
          </cell>
          <cell r="R26">
            <v>0</v>
          </cell>
          <cell r="S26">
            <v>0</v>
          </cell>
        </row>
        <row r="27">
          <cell r="A27" t="str">
            <v>001.BOGPESSOAL</v>
          </cell>
          <cell r="B27" t="str">
            <v>001.BOG</v>
          </cell>
          <cell r="C27" t="str">
            <v>PESSOAL</v>
          </cell>
          <cell r="D27" t="str">
            <v>353016001</v>
          </cell>
          <cell r="E27">
            <v>353016001</v>
          </cell>
          <cell r="K27">
            <v>0</v>
          </cell>
          <cell r="L27">
            <v>0</v>
          </cell>
          <cell r="M27">
            <v>0</v>
          </cell>
          <cell r="N27">
            <v>0</v>
          </cell>
          <cell r="O27">
            <v>0</v>
          </cell>
          <cell r="P27">
            <v>0</v>
          </cell>
          <cell r="Q27">
            <v>0</v>
          </cell>
          <cell r="R27">
            <v>0</v>
          </cell>
          <cell r="S27">
            <v>0</v>
          </cell>
        </row>
        <row r="28">
          <cell r="A28" t="str">
            <v>001.BOGPESSOAL</v>
          </cell>
          <cell r="B28" t="str">
            <v>001.BOG</v>
          </cell>
          <cell r="C28" t="str">
            <v>PESSOAL</v>
          </cell>
          <cell r="D28" t="str">
            <v>353016002</v>
          </cell>
          <cell r="E28">
            <v>353016002</v>
          </cell>
          <cell r="K28">
            <v>0</v>
          </cell>
          <cell r="L28">
            <v>0</v>
          </cell>
          <cell r="M28">
            <v>0</v>
          </cell>
          <cell r="N28">
            <v>0</v>
          </cell>
          <cell r="O28">
            <v>0</v>
          </cell>
          <cell r="P28">
            <v>0</v>
          </cell>
          <cell r="Q28">
            <v>0</v>
          </cell>
          <cell r="R28">
            <v>0</v>
          </cell>
          <cell r="S28">
            <v>0</v>
          </cell>
        </row>
        <row r="29">
          <cell r="A29" t="str">
            <v>001.BOGPESSOAL</v>
          </cell>
          <cell r="B29" t="str">
            <v>001.BOG</v>
          </cell>
          <cell r="C29" t="str">
            <v>PESSOAL</v>
          </cell>
          <cell r="D29" t="str">
            <v>353017001</v>
          </cell>
          <cell r="E29">
            <v>353017001</v>
          </cell>
          <cell r="K29">
            <v>0</v>
          </cell>
          <cell r="L29">
            <v>0</v>
          </cell>
          <cell r="M29">
            <v>0</v>
          </cell>
          <cell r="N29">
            <v>0</v>
          </cell>
          <cell r="O29">
            <v>0</v>
          </cell>
          <cell r="P29">
            <v>0</v>
          </cell>
          <cell r="Q29">
            <v>0</v>
          </cell>
          <cell r="R29">
            <v>0</v>
          </cell>
          <cell r="S29">
            <v>0</v>
          </cell>
        </row>
        <row r="30">
          <cell r="A30" t="str">
            <v>001.BOGCOMBUSTÍVEIS / GASES INDUSTRIAIS</v>
          </cell>
          <cell r="B30" t="str">
            <v>001.BOG</v>
          </cell>
          <cell r="C30" t="str">
            <v>COMBUSTÍVEIS / GASES INDUSTRIAIS</v>
          </cell>
          <cell r="D30" t="str">
            <v>353021001</v>
          </cell>
          <cell r="E30">
            <v>353021001</v>
          </cell>
          <cell r="K30">
            <v>0</v>
          </cell>
          <cell r="L30">
            <v>0</v>
          </cell>
          <cell r="M30">
            <v>0</v>
          </cell>
          <cell r="N30">
            <v>0</v>
          </cell>
          <cell r="O30">
            <v>0</v>
          </cell>
          <cell r="P30">
            <v>0</v>
          </cell>
          <cell r="Q30">
            <v>0</v>
          </cell>
          <cell r="R30">
            <v>0</v>
          </cell>
          <cell r="S30">
            <v>0</v>
          </cell>
        </row>
        <row r="31">
          <cell r="A31" t="str">
            <v>001.BOGCOMBUSTÍVEIS / GASES INDUSTRIAIS</v>
          </cell>
          <cell r="B31" t="str">
            <v>001.BOG</v>
          </cell>
          <cell r="C31" t="str">
            <v>COMBUSTÍVEIS / GASES INDUSTRIAIS</v>
          </cell>
          <cell r="D31" t="str">
            <v>353021002</v>
          </cell>
          <cell r="E31">
            <v>353021002</v>
          </cell>
        </row>
        <row r="32">
          <cell r="A32" t="str">
            <v>001.BOGCOMBUSTÍVEIS / GASES INDUSTRIAIS</v>
          </cell>
          <cell r="B32" t="str">
            <v>001.BOG</v>
          </cell>
          <cell r="C32" t="str">
            <v>COMBUSTÍVEIS / GASES INDUSTRIAIS</v>
          </cell>
          <cell r="D32" t="str">
            <v>353021003</v>
          </cell>
          <cell r="E32">
            <v>353021003</v>
          </cell>
        </row>
        <row r="33">
          <cell r="A33" t="str">
            <v>001.BOGMANUTENÇÃO - MATERIAIS</v>
          </cell>
          <cell r="B33" t="str">
            <v>001.BOG</v>
          </cell>
          <cell r="C33" t="str">
            <v>MANUTENÇÃO - MATERIAIS</v>
          </cell>
          <cell r="D33" t="str">
            <v>353021005</v>
          </cell>
          <cell r="E33">
            <v>353021005</v>
          </cell>
          <cell r="K33">
            <v>0</v>
          </cell>
          <cell r="L33">
            <v>0</v>
          </cell>
          <cell r="M33">
            <v>0</v>
          </cell>
          <cell r="N33">
            <v>0</v>
          </cell>
          <cell r="O33">
            <v>0</v>
          </cell>
          <cell r="P33">
            <v>0</v>
          </cell>
          <cell r="Q33">
            <v>0</v>
          </cell>
          <cell r="R33">
            <v>0</v>
          </cell>
          <cell r="S33">
            <v>0</v>
          </cell>
        </row>
        <row r="34">
          <cell r="A34" t="str">
            <v>001.BOGMANUTENÇÃO - MATERIAIS</v>
          </cell>
          <cell r="B34" t="str">
            <v>001.BOG</v>
          </cell>
          <cell r="C34" t="str">
            <v>MANUTENÇÃO - MATERIAIS</v>
          </cell>
          <cell r="D34" t="str">
            <v>353021006</v>
          </cell>
          <cell r="E34">
            <v>353021006</v>
          </cell>
          <cell r="K34">
            <v>0</v>
          </cell>
          <cell r="L34">
            <v>0</v>
          </cell>
          <cell r="M34">
            <v>0</v>
          </cell>
          <cell r="N34">
            <v>0</v>
          </cell>
          <cell r="O34">
            <v>0</v>
          </cell>
          <cell r="P34">
            <v>0</v>
          </cell>
          <cell r="Q34">
            <v>0</v>
          </cell>
          <cell r="R34">
            <v>0</v>
          </cell>
          <cell r="S34">
            <v>0</v>
          </cell>
        </row>
        <row r="35">
          <cell r="A35" t="str">
            <v>001.BOGCOMBUSTÍVEIS / GASES INDUSTRIAIS</v>
          </cell>
          <cell r="B35" t="str">
            <v>001.BOG</v>
          </cell>
          <cell r="C35" t="str">
            <v>COMBUSTÍVEIS / GASES INDUSTRIAIS</v>
          </cell>
          <cell r="D35" t="str">
            <v>353021099</v>
          </cell>
          <cell r="E35">
            <v>353021099</v>
          </cell>
          <cell r="K35">
            <v>0</v>
          </cell>
          <cell r="L35">
            <v>0</v>
          </cell>
          <cell r="M35">
            <v>0</v>
          </cell>
          <cell r="N35">
            <v>0</v>
          </cell>
          <cell r="O35">
            <v>0</v>
          </cell>
          <cell r="P35">
            <v>0</v>
          </cell>
          <cell r="Q35">
            <v>0</v>
          </cell>
          <cell r="R35">
            <v>0</v>
          </cell>
          <cell r="S35">
            <v>0</v>
          </cell>
        </row>
        <row r="36">
          <cell r="A36" t="str">
            <v>001.BOGINSUMOS</v>
          </cell>
          <cell r="B36" t="str">
            <v>001.BOG</v>
          </cell>
          <cell r="C36" t="str">
            <v>INSUMOS</v>
          </cell>
          <cell r="D36" t="str">
            <v>353022003</v>
          </cell>
          <cell r="E36">
            <v>353022003</v>
          </cell>
          <cell r="K36">
            <v>0</v>
          </cell>
          <cell r="L36">
            <v>0</v>
          </cell>
          <cell r="M36">
            <v>0</v>
          </cell>
          <cell r="N36">
            <v>0</v>
          </cell>
          <cell r="O36">
            <v>0</v>
          </cell>
          <cell r="P36">
            <v>0</v>
          </cell>
          <cell r="Q36">
            <v>0</v>
          </cell>
          <cell r="R36">
            <v>0</v>
          </cell>
          <cell r="S36">
            <v>0</v>
          </cell>
        </row>
        <row r="37">
          <cell r="A37" t="str">
            <v>001.BOGINSUMOS</v>
          </cell>
          <cell r="B37" t="str">
            <v>001.BOG</v>
          </cell>
          <cell r="C37" t="str">
            <v>INSUMOS</v>
          </cell>
          <cell r="D37" t="str">
            <v>353022004</v>
          </cell>
          <cell r="E37">
            <v>353022004</v>
          </cell>
          <cell r="K37">
            <v>0</v>
          </cell>
          <cell r="L37">
            <v>0</v>
          </cell>
          <cell r="M37">
            <v>0</v>
          </cell>
          <cell r="N37">
            <v>0</v>
          </cell>
          <cell r="O37">
            <v>0</v>
          </cell>
          <cell r="P37">
            <v>0</v>
          </cell>
          <cell r="Q37">
            <v>0</v>
          </cell>
          <cell r="R37">
            <v>0</v>
          </cell>
          <cell r="S37">
            <v>0</v>
          </cell>
        </row>
        <row r="38">
          <cell r="A38" t="str">
            <v>001.BOGINSUMOS</v>
          </cell>
          <cell r="B38" t="str">
            <v>001.BOG</v>
          </cell>
          <cell r="C38" t="str">
            <v>INSUMOS</v>
          </cell>
          <cell r="D38" t="str">
            <v>353022005</v>
          </cell>
          <cell r="E38">
            <v>353022005</v>
          </cell>
          <cell r="K38">
            <v>0</v>
          </cell>
          <cell r="L38">
            <v>0</v>
          </cell>
          <cell r="M38">
            <v>0</v>
          </cell>
          <cell r="N38">
            <v>0</v>
          </cell>
          <cell r="O38">
            <v>0</v>
          </cell>
          <cell r="P38">
            <v>0</v>
          </cell>
          <cell r="Q38">
            <v>0</v>
          </cell>
          <cell r="R38">
            <v>0</v>
          </cell>
          <cell r="S38">
            <v>0</v>
          </cell>
        </row>
        <row r="39">
          <cell r="A39" t="str">
            <v>001.BOGMANUTENÇÃO - MATERIAIS</v>
          </cell>
          <cell r="B39" t="str">
            <v>001.BOG</v>
          </cell>
          <cell r="C39" t="str">
            <v>MANUTENÇÃO - MATERIAIS</v>
          </cell>
          <cell r="D39" t="str">
            <v>353022010</v>
          </cell>
          <cell r="E39">
            <v>353022010</v>
          </cell>
          <cell r="K39">
            <v>0</v>
          </cell>
          <cell r="L39">
            <v>0</v>
          </cell>
          <cell r="M39">
            <v>0</v>
          </cell>
          <cell r="N39">
            <v>0</v>
          </cell>
          <cell r="O39">
            <v>0</v>
          </cell>
          <cell r="P39">
            <v>0</v>
          </cell>
          <cell r="Q39">
            <v>0</v>
          </cell>
          <cell r="R39">
            <v>0</v>
          </cell>
          <cell r="S39">
            <v>0</v>
          </cell>
        </row>
        <row r="40">
          <cell r="A40" t="str">
            <v>001.BOGMANUTENÇÃO - MATERIAIS</v>
          </cell>
          <cell r="B40" t="str">
            <v>001.BOG</v>
          </cell>
          <cell r="C40" t="str">
            <v>MANUTENÇÃO - MATERIAIS</v>
          </cell>
          <cell r="D40" t="str">
            <v>353022012</v>
          </cell>
          <cell r="E40">
            <v>353022012</v>
          </cell>
        </row>
        <row r="41">
          <cell r="A41" t="str">
            <v>001.BOGINSUMOS</v>
          </cell>
          <cell r="B41" t="str">
            <v>001.BOG</v>
          </cell>
          <cell r="C41" t="str">
            <v>INSUMOS</v>
          </cell>
          <cell r="D41" t="str">
            <v>353022013</v>
          </cell>
          <cell r="E41">
            <v>353022013</v>
          </cell>
        </row>
        <row r="42">
          <cell r="A42" t="str">
            <v>001.BOGMANUTENÇÃO - MATERIAIS</v>
          </cell>
          <cell r="B42" t="str">
            <v>001.BOG</v>
          </cell>
          <cell r="C42" t="str">
            <v>MANUTENÇÃO - MATERIAIS</v>
          </cell>
          <cell r="D42" t="str">
            <v>353022019</v>
          </cell>
          <cell r="E42">
            <v>353022019</v>
          </cell>
          <cell r="K42">
            <v>0</v>
          </cell>
          <cell r="L42">
            <v>0</v>
          </cell>
          <cell r="M42">
            <v>0</v>
          </cell>
          <cell r="N42">
            <v>0</v>
          </cell>
          <cell r="O42">
            <v>0</v>
          </cell>
          <cell r="P42">
            <v>0</v>
          </cell>
          <cell r="Q42">
            <v>0</v>
          </cell>
          <cell r="R42">
            <v>0</v>
          </cell>
          <cell r="S42">
            <v>0</v>
          </cell>
        </row>
        <row r="43">
          <cell r="A43" t="str">
            <v>001.BOGINSUMOS</v>
          </cell>
          <cell r="B43" t="str">
            <v>001.BOG</v>
          </cell>
          <cell r="C43" t="str">
            <v>INSUMOS</v>
          </cell>
          <cell r="D43" t="str">
            <v>353022099</v>
          </cell>
          <cell r="E43">
            <v>353022099</v>
          </cell>
          <cell r="K43">
            <v>0</v>
          </cell>
          <cell r="L43">
            <v>0</v>
          </cell>
          <cell r="M43">
            <v>0</v>
          </cell>
          <cell r="N43">
            <v>0</v>
          </cell>
          <cell r="O43">
            <v>0</v>
          </cell>
          <cell r="P43">
            <v>0</v>
          </cell>
          <cell r="Q43">
            <v>0</v>
          </cell>
          <cell r="R43">
            <v>0</v>
          </cell>
          <cell r="S43">
            <v>0</v>
          </cell>
        </row>
        <row r="44">
          <cell r="A44" t="str">
            <v>001.BOGMANUTENÇÃO - MATERIAIS</v>
          </cell>
          <cell r="B44" t="str">
            <v>001.BOG</v>
          </cell>
          <cell r="C44" t="str">
            <v>MANUTENÇÃO - MATERIAIS</v>
          </cell>
          <cell r="D44" t="str">
            <v>353023001</v>
          </cell>
          <cell r="E44">
            <v>353023001</v>
          </cell>
          <cell r="K44">
            <v>0</v>
          </cell>
          <cell r="L44">
            <v>0</v>
          </cell>
          <cell r="M44">
            <v>0</v>
          </cell>
          <cell r="N44">
            <v>0</v>
          </cell>
          <cell r="O44">
            <v>0</v>
          </cell>
          <cell r="P44">
            <v>0</v>
          </cell>
          <cell r="Q44">
            <v>0</v>
          </cell>
          <cell r="R44">
            <v>0</v>
          </cell>
          <cell r="S44">
            <v>0</v>
          </cell>
        </row>
        <row r="45">
          <cell r="A45" t="str">
            <v>001.BOGMANUTENÇÃO - MATERIAIS</v>
          </cell>
          <cell r="B45" t="str">
            <v>001.BOG</v>
          </cell>
          <cell r="C45" t="str">
            <v>MANUTENÇÃO - MATERIAIS</v>
          </cell>
          <cell r="D45" t="str">
            <v>353023002</v>
          </cell>
          <cell r="E45">
            <v>353023002</v>
          </cell>
          <cell r="K45">
            <v>0</v>
          </cell>
          <cell r="L45">
            <v>0</v>
          </cell>
          <cell r="M45">
            <v>0</v>
          </cell>
          <cell r="N45">
            <v>0</v>
          </cell>
          <cell r="O45">
            <v>0</v>
          </cell>
          <cell r="P45">
            <v>0</v>
          </cell>
          <cell r="Q45">
            <v>0</v>
          </cell>
          <cell r="R45">
            <v>0</v>
          </cell>
          <cell r="S45">
            <v>0</v>
          </cell>
        </row>
        <row r="46">
          <cell r="A46" t="str">
            <v>001.BOGMANUTENÇÃO - MATERIAIS</v>
          </cell>
          <cell r="B46" t="str">
            <v>001.BOG</v>
          </cell>
          <cell r="C46" t="str">
            <v>MANUTENÇÃO - MATERIAIS</v>
          </cell>
          <cell r="D46" t="str">
            <v>353023003</v>
          </cell>
          <cell r="E46">
            <v>353023003</v>
          </cell>
        </row>
        <row r="47">
          <cell r="A47" t="str">
            <v>001.BOGINFRAESTRUTURA</v>
          </cell>
          <cell r="B47" t="str">
            <v>001.BOG</v>
          </cell>
          <cell r="C47" t="str">
            <v>INFRAESTRUTURA</v>
          </cell>
          <cell r="D47" t="str">
            <v>353023005</v>
          </cell>
          <cell r="E47">
            <v>353023005</v>
          </cell>
        </row>
        <row r="48">
          <cell r="A48" t="str">
            <v>001.BOGINFRAESTRUTURA</v>
          </cell>
          <cell r="B48" t="str">
            <v>001.BOG</v>
          </cell>
          <cell r="C48" t="str">
            <v>INFRAESTRUTURA</v>
          </cell>
          <cell r="D48" t="str">
            <v>353023007</v>
          </cell>
          <cell r="E48">
            <v>353023007</v>
          </cell>
        </row>
        <row r="49">
          <cell r="A49" t="str">
            <v>001.BOGOUTROS</v>
          </cell>
          <cell r="B49" t="str">
            <v>001.BOG</v>
          </cell>
          <cell r="C49" t="str">
            <v>OUTROS</v>
          </cell>
          <cell r="D49" t="str">
            <v>353023008</v>
          </cell>
          <cell r="E49">
            <v>353023008</v>
          </cell>
        </row>
        <row r="50">
          <cell r="A50" t="str">
            <v>001.BOGMANUTENÇÃO - MATERIAIS</v>
          </cell>
          <cell r="B50" t="str">
            <v>001.BOG</v>
          </cell>
          <cell r="C50" t="str">
            <v>MANUTENÇÃO - MATERIAIS</v>
          </cell>
          <cell r="D50" t="str">
            <v>353023006</v>
          </cell>
          <cell r="E50">
            <v>353023006</v>
          </cell>
          <cell r="K50">
            <v>0</v>
          </cell>
          <cell r="L50">
            <v>0</v>
          </cell>
          <cell r="M50">
            <v>0</v>
          </cell>
          <cell r="N50">
            <v>0</v>
          </cell>
          <cell r="O50">
            <v>0</v>
          </cell>
          <cell r="P50">
            <v>0</v>
          </cell>
          <cell r="Q50">
            <v>0</v>
          </cell>
          <cell r="R50">
            <v>0</v>
          </cell>
          <cell r="S50">
            <v>0</v>
          </cell>
        </row>
        <row r="51">
          <cell r="A51" t="str">
            <v>001.BOGMANUTENÇÃO - MATERIAIS</v>
          </cell>
          <cell r="B51" t="str">
            <v>001.BOG</v>
          </cell>
          <cell r="C51" t="str">
            <v>MANUTENÇÃO - MATERIAIS</v>
          </cell>
          <cell r="D51" t="str">
            <v>353023009</v>
          </cell>
          <cell r="E51">
            <v>353023009</v>
          </cell>
          <cell r="K51">
            <v>0</v>
          </cell>
          <cell r="L51">
            <v>0</v>
          </cell>
          <cell r="M51">
            <v>0</v>
          </cell>
          <cell r="N51">
            <v>0</v>
          </cell>
          <cell r="O51">
            <v>0</v>
          </cell>
          <cell r="P51">
            <v>0</v>
          </cell>
          <cell r="Q51">
            <v>0</v>
          </cell>
          <cell r="R51">
            <v>0</v>
          </cell>
          <cell r="S51">
            <v>0</v>
          </cell>
        </row>
        <row r="52">
          <cell r="A52" t="str">
            <v>001.BOGMANUTENÇÃO - MATERIAIS</v>
          </cell>
          <cell r="B52" t="str">
            <v>001.BOG</v>
          </cell>
          <cell r="C52" t="str">
            <v>MANUTENÇÃO - MATERIAIS</v>
          </cell>
          <cell r="D52" t="str">
            <v>353023012</v>
          </cell>
          <cell r="E52">
            <v>353023012</v>
          </cell>
          <cell r="K52">
            <v>0</v>
          </cell>
          <cell r="L52">
            <v>0</v>
          </cell>
          <cell r="M52">
            <v>0</v>
          </cell>
          <cell r="N52">
            <v>0</v>
          </cell>
          <cell r="O52">
            <v>0</v>
          </cell>
          <cell r="P52">
            <v>0</v>
          </cell>
          <cell r="Q52">
            <v>0</v>
          </cell>
          <cell r="R52">
            <v>0</v>
          </cell>
          <cell r="S52">
            <v>0</v>
          </cell>
        </row>
        <row r="53">
          <cell r="A53" t="str">
            <v>001.BOGMANUTENÇÃO - MATERIAIS</v>
          </cell>
          <cell r="B53" t="str">
            <v>001.BOG</v>
          </cell>
          <cell r="C53" t="str">
            <v>MANUTENÇÃO - MATERIAIS</v>
          </cell>
          <cell r="D53" t="str">
            <v>353023099</v>
          </cell>
          <cell r="E53">
            <v>353023099</v>
          </cell>
          <cell r="K53">
            <v>0</v>
          </cell>
          <cell r="L53">
            <v>0</v>
          </cell>
          <cell r="M53">
            <v>0</v>
          </cell>
          <cell r="N53">
            <v>0</v>
          </cell>
          <cell r="O53">
            <v>0</v>
          </cell>
          <cell r="P53">
            <v>0</v>
          </cell>
          <cell r="Q53">
            <v>0</v>
          </cell>
          <cell r="R53">
            <v>0</v>
          </cell>
          <cell r="S53">
            <v>0</v>
          </cell>
        </row>
        <row r="54">
          <cell r="A54" t="str">
            <v>001.BOGMANUTENÇÃO - MATERIAIS</v>
          </cell>
          <cell r="B54" t="str">
            <v>001.BOG</v>
          </cell>
          <cell r="C54" t="str">
            <v>MANUTENÇÃO - MATERIAIS</v>
          </cell>
          <cell r="D54" t="str">
            <v>353024001</v>
          </cell>
          <cell r="E54">
            <v>353024001</v>
          </cell>
        </row>
        <row r="55">
          <cell r="A55" t="str">
            <v>001.BOGMANUTENÇÃO - MATERIAIS</v>
          </cell>
          <cell r="B55" t="str">
            <v>001.BOG</v>
          </cell>
          <cell r="C55" t="str">
            <v>MANUTENÇÃO - MATERIAIS</v>
          </cell>
          <cell r="D55" t="str">
            <v>353024002</v>
          </cell>
          <cell r="E55">
            <v>353024002</v>
          </cell>
          <cell r="K55">
            <v>0</v>
          </cell>
          <cell r="L55">
            <v>0</v>
          </cell>
          <cell r="M55">
            <v>0</v>
          </cell>
          <cell r="N55">
            <v>0</v>
          </cell>
          <cell r="O55">
            <v>0</v>
          </cell>
          <cell r="P55">
            <v>0</v>
          </cell>
          <cell r="Q55">
            <v>0</v>
          </cell>
          <cell r="R55">
            <v>0</v>
          </cell>
          <cell r="S55">
            <v>0</v>
          </cell>
        </row>
        <row r="56">
          <cell r="A56" t="str">
            <v>001.BOGMANUTENÇÃO - MATERIAIS</v>
          </cell>
          <cell r="B56" t="str">
            <v>001.BOG</v>
          </cell>
          <cell r="C56" t="str">
            <v>MANUTENÇÃO - MATERIAIS</v>
          </cell>
          <cell r="D56" t="str">
            <v>353024003</v>
          </cell>
          <cell r="E56">
            <v>353024003</v>
          </cell>
        </row>
        <row r="57">
          <cell r="A57" t="str">
            <v>001.BOGMANUTENÇÃO - MATERIAIS</v>
          </cell>
          <cell r="B57" t="str">
            <v>001.BOG</v>
          </cell>
          <cell r="C57" t="str">
            <v>MANUTENÇÃO - MATERIAIS</v>
          </cell>
          <cell r="D57" t="str">
            <v>353024005</v>
          </cell>
          <cell r="E57">
            <v>353024005</v>
          </cell>
          <cell r="K57">
            <v>0</v>
          </cell>
          <cell r="L57">
            <v>0</v>
          </cell>
          <cell r="M57">
            <v>0</v>
          </cell>
          <cell r="N57">
            <v>0</v>
          </cell>
          <cell r="O57">
            <v>0</v>
          </cell>
          <cell r="P57">
            <v>0</v>
          </cell>
          <cell r="Q57">
            <v>0</v>
          </cell>
          <cell r="R57">
            <v>0</v>
          </cell>
          <cell r="S57">
            <v>0</v>
          </cell>
        </row>
        <row r="58">
          <cell r="A58" t="str">
            <v>001.BOGMANUTENÇÃO - MATERIAIS</v>
          </cell>
          <cell r="B58" t="str">
            <v>001.BOG</v>
          </cell>
          <cell r="C58" t="str">
            <v>MANUTENÇÃO - MATERIAIS</v>
          </cell>
          <cell r="D58" t="str">
            <v>353024099</v>
          </cell>
          <cell r="E58">
            <v>353024099</v>
          </cell>
          <cell r="K58">
            <v>0</v>
          </cell>
          <cell r="L58">
            <v>0</v>
          </cell>
          <cell r="M58">
            <v>0</v>
          </cell>
          <cell r="N58">
            <v>0</v>
          </cell>
          <cell r="O58">
            <v>0</v>
          </cell>
          <cell r="P58">
            <v>0</v>
          </cell>
          <cell r="Q58">
            <v>0</v>
          </cell>
          <cell r="R58">
            <v>0</v>
          </cell>
          <cell r="S58">
            <v>0</v>
          </cell>
        </row>
        <row r="59">
          <cell r="A59" t="str">
            <v>001.BOGMANUTENÇÃO - MATERIAIS</v>
          </cell>
          <cell r="B59" t="str">
            <v>001.BOG</v>
          </cell>
          <cell r="C59" t="str">
            <v>MANUTENÇÃO - MATERIAIS</v>
          </cell>
          <cell r="D59" t="str">
            <v>353025001</v>
          </cell>
          <cell r="E59">
            <v>353025001</v>
          </cell>
          <cell r="K59">
            <v>0</v>
          </cell>
          <cell r="L59">
            <v>0</v>
          </cell>
          <cell r="M59">
            <v>0</v>
          </cell>
          <cell r="N59">
            <v>0</v>
          </cell>
          <cell r="O59">
            <v>0</v>
          </cell>
          <cell r="P59">
            <v>0</v>
          </cell>
          <cell r="Q59">
            <v>0</v>
          </cell>
          <cell r="R59">
            <v>0</v>
          </cell>
          <cell r="S59">
            <v>0</v>
          </cell>
        </row>
        <row r="60">
          <cell r="A60" t="str">
            <v>001.BOGMANUTENÇÃO - MATERIAIS</v>
          </cell>
          <cell r="B60" t="str">
            <v>001.BOG</v>
          </cell>
          <cell r="C60" t="str">
            <v>MANUTENÇÃO - MATERIAIS</v>
          </cell>
          <cell r="D60" t="str">
            <v>353025002</v>
          </cell>
          <cell r="E60">
            <v>353025002</v>
          </cell>
          <cell r="K60">
            <v>0</v>
          </cell>
          <cell r="L60">
            <v>0</v>
          </cell>
          <cell r="M60">
            <v>0</v>
          </cell>
          <cell r="N60">
            <v>0</v>
          </cell>
          <cell r="O60">
            <v>0</v>
          </cell>
          <cell r="P60">
            <v>0</v>
          </cell>
          <cell r="Q60">
            <v>0</v>
          </cell>
          <cell r="R60">
            <v>0</v>
          </cell>
          <cell r="S60">
            <v>0</v>
          </cell>
        </row>
        <row r="61">
          <cell r="A61" t="str">
            <v>001.BOGMANUTENÇÃO - MATERIAIS</v>
          </cell>
          <cell r="B61" t="str">
            <v>001.BOG</v>
          </cell>
          <cell r="C61" t="str">
            <v>MANUTENÇÃO - MATERIAIS</v>
          </cell>
          <cell r="D61" t="str">
            <v>353025003</v>
          </cell>
          <cell r="E61">
            <v>353025003</v>
          </cell>
          <cell r="K61">
            <v>0</v>
          </cell>
          <cell r="L61">
            <v>0</v>
          </cell>
          <cell r="M61">
            <v>0</v>
          </cell>
          <cell r="N61">
            <v>0</v>
          </cell>
          <cell r="O61">
            <v>0</v>
          </cell>
          <cell r="P61">
            <v>0</v>
          </cell>
          <cell r="Q61">
            <v>0</v>
          </cell>
          <cell r="R61">
            <v>0</v>
          </cell>
          <cell r="S61">
            <v>0</v>
          </cell>
        </row>
        <row r="62">
          <cell r="A62" t="str">
            <v>001.BOGMANUTENÇÃO - MATERIAIS</v>
          </cell>
          <cell r="B62" t="str">
            <v>001.BOG</v>
          </cell>
          <cell r="C62" t="str">
            <v>MANUTENÇÃO - MATERIAIS</v>
          </cell>
          <cell r="D62" t="str">
            <v>353025004</v>
          </cell>
          <cell r="E62">
            <v>353025004</v>
          </cell>
          <cell r="K62">
            <v>0</v>
          </cell>
          <cell r="L62">
            <v>0</v>
          </cell>
          <cell r="M62">
            <v>0</v>
          </cell>
          <cell r="N62">
            <v>0</v>
          </cell>
          <cell r="O62">
            <v>0</v>
          </cell>
          <cell r="P62">
            <v>0</v>
          </cell>
          <cell r="Q62">
            <v>0</v>
          </cell>
          <cell r="R62">
            <v>0</v>
          </cell>
          <cell r="S62">
            <v>0</v>
          </cell>
        </row>
        <row r="63">
          <cell r="A63" t="str">
            <v>001.BOGMANUTENÇÃO - MATERIAIS</v>
          </cell>
          <cell r="B63" t="str">
            <v>001.BOG</v>
          </cell>
          <cell r="C63" t="str">
            <v>MANUTENÇÃO - MATERIAIS</v>
          </cell>
          <cell r="D63" t="str">
            <v>353025099</v>
          </cell>
          <cell r="E63">
            <v>353025099</v>
          </cell>
          <cell r="K63">
            <v>0</v>
          </cell>
          <cell r="L63">
            <v>0</v>
          </cell>
          <cell r="M63">
            <v>0</v>
          </cell>
          <cell r="N63">
            <v>0</v>
          </cell>
          <cell r="O63">
            <v>0</v>
          </cell>
          <cell r="P63">
            <v>0</v>
          </cell>
          <cell r="Q63">
            <v>0</v>
          </cell>
          <cell r="R63">
            <v>0</v>
          </cell>
          <cell r="S63">
            <v>0</v>
          </cell>
        </row>
        <row r="64">
          <cell r="A64" t="str">
            <v>001.BOGMANUTENÇÃO - MATERIAIS</v>
          </cell>
          <cell r="B64" t="str">
            <v>001.BOG</v>
          </cell>
          <cell r="C64" t="str">
            <v>MANUTENÇÃO - MATERIAIS</v>
          </cell>
          <cell r="D64" t="str">
            <v>353026001</v>
          </cell>
          <cell r="E64">
            <v>353026001</v>
          </cell>
          <cell r="K64">
            <v>0</v>
          </cell>
          <cell r="L64">
            <v>0</v>
          </cell>
          <cell r="M64">
            <v>0</v>
          </cell>
          <cell r="N64">
            <v>0</v>
          </cell>
          <cell r="O64">
            <v>0</v>
          </cell>
          <cell r="P64">
            <v>0</v>
          </cell>
          <cell r="Q64">
            <v>0</v>
          </cell>
          <cell r="R64">
            <v>0</v>
          </cell>
          <cell r="S64">
            <v>0</v>
          </cell>
        </row>
        <row r="65">
          <cell r="A65" t="str">
            <v>001.BOGMANUTENÇÃO - MATERIAIS</v>
          </cell>
          <cell r="B65" t="str">
            <v>001.BOG</v>
          </cell>
          <cell r="C65" t="str">
            <v>MANUTENÇÃO - MATERIAIS</v>
          </cell>
          <cell r="D65" t="str">
            <v>353026002</v>
          </cell>
          <cell r="E65">
            <v>353026002</v>
          </cell>
          <cell r="K65">
            <v>0</v>
          </cell>
          <cell r="L65">
            <v>0</v>
          </cell>
          <cell r="M65">
            <v>0</v>
          </cell>
          <cell r="N65">
            <v>0</v>
          </cell>
          <cell r="O65">
            <v>0</v>
          </cell>
          <cell r="P65">
            <v>0</v>
          </cell>
          <cell r="Q65">
            <v>0</v>
          </cell>
          <cell r="R65">
            <v>0</v>
          </cell>
          <cell r="S65">
            <v>0</v>
          </cell>
        </row>
        <row r="66">
          <cell r="A66" t="str">
            <v>001.BOGMANUTENÇÃO - MATERIAIS</v>
          </cell>
          <cell r="B66" t="str">
            <v>001.BOG</v>
          </cell>
          <cell r="C66" t="str">
            <v>MANUTENÇÃO - MATERIAIS</v>
          </cell>
          <cell r="D66" t="str">
            <v>353026003</v>
          </cell>
          <cell r="E66">
            <v>353026003</v>
          </cell>
          <cell r="K66">
            <v>0</v>
          </cell>
          <cell r="L66">
            <v>0</v>
          </cell>
          <cell r="M66">
            <v>0</v>
          </cell>
          <cell r="N66">
            <v>0</v>
          </cell>
          <cell r="O66">
            <v>0</v>
          </cell>
          <cell r="P66">
            <v>0</v>
          </cell>
          <cell r="Q66">
            <v>0</v>
          </cell>
          <cell r="R66">
            <v>0</v>
          </cell>
          <cell r="S66">
            <v>0</v>
          </cell>
        </row>
        <row r="67">
          <cell r="A67" t="str">
            <v>001.BOGMANUTENÇÃO - MATERIAIS</v>
          </cell>
          <cell r="B67" t="str">
            <v>001.BOG</v>
          </cell>
          <cell r="C67" t="str">
            <v>MANUTENÇÃO - MATERIAIS</v>
          </cell>
          <cell r="D67" t="str">
            <v>353026004</v>
          </cell>
          <cell r="E67">
            <v>353026004</v>
          </cell>
          <cell r="K67">
            <v>0</v>
          </cell>
          <cell r="L67">
            <v>0</v>
          </cell>
          <cell r="M67">
            <v>0</v>
          </cell>
          <cell r="N67">
            <v>0</v>
          </cell>
          <cell r="O67">
            <v>0</v>
          </cell>
          <cell r="P67">
            <v>0</v>
          </cell>
          <cell r="Q67">
            <v>0</v>
          </cell>
          <cell r="R67">
            <v>0</v>
          </cell>
          <cell r="S67">
            <v>0</v>
          </cell>
        </row>
        <row r="68">
          <cell r="A68" t="str">
            <v>001.BOGOUTROS</v>
          </cell>
          <cell r="B68" t="str">
            <v>001.BOG</v>
          </cell>
          <cell r="C68" t="str">
            <v>OUTROS</v>
          </cell>
          <cell r="D68" t="str">
            <v>353026099</v>
          </cell>
          <cell r="E68">
            <v>353026099</v>
          </cell>
          <cell r="K68">
            <v>0</v>
          </cell>
          <cell r="L68">
            <v>0</v>
          </cell>
          <cell r="M68">
            <v>0</v>
          </cell>
          <cell r="N68">
            <v>0</v>
          </cell>
          <cell r="O68">
            <v>0</v>
          </cell>
          <cell r="P68">
            <v>0</v>
          </cell>
          <cell r="Q68">
            <v>0</v>
          </cell>
          <cell r="R68">
            <v>0</v>
          </cell>
          <cell r="S68">
            <v>0</v>
          </cell>
        </row>
        <row r="69">
          <cell r="A69" t="str">
            <v>001.BOGMANUTENÇÃO - MATERIAIS</v>
          </cell>
          <cell r="B69" t="str">
            <v>001.BOG</v>
          </cell>
          <cell r="C69" t="str">
            <v>MANUTENÇÃO - MATERIAIS</v>
          </cell>
          <cell r="D69" t="str">
            <v>353027001</v>
          </cell>
          <cell r="E69">
            <v>353027001</v>
          </cell>
          <cell r="P69">
            <v>0</v>
          </cell>
          <cell r="Q69">
            <v>0</v>
          </cell>
          <cell r="R69">
            <v>0</v>
          </cell>
          <cell r="S69">
            <v>0</v>
          </cell>
        </row>
        <row r="70">
          <cell r="A70" t="str">
            <v>001.BOGMANUTENÇÃO - MATERIAIS</v>
          </cell>
          <cell r="B70" t="str">
            <v>001.BOG</v>
          </cell>
          <cell r="C70" t="str">
            <v>MANUTENÇÃO - MATERIAIS</v>
          </cell>
          <cell r="D70" t="str">
            <v>353027002</v>
          </cell>
          <cell r="E70">
            <v>353027002</v>
          </cell>
          <cell r="K70">
            <v>0</v>
          </cell>
          <cell r="L70">
            <v>0</v>
          </cell>
          <cell r="M70">
            <v>0</v>
          </cell>
          <cell r="N70">
            <v>0</v>
          </cell>
          <cell r="O70">
            <v>0</v>
          </cell>
          <cell r="P70">
            <v>0</v>
          </cell>
          <cell r="Q70">
            <v>0</v>
          </cell>
          <cell r="R70">
            <v>0</v>
          </cell>
          <cell r="S70">
            <v>0</v>
          </cell>
        </row>
        <row r="71">
          <cell r="A71" t="str">
            <v>001.BOGMANUTENÇÃO - MATERIAIS</v>
          </cell>
          <cell r="B71" t="str">
            <v>001.BOG</v>
          </cell>
          <cell r="C71" t="str">
            <v>MANUTENÇÃO - MATERIAIS</v>
          </cell>
          <cell r="D71" t="str">
            <v>353027099</v>
          </cell>
          <cell r="E71">
            <v>353027099</v>
          </cell>
          <cell r="K71">
            <v>0</v>
          </cell>
          <cell r="L71">
            <v>0</v>
          </cell>
          <cell r="M71">
            <v>0</v>
          </cell>
          <cell r="N71">
            <v>0</v>
          </cell>
          <cell r="O71">
            <v>0</v>
          </cell>
          <cell r="P71">
            <v>0</v>
          </cell>
          <cell r="Q71">
            <v>0</v>
          </cell>
          <cell r="R71">
            <v>0</v>
          </cell>
          <cell r="S71">
            <v>0</v>
          </cell>
        </row>
        <row r="72">
          <cell r="A72" t="str">
            <v>001.BOGINFRAESTRUTURA</v>
          </cell>
          <cell r="B72" t="str">
            <v>001.BOG</v>
          </cell>
          <cell r="C72" t="str">
            <v>INFRAESTRUTURA</v>
          </cell>
          <cell r="D72" t="str">
            <v>353029001</v>
          </cell>
          <cell r="E72">
            <v>353029001</v>
          </cell>
          <cell r="K72">
            <v>0</v>
          </cell>
          <cell r="L72">
            <v>0</v>
          </cell>
          <cell r="M72">
            <v>0</v>
          </cell>
          <cell r="N72">
            <v>0</v>
          </cell>
          <cell r="O72">
            <v>0</v>
          </cell>
          <cell r="P72">
            <v>0</v>
          </cell>
          <cell r="Q72">
            <v>0</v>
          </cell>
          <cell r="R72">
            <v>0</v>
          </cell>
          <cell r="S72">
            <v>0</v>
          </cell>
        </row>
        <row r="73">
          <cell r="A73" t="str">
            <v>001.BOGOUTROS</v>
          </cell>
          <cell r="B73" t="str">
            <v>001.BOG</v>
          </cell>
          <cell r="C73" t="str">
            <v>OUTROS</v>
          </cell>
          <cell r="D73" t="str">
            <v>353029002</v>
          </cell>
          <cell r="E73">
            <v>353029002</v>
          </cell>
          <cell r="K73">
            <v>0</v>
          </cell>
          <cell r="L73">
            <v>0</v>
          </cell>
          <cell r="M73">
            <v>0</v>
          </cell>
          <cell r="N73">
            <v>0</v>
          </cell>
          <cell r="O73">
            <v>0</v>
          </cell>
          <cell r="P73">
            <v>0</v>
          </cell>
          <cell r="Q73">
            <v>0</v>
          </cell>
          <cell r="R73">
            <v>0</v>
          </cell>
          <cell r="S73">
            <v>0</v>
          </cell>
        </row>
        <row r="74">
          <cell r="A74" t="str">
            <v>001.BOGOUTROS</v>
          </cell>
          <cell r="B74" t="str">
            <v>001.BOG</v>
          </cell>
          <cell r="C74" t="str">
            <v>OUTROS</v>
          </cell>
          <cell r="D74" t="str">
            <v>353029003</v>
          </cell>
          <cell r="E74">
            <v>353029003</v>
          </cell>
          <cell r="K74">
            <v>0</v>
          </cell>
          <cell r="L74">
            <v>0</v>
          </cell>
          <cell r="M74">
            <v>0</v>
          </cell>
          <cell r="N74">
            <v>0</v>
          </cell>
          <cell r="O74">
            <v>0</v>
          </cell>
          <cell r="P74">
            <v>0</v>
          </cell>
          <cell r="Q74">
            <v>0</v>
          </cell>
          <cell r="R74">
            <v>0</v>
          </cell>
          <cell r="S74">
            <v>0</v>
          </cell>
        </row>
        <row r="75">
          <cell r="A75" t="str">
            <v>001.BOGPESSOAL</v>
          </cell>
          <cell r="B75" t="str">
            <v>001.BOG</v>
          </cell>
          <cell r="C75" t="str">
            <v>PESSOAL</v>
          </cell>
          <cell r="D75" t="str">
            <v>353029004</v>
          </cell>
          <cell r="E75">
            <v>353029004</v>
          </cell>
          <cell r="K75">
            <v>0</v>
          </cell>
          <cell r="L75">
            <v>0</v>
          </cell>
          <cell r="M75">
            <v>0</v>
          </cell>
          <cell r="N75">
            <v>0</v>
          </cell>
          <cell r="O75">
            <v>0</v>
          </cell>
          <cell r="P75">
            <v>0</v>
          </cell>
          <cell r="Q75">
            <v>0</v>
          </cell>
          <cell r="R75">
            <v>0</v>
          </cell>
          <cell r="S75">
            <v>0</v>
          </cell>
        </row>
        <row r="76">
          <cell r="A76" t="str">
            <v>001.BOGPESSOAL</v>
          </cell>
          <cell r="B76" t="str">
            <v>001.BOG</v>
          </cell>
          <cell r="C76" t="str">
            <v>PESSOAL</v>
          </cell>
          <cell r="D76" t="str">
            <v>353029005</v>
          </cell>
          <cell r="E76">
            <v>353029005</v>
          </cell>
          <cell r="K76">
            <v>0</v>
          </cell>
          <cell r="L76">
            <v>0</v>
          </cell>
          <cell r="M76">
            <v>0</v>
          </cell>
          <cell r="N76">
            <v>0</v>
          </cell>
          <cell r="O76">
            <v>0</v>
          </cell>
          <cell r="P76">
            <v>0</v>
          </cell>
          <cell r="Q76">
            <v>0</v>
          </cell>
          <cell r="R76">
            <v>0</v>
          </cell>
          <cell r="S76">
            <v>0</v>
          </cell>
        </row>
        <row r="77">
          <cell r="A77" t="str">
            <v>001.BOGMANUTENÇÃO - MATERIAIS</v>
          </cell>
          <cell r="B77" t="str">
            <v>001.BOG</v>
          </cell>
          <cell r="C77" t="str">
            <v>MANUTENÇÃO - MATERIAIS</v>
          </cell>
          <cell r="D77" t="str">
            <v>353029006</v>
          </cell>
          <cell r="E77">
            <v>353029006</v>
          </cell>
          <cell r="K77">
            <v>0</v>
          </cell>
          <cell r="L77">
            <v>0</v>
          </cell>
          <cell r="M77">
            <v>0</v>
          </cell>
          <cell r="N77">
            <v>0</v>
          </cell>
          <cell r="O77">
            <v>0</v>
          </cell>
          <cell r="P77">
            <v>0</v>
          </cell>
          <cell r="Q77">
            <v>0</v>
          </cell>
          <cell r="R77">
            <v>0</v>
          </cell>
          <cell r="S77">
            <v>0</v>
          </cell>
        </row>
        <row r="78">
          <cell r="A78" t="str">
            <v>001.BOGMANUTENÇÃO - MATERIAIS</v>
          </cell>
          <cell r="B78" t="str">
            <v>001.BOG</v>
          </cell>
          <cell r="C78" t="str">
            <v>MANUTENÇÃO - MATERIAIS</v>
          </cell>
          <cell r="D78" t="str">
            <v>353029007</v>
          </cell>
          <cell r="E78">
            <v>353029007</v>
          </cell>
          <cell r="K78">
            <v>0</v>
          </cell>
          <cell r="L78">
            <v>0</v>
          </cell>
          <cell r="M78">
            <v>0</v>
          </cell>
          <cell r="N78">
            <v>0</v>
          </cell>
          <cell r="O78">
            <v>0</v>
          </cell>
          <cell r="P78">
            <v>0</v>
          </cell>
          <cell r="Q78">
            <v>0</v>
          </cell>
          <cell r="R78">
            <v>0</v>
          </cell>
          <cell r="S78">
            <v>0</v>
          </cell>
        </row>
        <row r="79">
          <cell r="A79" t="str">
            <v>001.BOGMANUTENÇÃO - MATERIAIS</v>
          </cell>
          <cell r="B79" t="str">
            <v>001.BOG</v>
          </cell>
          <cell r="C79" t="str">
            <v>MANUTENÇÃO - MATERIAIS</v>
          </cell>
          <cell r="D79" t="str">
            <v>353029099</v>
          </cell>
          <cell r="E79">
            <v>353029099</v>
          </cell>
          <cell r="K79">
            <v>0</v>
          </cell>
          <cell r="L79">
            <v>0</v>
          </cell>
          <cell r="M79">
            <v>0</v>
          </cell>
          <cell r="N79">
            <v>0</v>
          </cell>
          <cell r="O79">
            <v>0</v>
          </cell>
          <cell r="P79">
            <v>0</v>
          </cell>
          <cell r="Q79">
            <v>0</v>
          </cell>
          <cell r="R79">
            <v>0</v>
          </cell>
          <cell r="S79">
            <v>0</v>
          </cell>
        </row>
        <row r="80">
          <cell r="A80" t="str">
            <v>001.BOGOUTROS</v>
          </cell>
          <cell r="B80" t="str">
            <v>001.BOG</v>
          </cell>
          <cell r="C80" t="str">
            <v>OUTROS</v>
          </cell>
          <cell r="D80" t="str">
            <v>353031001</v>
          </cell>
          <cell r="E80">
            <v>353031001</v>
          </cell>
          <cell r="K80">
            <v>0</v>
          </cell>
          <cell r="L80">
            <v>0</v>
          </cell>
          <cell r="M80">
            <v>0</v>
          </cell>
          <cell r="N80">
            <v>0</v>
          </cell>
          <cell r="O80">
            <v>0</v>
          </cell>
          <cell r="P80">
            <v>0</v>
          </cell>
          <cell r="Q80">
            <v>0</v>
          </cell>
          <cell r="R80">
            <v>0</v>
          </cell>
          <cell r="S80">
            <v>0</v>
          </cell>
        </row>
        <row r="81">
          <cell r="A81" t="str">
            <v>001.BOGINFRAESTRUTURA</v>
          </cell>
          <cell r="B81" t="str">
            <v>001.BOG</v>
          </cell>
          <cell r="C81" t="str">
            <v>INFRAESTRUTURA</v>
          </cell>
          <cell r="D81" t="str">
            <v>353031002</v>
          </cell>
          <cell r="E81">
            <v>353031002</v>
          </cell>
          <cell r="K81">
            <v>0</v>
          </cell>
          <cell r="L81">
            <v>0</v>
          </cell>
          <cell r="M81">
            <v>0</v>
          </cell>
          <cell r="N81">
            <v>0</v>
          </cell>
          <cell r="O81">
            <v>0</v>
          </cell>
          <cell r="P81">
            <v>0</v>
          </cell>
          <cell r="Q81">
            <v>0</v>
          </cell>
          <cell r="R81">
            <v>0</v>
          </cell>
          <cell r="S81">
            <v>0</v>
          </cell>
        </row>
        <row r="82">
          <cell r="A82" t="str">
            <v>001.BOGOUTROS SERVIÇOS OPERACIONAIS</v>
          </cell>
          <cell r="B82" t="str">
            <v>001.BOG</v>
          </cell>
          <cell r="C82" t="str">
            <v>OUTROS SERVIÇOS OPERACIONAIS</v>
          </cell>
          <cell r="D82" t="str">
            <v>353031003</v>
          </cell>
          <cell r="E82">
            <v>353031003</v>
          </cell>
          <cell r="K82">
            <v>0</v>
          </cell>
          <cell r="L82">
            <v>0</v>
          </cell>
          <cell r="M82">
            <v>0</v>
          </cell>
          <cell r="N82">
            <v>0</v>
          </cell>
          <cell r="O82">
            <v>0</v>
          </cell>
          <cell r="P82">
            <v>0</v>
          </cell>
          <cell r="Q82">
            <v>0</v>
          </cell>
          <cell r="R82">
            <v>0</v>
          </cell>
          <cell r="S82">
            <v>0</v>
          </cell>
        </row>
        <row r="83">
          <cell r="A83" t="str">
            <v>001.BOGOUTROS SERVIÇOS OPERACIONAIS</v>
          </cell>
          <cell r="B83" t="str">
            <v>001.BOG</v>
          </cell>
          <cell r="C83" t="str">
            <v>OUTROS SERVIÇOS OPERACIONAIS</v>
          </cell>
          <cell r="D83" t="str">
            <v>353031004</v>
          </cell>
          <cell r="E83">
            <v>353031004</v>
          </cell>
          <cell r="K83">
            <v>0</v>
          </cell>
          <cell r="L83">
            <v>0</v>
          </cell>
          <cell r="M83">
            <v>0</v>
          </cell>
          <cell r="N83">
            <v>0</v>
          </cell>
          <cell r="O83">
            <v>0</v>
          </cell>
          <cell r="P83">
            <v>0</v>
          </cell>
          <cell r="Q83">
            <v>0</v>
          </cell>
          <cell r="R83">
            <v>0</v>
          </cell>
          <cell r="S83">
            <v>0</v>
          </cell>
        </row>
        <row r="84">
          <cell r="A84" t="str">
            <v>001.BOGOUTROS</v>
          </cell>
          <cell r="B84" t="str">
            <v>001.BOG</v>
          </cell>
          <cell r="C84" t="str">
            <v>OUTROS</v>
          </cell>
          <cell r="D84" t="str">
            <v>353031005</v>
          </cell>
          <cell r="E84">
            <v>353031005</v>
          </cell>
          <cell r="K84">
            <v>0</v>
          </cell>
          <cell r="L84">
            <v>0</v>
          </cell>
          <cell r="M84">
            <v>0</v>
          </cell>
          <cell r="N84">
            <v>0</v>
          </cell>
          <cell r="O84">
            <v>0</v>
          </cell>
          <cell r="P84">
            <v>0</v>
          </cell>
          <cell r="Q84">
            <v>0</v>
          </cell>
          <cell r="R84">
            <v>0</v>
          </cell>
          <cell r="S84">
            <v>0</v>
          </cell>
        </row>
        <row r="85">
          <cell r="A85" t="str">
            <v>001.BOGARRENDAMENTOS</v>
          </cell>
          <cell r="B85" t="str">
            <v>001.BOG</v>
          </cell>
          <cell r="C85" t="str">
            <v>ARRENDAMENTOS</v>
          </cell>
          <cell r="D85" t="str">
            <v>353031010</v>
          </cell>
          <cell r="E85">
            <v>353031010</v>
          </cell>
          <cell r="K85">
            <v>0</v>
          </cell>
          <cell r="L85">
            <v>0</v>
          </cell>
          <cell r="M85">
            <v>0</v>
          </cell>
          <cell r="N85">
            <v>0</v>
          </cell>
          <cell r="O85">
            <v>0</v>
          </cell>
          <cell r="P85">
            <v>0</v>
          </cell>
          <cell r="Q85">
            <v>0</v>
          </cell>
          <cell r="R85">
            <v>0</v>
          </cell>
          <cell r="S85">
            <v>0</v>
          </cell>
        </row>
        <row r="86">
          <cell r="A86" t="str">
            <v>001.BOGOUTROS</v>
          </cell>
          <cell r="B86" t="str">
            <v>001.BOG</v>
          </cell>
          <cell r="C86" t="str">
            <v>OUTROS</v>
          </cell>
          <cell r="D86" t="str">
            <v>353031099</v>
          </cell>
          <cell r="E86">
            <v>353031099</v>
          </cell>
          <cell r="K86">
            <v>0</v>
          </cell>
          <cell r="L86">
            <v>0</v>
          </cell>
          <cell r="M86">
            <v>0</v>
          </cell>
          <cell r="N86">
            <v>0</v>
          </cell>
          <cell r="O86">
            <v>0</v>
          </cell>
          <cell r="P86">
            <v>0</v>
          </cell>
          <cell r="Q86">
            <v>0</v>
          </cell>
          <cell r="R86">
            <v>0</v>
          </cell>
          <cell r="S86">
            <v>0</v>
          </cell>
        </row>
        <row r="87">
          <cell r="A87" t="str">
            <v>001.BOGENERGIA ELÉTRICA</v>
          </cell>
          <cell r="B87" t="str">
            <v>001.BOG</v>
          </cell>
          <cell r="C87" t="str">
            <v>ENERGIA ELÉTRICA</v>
          </cell>
          <cell r="D87" t="str">
            <v>353032001</v>
          </cell>
          <cell r="E87">
            <v>353032001</v>
          </cell>
        </row>
        <row r="88">
          <cell r="A88" t="str">
            <v>001.BOGENERGIA ELÉTRICA</v>
          </cell>
          <cell r="B88" t="str">
            <v>001.BOG</v>
          </cell>
          <cell r="C88" t="str">
            <v>ENERGIA ELÉTRICA</v>
          </cell>
          <cell r="D88" t="str">
            <v>353032002</v>
          </cell>
          <cell r="E88">
            <v>353032002</v>
          </cell>
          <cell r="K88">
            <v>0</v>
          </cell>
          <cell r="L88">
            <v>0</v>
          </cell>
          <cell r="M88">
            <v>0</v>
          </cell>
          <cell r="N88">
            <v>0</v>
          </cell>
          <cell r="O88">
            <v>0</v>
          </cell>
          <cell r="P88">
            <v>0</v>
          </cell>
          <cell r="Q88">
            <v>0</v>
          </cell>
          <cell r="R88">
            <v>0</v>
          </cell>
          <cell r="S88">
            <v>0</v>
          </cell>
        </row>
        <row r="89">
          <cell r="A89" t="str">
            <v>001.BOGINFRAESTRUTURA</v>
          </cell>
          <cell r="B89" t="str">
            <v>001.BOG</v>
          </cell>
          <cell r="C89" t="str">
            <v>INFRAESTRUTURA</v>
          </cell>
          <cell r="D89" t="str">
            <v>353032008</v>
          </cell>
          <cell r="E89">
            <v>353032008</v>
          </cell>
          <cell r="K89">
            <v>0</v>
          </cell>
          <cell r="L89">
            <v>0</v>
          </cell>
          <cell r="M89">
            <v>0</v>
          </cell>
          <cell r="N89">
            <v>0</v>
          </cell>
          <cell r="O89">
            <v>0</v>
          </cell>
          <cell r="P89">
            <v>0</v>
          </cell>
          <cell r="Q89">
            <v>0</v>
          </cell>
          <cell r="R89">
            <v>0</v>
          </cell>
          <cell r="S89">
            <v>0</v>
          </cell>
        </row>
        <row r="90">
          <cell r="A90" t="str">
            <v>001.BOGINFRAESTRUTURA</v>
          </cell>
          <cell r="B90" t="str">
            <v>001.BOG</v>
          </cell>
          <cell r="C90" t="str">
            <v>INFRAESTRUTURA</v>
          </cell>
          <cell r="D90" t="str">
            <v>353032010</v>
          </cell>
          <cell r="E90">
            <v>353032010</v>
          </cell>
          <cell r="K90">
            <v>0</v>
          </cell>
          <cell r="L90">
            <v>0</v>
          </cell>
          <cell r="M90">
            <v>0</v>
          </cell>
          <cell r="N90">
            <v>0</v>
          </cell>
          <cell r="O90">
            <v>0</v>
          </cell>
          <cell r="P90">
            <v>0</v>
          </cell>
          <cell r="Q90">
            <v>0</v>
          </cell>
          <cell r="R90">
            <v>0</v>
          </cell>
          <cell r="S90">
            <v>0</v>
          </cell>
        </row>
        <row r="91">
          <cell r="A91" t="str">
            <v>001.BOGINFRAESTRUTURA</v>
          </cell>
          <cell r="B91" t="str">
            <v>001.BOG</v>
          </cell>
          <cell r="C91" t="str">
            <v>INFRAESTRUTURA</v>
          </cell>
          <cell r="D91" t="str">
            <v>353032011</v>
          </cell>
          <cell r="E91">
            <v>353032011</v>
          </cell>
          <cell r="K91">
            <v>0</v>
          </cell>
          <cell r="L91">
            <v>0</v>
          </cell>
          <cell r="M91">
            <v>0</v>
          </cell>
          <cell r="N91">
            <v>0</v>
          </cell>
          <cell r="O91">
            <v>0</v>
          </cell>
          <cell r="P91">
            <v>0</v>
          </cell>
          <cell r="Q91">
            <v>0</v>
          </cell>
          <cell r="R91">
            <v>0</v>
          </cell>
          <cell r="S91">
            <v>0</v>
          </cell>
        </row>
        <row r="92">
          <cell r="A92" t="str">
            <v>001.BOGOUTROS</v>
          </cell>
          <cell r="B92" t="str">
            <v>001.BOG</v>
          </cell>
          <cell r="C92" t="str">
            <v>OUTROS</v>
          </cell>
          <cell r="D92" t="str">
            <v>353032012</v>
          </cell>
          <cell r="E92">
            <v>353032012</v>
          </cell>
          <cell r="K92">
            <v>0</v>
          </cell>
          <cell r="L92">
            <v>0</v>
          </cell>
          <cell r="M92">
            <v>0</v>
          </cell>
          <cell r="N92">
            <v>0</v>
          </cell>
          <cell r="O92">
            <v>0</v>
          </cell>
          <cell r="P92">
            <v>0</v>
          </cell>
          <cell r="Q92">
            <v>0</v>
          </cell>
          <cell r="R92">
            <v>0</v>
          </cell>
          <cell r="S92">
            <v>0</v>
          </cell>
        </row>
        <row r="93">
          <cell r="A93" t="str">
            <v>001.BOGOUTROS SERVIÇOS CONTRATADOS</v>
          </cell>
          <cell r="B93" t="str">
            <v>001.BOG</v>
          </cell>
          <cell r="C93" t="str">
            <v>OUTROS SERVIÇOS CONTRATADOS</v>
          </cell>
          <cell r="D93" t="str">
            <v>353033002</v>
          </cell>
          <cell r="E93">
            <v>353033002</v>
          </cell>
          <cell r="K93">
            <v>0</v>
          </cell>
          <cell r="L93">
            <v>0</v>
          </cell>
          <cell r="M93">
            <v>0</v>
          </cell>
          <cell r="N93">
            <v>0</v>
          </cell>
          <cell r="O93">
            <v>0</v>
          </cell>
          <cell r="P93">
            <v>0</v>
          </cell>
          <cell r="Q93">
            <v>0</v>
          </cell>
          <cell r="R93">
            <v>0</v>
          </cell>
          <cell r="S93">
            <v>0</v>
          </cell>
        </row>
        <row r="94">
          <cell r="A94" t="str">
            <v>001.BOGINFRAESTRUTURA</v>
          </cell>
          <cell r="B94" t="str">
            <v>001.BOG</v>
          </cell>
          <cell r="C94" t="str">
            <v>INFRAESTRUTURA</v>
          </cell>
          <cell r="D94" t="str">
            <v>353033004</v>
          </cell>
          <cell r="E94">
            <v>353033004</v>
          </cell>
        </row>
        <row r="95">
          <cell r="A95" t="str">
            <v>001.BOGINFRAESTRUTURA</v>
          </cell>
          <cell r="B95" t="str">
            <v>001.BOG</v>
          </cell>
          <cell r="C95" t="str">
            <v>INFRAESTRUTURA</v>
          </cell>
          <cell r="D95" t="str">
            <v>353033005</v>
          </cell>
          <cell r="E95">
            <v>353033005</v>
          </cell>
          <cell r="K95">
            <v>0</v>
          </cell>
          <cell r="L95">
            <v>0</v>
          </cell>
          <cell r="M95">
            <v>0</v>
          </cell>
          <cell r="N95">
            <v>0</v>
          </cell>
          <cell r="O95">
            <v>0</v>
          </cell>
          <cell r="P95">
            <v>0</v>
          </cell>
          <cell r="Q95">
            <v>0</v>
          </cell>
          <cell r="R95">
            <v>0</v>
          </cell>
          <cell r="S95">
            <v>0</v>
          </cell>
        </row>
        <row r="96">
          <cell r="A96" t="str">
            <v>001.BOGOUTROS SERVIÇOS CONTRATADOS</v>
          </cell>
          <cell r="B96" t="str">
            <v>001.BOG</v>
          </cell>
          <cell r="C96" t="str">
            <v>OUTROS SERVIÇOS CONTRATADOS</v>
          </cell>
          <cell r="D96" t="str">
            <v>353034001</v>
          </cell>
          <cell r="E96">
            <v>353034001</v>
          </cell>
          <cell r="K96">
            <v>0</v>
          </cell>
          <cell r="L96">
            <v>0</v>
          </cell>
          <cell r="M96">
            <v>0</v>
          </cell>
          <cell r="N96">
            <v>0</v>
          </cell>
          <cell r="O96">
            <v>0</v>
          </cell>
          <cell r="P96">
            <v>0</v>
          </cell>
          <cell r="Q96">
            <v>0</v>
          </cell>
          <cell r="R96">
            <v>0</v>
          </cell>
          <cell r="S96">
            <v>0</v>
          </cell>
        </row>
        <row r="97">
          <cell r="A97" t="str">
            <v>001.BOGOUTROS</v>
          </cell>
          <cell r="B97" t="str">
            <v>001.BOG</v>
          </cell>
          <cell r="C97" t="str">
            <v>OUTROS</v>
          </cell>
          <cell r="D97" t="str">
            <v>353034002</v>
          </cell>
          <cell r="E97">
            <v>353034002</v>
          </cell>
          <cell r="K97">
            <v>0</v>
          </cell>
          <cell r="L97">
            <v>0</v>
          </cell>
          <cell r="M97">
            <v>0</v>
          </cell>
          <cell r="N97">
            <v>0</v>
          </cell>
          <cell r="O97">
            <v>0</v>
          </cell>
          <cell r="P97">
            <v>0</v>
          </cell>
          <cell r="Q97">
            <v>0</v>
          </cell>
          <cell r="R97">
            <v>0</v>
          </cell>
          <cell r="S97">
            <v>0</v>
          </cell>
        </row>
        <row r="98">
          <cell r="A98" t="str">
            <v>001.BOGOUTROS SERVIÇOS OPERACIONAIS</v>
          </cell>
          <cell r="B98" t="str">
            <v>001.BOG</v>
          </cell>
          <cell r="C98" t="str">
            <v>OUTROS SERVIÇOS OPERACIONAIS</v>
          </cell>
          <cell r="D98" t="str">
            <v>353035001</v>
          </cell>
          <cell r="E98">
            <v>353035001</v>
          </cell>
          <cell r="K98">
            <v>0</v>
          </cell>
          <cell r="L98">
            <v>0</v>
          </cell>
          <cell r="M98">
            <v>0</v>
          </cell>
          <cell r="N98">
            <v>0</v>
          </cell>
          <cell r="O98">
            <v>0</v>
          </cell>
          <cell r="P98">
            <v>0</v>
          </cell>
          <cell r="Q98">
            <v>0</v>
          </cell>
          <cell r="R98">
            <v>0</v>
          </cell>
          <cell r="S98">
            <v>0</v>
          </cell>
        </row>
        <row r="99">
          <cell r="A99" t="str">
            <v>001.BOGMOVIMENTAÇÃO DE MINÉRIO / ESTÉRIL</v>
          </cell>
          <cell r="B99" t="str">
            <v>001.BOG</v>
          </cell>
          <cell r="C99" t="str">
            <v>MOVIMENTAÇÃO DE MINÉRIO / ESTÉRIL</v>
          </cell>
          <cell r="D99" t="str">
            <v>353035002</v>
          </cell>
          <cell r="E99">
            <v>353035002</v>
          </cell>
          <cell r="K99">
            <v>0</v>
          </cell>
          <cell r="L99">
            <v>0</v>
          </cell>
          <cell r="M99">
            <v>0</v>
          </cell>
          <cell r="N99">
            <v>0</v>
          </cell>
          <cell r="O99">
            <v>0</v>
          </cell>
          <cell r="P99">
            <v>0</v>
          </cell>
          <cell r="Q99">
            <v>0</v>
          </cell>
          <cell r="R99">
            <v>0</v>
          </cell>
          <cell r="S99">
            <v>0</v>
          </cell>
        </row>
        <row r="100">
          <cell r="A100" t="str">
            <v>001.BOGMOVIMENTAÇÃO DE MINÉRIO / ESTÉRIL</v>
          </cell>
          <cell r="B100" t="str">
            <v>001.BOG</v>
          </cell>
          <cell r="C100" t="str">
            <v>MOVIMENTAÇÃO DE MINÉRIO / ESTÉRIL</v>
          </cell>
          <cell r="D100" t="str">
            <v>353035003</v>
          </cell>
          <cell r="E100">
            <v>353035003</v>
          </cell>
          <cell r="K100">
            <v>0</v>
          </cell>
          <cell r="L100">
            <v>0</v>
          </cell>
          <cell r="M100">
            <v>0</v>
          </cell>
          <cell r="N100">
            <v>0</v>
          </cell>
          <cell r="O100">
            <v>0</v>
          </cell>
          <cell r="P100">
            <v>0</v>
          </cell>
          <cell r="Q100">
            <v>0</v>
          </cell>
          <cell r="R100">
            <v>0</v>
          </cell>
          <cell r="S100">
            <v>0</v>
          </cell>
        </row>
        <row r="101">
          <cell r="A101" t="str">
            <v>001.BOGOUTROS SERVIÇOS OPERACIONAIS</v>
          </cell>
          <cell r="B101" t="str">
            <v>001.BOG</v>
          </cell>
          <cell r="C101" t="str">
            <v>OUTROS SERVIÇOS OPERACIONAIS</v>
          </cell>
          <cell r="D101" t="str">
            <v>353035004</v>
          </cell>
          <cell r="E101">
            <v>353035004</v>
          </cell>
          <cell r="K101">
            <v>0</v>
          </cell>
          <cell r="L101">
            <v>0</v>
          </cell>
          <cell r="M101">
            <v>0</v>
          </cell>
          <cell r="N101">
            <v>0</v>
          </cell>
          <cell r="O101">
            <v>0</v>
          </cell>
          <cell r="P101">
            <v>0</v>
          </cell>
          <cell r="Q101">
            <v>0</v>
          </cell>
          <cell r="R101">
            <v>0</v>
          </cell>
          <cell r="S101">
            <v>0</v>
          </cell>
        </row>
        <row r="102">
          <cell r="A102" t="str">
            <v>001.BOGOUTROS SERVIÇOS OPERACIONAIS</v>
          </cell>
          <cell r="B102" t="str">
            <v>001.BOG</v>
          </cell>
          <cell r="C102" t="str">
            <v>OUTROS SERVIÇOS OPERACIONAIS</v>
          </cell>
          <cell r="D102" t="str">
            <v>353035005</v>
          </cell>
          <cell r="E102">
            <v>353035005</v>
          </cell>
          <cell r="K102">
            <v>0</v>
          </cell>
          <cell r="L102">
            <v>0</v>
          </cell>
          <cell r="M102">
            <v>0</v>
          </cell>
          <cell r="N102">
            <v>0</v>
          </cell>
          <cell r="O102">
            <v>0</v>
          </cell>
          <cell r="P102">
            <v>0</v>
          </cell>
          <cell r="Q102">
            <v>0</v>
          </cell>
          <cell r="R102">
            <v>0</v>
          </cell>
          <cell r="S102">
            <v>0</v>
          </cell>
        </row>
        <row r="103">
          <cell r="A103" t="str">
            <v>001.BOGOUTROS SERVIÇOS OPERACIONAIS</v>
          </cell>
          <cell r="B103" t="str">
            <v>001.BOG</v>
          </cell>
          <cell r="C103" t="str">
            <v>OUTROS SERVIÇOS OPERACIONAIS</v>
          </cell>
          <cell r="D103" t="str">
            <v>353035009</v>
          </cell>
          <cell r="E103">
            <v>353035009</v>
          </cell>
          <cell r="K103">
            <v>0</v>
          </cell>
          <cell r="L103">
            <v>0</v>
          </cell>
          <cell r="M103">
            <v>0</v>
          </cell>
          <cell r="N103">
            <v>0</v>
          </cell>
          <cell r="O103">
            <v>0</v>
          </cell>
          <cell r="P103">
            <v>0</v>
          </cell>
          <cell r="Q103">
            <v>0</v>
          </cell>
          <cell r="R103">
            <v>0</v>
          </cell>
          <cell r="S103">
            <v>0</v>
          </cell>
        </row>
        <row r="104">
          <cell r="A104" t="str">
            <v>001.BOGOUTROS SERVIÇOS OPERACIONAIS</v>
          </cell>
          <cell r="B104" t="str">
            <v>001.BOG</v>
          </cell>
          <cell r="C104" t="str">
            <v>OUTROS SERVIÇOS OPERACIONAIS</v>
          </cell>
          <cell r="D104" t="str">
            <v>353035010</v>
          </cell>
          <cell r="E104">
            <v>353035010</v>
          </cell>
          <cell r="K104">
            <v>0</v>
          </cell>
          <cell r="L104">
            <v>0</v>
          </cell>
          <cell r="M104">
            <v>0</v>
          </cell>
          <cell r="N104">
            <v>0</v>
          </cell>
          <cell r="O104">
            <v>0</v>
          </cell>
          <cell r="P104">
            <v>0</v>
          </cell>
          <cell r="Q104">
            <v>0</v>
          </cell>
          <cell r="R104">
            <v>0</v>
          </cell>
          <cell r="S104">
            <v>0</v>
          </cell>
        </row>
        <row r="105">
          <cell r="A105" t="str">
            <v>001.BOGOUTROS SERVIÇOS OPERACIONAIS</v>
          </cell>
          <cell r="B105" t="str">
            <v>001.BOG</v>
          </cell>
          <cell r="C105" t="str">
            <v>OUTROS SERVIÇOS OPERACIONAIS</v>
          </cell>
          <cell r="D105" t="str">
            <v>353035014</v>
          </cell>
          <cell r="E105">
            <v>353035014</v>
          </cell>
          <cell r="K105">
            <v>0</v>
          </cell>
          <cell r="L105">
            <v>0</v>
          </cell>
          <cell r="M105">
            <v>0</v>
          </cell>
          <cell r="N105">
            <v>0</v>
          </cell>
          <cell r="O105">
            <v>0</v>
          </cell>
          <cell r="P105">
            <v>0</v>
          </cell>
          <cell r="Q105">
            <v>0</v>
          </cell>
          <cell r="R105">
            <v>0</v>
          </cell>
          <cell r="S105">
            <v>0</v>
          </cell>
        </row>
        <row r="106">
          <cell r="A106" t="str">
            <v>001.BOGFRETE MINÉRIO</v>
          </cell>
          <cell r="B106" t="str">
            <v>001.BOG</v>
          </cell>
          <cell r="C106" t="str">
            <v>FRETE MINÉRIO</v>
          </cell>
          <cell r="D106" t="str">
            <v>353035018</v>
          </cell>
          <cell r="E106">
            <v>353035018</v>
          </cell>
          <cell r="K106">
            <v>0</v>
          </cell>
          <cell r="L106">
            <v>0</v>
          </cell>
          <cell r="M106">
            <v>0</v>
          </cell>
          <cell r="N106">
            <v>0</v>
          </cell>
          <cell r="O106">
            <v>0</v>
          </cell>
          <cell r="P106">
            <v>0</v>
          </cell>
          <cell r="Q106">
            <v>0</v>
          </cell>
          <cell r="R106">
            <v>0</v>
          </cell>
          <cell r="S106">
            <v>0</v>
          </cell>
        </row>
        <row r="107">
          <cell r="A107" t="str">
            <v>001.BOGOUTROS SERVIÇOS OPERACIONAIS</v>
          </cell>
          <cell r="B107" t="str">
            <v>001.BOG</v>
          </cell>
          <cell r="C107" t="str">
            <v>OUTROS SERVIÇOS OPERACIONAIS</v>
          </cell>
          <cell r="D107" t="str">
            <v>353035099</v>
          </cell>
          <cell r="E107">
            <v>353035099</v>
          </cell>
          <cell r="K107">
            <v>0</v>
          </cell>
          <cell r="L107">
            <v>0</v>
          </cell>
          <cell r="M107">
            <v>0</v>
          </cell>
          <cell r="N107">
            <v>0</v>
          </cell>
          <cell r="O107">
            <v>0</v>
          </cell>
          <cell r="P107">
            <v>0</v>
          </cell>
          <cell r="Q107">
            <v>0</v>
          </cell>
          <cell r="R107">
            <v>0</v>
          </cell>
          <cell r="S107">
            <v>0</v>
          </cell>
        </row>
        <row r="108">
          <cell r="A108" t="str">
            <v>001.BOGMANUTENÇÃO - SERVIÇOS</v>
          </cell>
          <cell r="B108" t="str">
            <v>001.BOG</v>
          </cell>
          <cell r="C108" t="str">
            <v>MANUTENÇÃO - SERVIÇOS</v>
          </cell>
          <cell r="D108" t="str">
            <v>353036001</v>
          </cell>
          <cell r="E108">
            <v>353036001</v>
          </cell>
          <cell r="K108">
            <v>0</v>
          </cell>
          <cell r="L108">
            <v>0</v>
          </cell>
          <cell r="M108">
            <v>0</v>
          </cell>
          <cell r="N108">
            <v>0</v>
          </cell>
          <cell r="O108">
            <v>0</v>
          </cell>
          <cell r="P108">
            <v>0</v>
          </cell>
          <cell r="Q108">
            <v>0</v>
          </cell>
          <cell r="R108">
            <v>0</v>
          </cell>
          <cell r="S108">
            <v>0</v>
          </cell>
        </row>
        <row r="109">
          <cell r="A109" t="str">
            <v>001.BOGMANUTENÇÃO - SERVIÇOS</v>
          </cell>
          <cell r="B109" t="str">
            <v>001.BOG</v>
          </cell>
          <cell r="C109" t="str">
            <v>MANUTENÇÃO - SERVIÇOS</v>
          </cell>
          <cell r="D109" t="str">
            <v>353036002</v>
          </cell>
          <cell r="E109">
            <v>353036002</v>
          </cell>
          <cell r="K109">
            <v>0</v>
          </cell>
          <cell r="L109">
            <v>0</v>
          </cell>
          <cell r="M109">
            <v>0</v>
          </cell>
          <cell r="N109">
            <v>0</v>
          </cell>
          <cell r="O109">
            <v>0</v>
          </cell>
          <cell r="P109">
            <v>0</v>
          </cell>
          <cell r="Q109">
            <v>0</v>
          </cell>
          <cell r="R109">
            <v>0</v>
          </cell>
          <cell r="S109">
            <v>0</v>
          </cell>
        </row>
        <row r="110">
          <cell r="A110" t="str">
            <v>001.BOGMANUTENÇÃO - SERVIÇOS</v>
          </cell>
          <cell r="B110" t="str">
            <v>001.BOG</v>
          </cell>
          <cell r="C110" t="str">
            <v>MANUTENÇÃO - SERVIÇOS</v>
          </cell>
          <cell r="D110" t="str">
            <v>353036004</v>
          </cell>
          <cell r="E110">
            <v>353036004</v>
          </cell>
        </row>
        <row r="111">
          <cell r="A111" t="str">
            <v>001.BOGMANUTENÇÃO - SERVIÇOS</v>
          </cell>
          <cell r="B111" t="str">
            <v>001.BOG</v>
          </cell>
          <cell r="C111" t="str">
            <v>MANUTENÇÃO - SERVIÇOS</v>
          </cell>
          <cell r="D111" t="str">
            <v>353036008</v>
          </cell>
          <cell r="E111">
            <v>353036008</v>
          </cell>
          <cell r="K111">
            <v>0</v>
          </cell>
          <cell r="L111">
            <v>0</v>
          </cell>
          <cell r="M111">
            <v>0</v>
          </cell>
          <cell r="N111">
            <v>0</v>
          </cell>
          <cell r="O111">
            <v>0</v>
          </cell>
          <cell r="P111">
            <v>0</v>
          </cell>
          <cell r="Q111">
            <v>0</v>
          </cell>
          <cell r="R111">
            <v>0</v>
          </cell>
          <cell r="S111">
            <v>0</v>
          </cell>
        </row>
        <row r="112">
          <cell r="A112" t="str">
            <v>001.BOGMANUTENÇÃO - SERVIÇOS</v>
          </cell>
          <cell r="B112" t="str">
            <v>001.BOG</v>
          </cell>
          <cell r="C112" t="str">
            <v>MANUTENÇÃO - SERVIÇOS</v>
          </cell>
          <cell r="D112" t="str">
            <v>353036010</v>
          </cell>
          <cell r="E112">
            <v>353036010</v>
          </cell>
          <cell r="K112">
            <v>0</v>
          </cell>
          <cell r="L112">
            <v>0</v>
          </cell>
          <cell r="M112">
            <v>0</v>
          </cell>
          <cell r="N112">
            <v>0</v>
          </cell>
          <cell r="O112">
            <v>0</v>
          </cell>
          <cell r="P112">
            <v>0</v>
          </cell>
          <cell r="Q112">
            <v>0</v>
          </cell>
          <cell r="R112">
            <v>0</v>
          </cell>
          <cell r="S112">
            <v>0</v>
          </cell>
        </row>
        <row r="113">
          <cell r="A113" t="str">
            <v>001.BOGMANUTENÇÃO - SERVIÇOS</v>
          </cell>
          <cell r="B113" t="str">
            <v>001.BOG</v>
          </cell>
          <cell r="C113" t="str">
            <v>MANUTENÇÃO - SERVIÇOS</v>
          </cell>
          <cell r="D113" t="str">
            <v>353036013</v>
          </cell>
          <cell r="E113">
            <v>353036013</v>
          </cell>
          <cell r="K113">
            <v>0</v>
          </cell>
          <cell r="L113">
            <v>0</v>
          </cell>
          <cell r="M113">
            <v>0</v>
          </cell>
          <cell r="N113">
            <v>0</v>
          </cell>
          <cell r="O113">
            <v>0</v>
          </cell>
          <cell r="P113">
            <v>0</v>
          </cell>
          <cell r="Q113">
            <v>0</v>
          </cell>
          <cell r="R113">
            <v>0</v>
          </cell>
          <cell r="S113">
            <v>0</v>
          </cell>
        </row>
        <row r="114">
          <cell r="A114" t="str">
            <v>001.BOGMANUTENÇÃO - SERVIÇOS</v>
          </cell>
          <cell r="B114" t="str">
            <v>001.BOG</v>
          </cell>
          <cell r="C114" t="str">
            <v>MANUTENÇÃO - SERVIÇOS</v>
          </cell>
          <cell r="D114" t="str">
            <v>353036099</v>
          </cell>
          <cell r="E114">
            <v>353036099</v>
          </cell>
          <cell r="K114">
            <v>0</v>
          </cell>
          <cell r="L114">
            <v>0</v>
          </cell>
          <cell r="M114">
            <v>0</v>
          </cell>
          <cell r="N114">
            <v>0</v>
          </cell>
          <cell r="O114">
            <v>0</v>
          </cell>
          <cell r="P114">
            <v>0</v>
          </cell>
          <cell r="Q114">
            <v>0</v>
          </cell>
          <cell r="R114">
            <v>0</v>
          </cell>
          <cell r="S114">
            <v>0</v>
          </cell>
        </row>
        <row r="115">
          <cell r="A115" t="str">
            <v>001.BOGPESSOAL</v>
          </cell>
          <cell r="B115" t="str">
            <v>001.BOG</v>
          </cell>
          <cell r="C115" t="str">
            <v>PESSOAL</v>
          </cell>
          <cell r="D115" t="str">
            <v>353037001</v>
          </cell>
          <cell r="E115">
            <v>353037001</v>
          </cell>
          <cell r="K115">
            <v>0</v>
          </cell>
          <cell r="L115">
            <v>0</v>
          </cell>
          <cell r="M115">
            <v>0</v>
          </cell>
          <cell r="N115">
            <v>0</v>
          </cell>
          <cell r="O115">
            <v>0</v>
          </cell>
          <cell r="P115">
            <v>0</v>
          </cell>
          <cell r="Q115">
            <v>0</v>
          </cell>
          <cell r="R115">
            <v>0</v>
          </cell>
          <cell r="S115">
            <v>0</v>
          </cell>
        </row>
        <row r="116">
          <cell r="A116" t="str">
            <v>001.BOGPESSOAL</v>
          </cell>
          <cell r="B116" t="str">
            <v>001.BOG</v>
          </cell>
          <cell r="C116" t="str">
            <v>PESSOAL</v>
          </cell>
          <cell r="D116" t="str">
            <v>353037002</v>
          </cell>
          <cell r="E116">
            <v>353037002</v>
          </cell>
          <cell r="K116">
            <v>0</v>
          </cell>
          <cell r="L116">
            <v>0</v>
          </cell>
          <cell r="M116">
            <v>0</v>
          </cell>
          <cell r="N116">
            <v>0</v>
          </cell>
          <cell r="O116">
            <v>0</v>
          </cell>
          <cell r="P116">
            <v>0</v>
          </cell>
          <cell r="Q116">
            <v>0</v>
          </cell>
          <cell r="R116">
            <v>0</v>
          </cell>
          <cell r="S116">
            <v>0</v>
          </cell>
        </row>
        <row r="117">
          <cell r="A117" t="str">
            <v>001.BOGPESSOAL</v>
          </cell>
          <cell r="B117" t="str">
            <v>001.BOG</v>
          </cell>
          <cell r="C117" t="str">
            <v>PESSOAL</v>
          </cell>
          <cell r="D117" t="str">
            <v>353037003</v>
          </cell>
          <cell r="E117">
            <v>353037003</v>
          </cell>
          <cell r="K117">
            <v>0</v>
          </cell>
          <cell r="L117">
            <v>0</v>
          </cell>
          <cell r="M117">
            <v>0</v>
          </cell>
          <cell r="N117">
            <v>0</v>
          </cell>
          <cell r="O117">
            <v>0</v>
          </cell>
          <cell r="P117">
            <v>0</v>
          </cell>
          <cell r="Q117">
            <v>0</v>
          </cell>
          <cell r="R117">
            <v>0</v>
          </cell>
          <cell r="S117">
            <v>0</v>
          </cell>
        </row>
        <row r="118">
          <cell r="A118" t="str">
            <v>001.BOGPESSOAL</v>
          </cell>
          <cell r="B118" t="str">
            <v>001.BOG</v>
          </cell>
          <cell r="C118" t="str">
            <v>PESSOAL</v>
          </cell>
          <cell r="D118" t="str">
            <v>353037004</v>
          </cell>
          <cell r="E118">
            <v>353037004</v>
          </cell>
          <cell r="K118">
            <v>0</v>
          </cell>
          <cell r="L118">
            <v>0</v>
          </cell>
          <cell r="M118">
            <v>0</v>
          </cell>
          <cell r="N118">
            <v>0</v>
          </cell>
          <cell r="O118">
            <v>0</v>
          </cell>
          <cell r="P118">
            <v>0</v>
          </cell>
          <cell r="Q118">
            <v>0</v>
          </cell>
          <cell r="R118">
            <v>0</v>
          </cell>
          <cell r="S118">
            <v>0</v>
          </cell>
        </row>
        <row r="119">
          <cell r="A119" t="str">
            <v>001.BOGPESSOAL</v>
          </cell>
          <cell r="B119" t="str">
            <v>001.BOG</v>
          </cell>
          <cell r="C119" t="str">
            <v>PESSOAL</v>
          </cell>
          <cell r="D119" t="str">
            <v>353037005</v>
          </cell>
          <cell r="E119">
            <v>353037005</v>
          </cell>
          <cell r="K119">
            <v>0</v>
          </cell>
          <cell r="L119">
            <v>0</v>
          </cell>
          <cell r="M119">
            <v>0</v>
          </cell>
          <cell r="N119">
            <v>0</v>
          </cell>
          <cell r="O119">
            <v>0</v>
          </cell>
          <cell r="P119">
            <v>0</v>
          </cell>
          <cell r="Q119">
            <v>0</v>
          </cell>
          <cell r="R119">
            <v>0</v>
          </cell>
          <cell r="S119">
            <v>0</v>
          </cell>
        </row>
        <row r="120">
          <cell r="A120" t="str">
            <v>001.BOGPESSOAL</v>
          </cell>
          <cell r="B120" t="str">
            <v>001.BOG</v>
          </cell>
          <cell r="C120" t="str">
            <v>PESSOAL</v>
          </cell>
          <cell r="D120" t="str">
            <v>353037006</v>
          </cell>
          <cell r="E120">
            <v>353037006</v>
          </cell>
          <cell r="K120">
            <v>0</v>
          </cell>
          <cell r="L120">
            <v>0</v>
          </cell>
          <cell r="M120">
            <v>0</v>
          </cell>
          <cell r="N120">
            <v>0</v>
          </cell>
          <cell r="O120">
            <v>0</v>
          </cell>
          <cell r="P120">
            <v>0</v>
          </cell>
          <cell r="Q120">
            <v>0</v>
          </cell>
          <cell r="R120">
            <v>0</v>
          </cell>
          <cell r="S120">
            <v>0</v>
          </cell>
        </row>
        <row r="121">
          <cell r="A121" t="str">
            <v>001.BOGPESSOAL</v>
          </cell>
          <cell r="B121" t="str">
            <v>001.BOG</v>
          </cell>
          <cell r="C121" t="str">
            <v>PESSOAL</v>
          </cell>
          <cell r="D121" t="str">
            <v>353037007</v>
          </cell>
          <cell r="E121">
            <v>353037007</v>
          </cell>
          <cell r="K121">
            <v>0</v>
          </cell>
          <cell r="L121">
            <v>0</v>
          </cell>
          <cell r="M121">
            <v>0</v>
          </cell>
          <cell r="N121">
            <v>0</v>
          </cell>
          <cell r="O121">
            <v>0</v>
          </cell>
          <cell r="P121">
            <v>0</v>
          </cell>
          <cell r="Q121">
            <v>0</v>
          </cell>
          <cell r="R121">
            <v>0</v>
          </cell>
          <cell r="S121">
            <v>0</v>
          </cell>
        </row>
        <row r="122">
          <cell r="A122" t="str">
            <v>001.BOGOUTROS</v>
          </cell>
          <cell r="B122" t="str">
            <v>001.BOG</v>
          </cell>
          <cell r="C122" t="str">
            <v>OUTROS</v>
          </cell>
          <cell r="D122" t="str">
            <v>353037008</v>
          </cell>
          <cell r="E122">
            <v>353037008</v>
          </cell>
          <cell r="K122">
            <v>0</v>
          </cell>
          <cell r="L122">
            <v>0</v>
          </cell>
          <cell r="M122">
            <v>0</v>
          </cell>
          <cell r="N122">
            <v>0</v>
          </cell>
          <cell r="O122">
            <v>0</v>
          </cell>
          <cell r="P122">
            <v>0</v>
          </cell>
          <cell r="Q122">
            <v>0</v>
          </cell>
          <cell r="R122">
            <v>0</v>
          </cell>
          <cell r="S122">
            <v>0</v>
          </cell>
        </row>
        <row r="123">
          <cell r="A123" t="str">
            <v>001.BOGOUTROS</v>
          </cell>
          <cell r="B123" t="str">
            <v>001.BOG</v>
          </cell>
          <cell r="C123" t="str">
            <v>OUTROS</v>
          </cell>
          <cell r="D123" t="str">
            <v>353037009</v>
          </cell>
          <cell r="E123">
            <v>353037009</v>
          </cell>
          <cell r="K123">
            <v>0</v>
          </cell>
          <cell r="L123">
            <v>0</v>
          </cell>
          <cell r="M123">
            <v>0</v>
          </cell>
          <cell r="N123">
            <v>0</v>
          </cell>
          <cell r="O123">
            <v>0</v>
          </cell>
          <cell r="P123">
            <v>0</v>
          </cell>
          <cell r="Q123">
            <v>0</v>
          </cell>
          <cell r="R123">
            <v>0</v>
          </cell>
          <cell r="S123">
            <v>0</v>
          </cell>
        </row>
        <row r="124">
          <cell r="A124" t="str">
            <v>001.BOGPESSOAL</v>
          </cell>
          <cell r="B124" t="str">
            <v>001.BOG</v>
          </cell>
          <cell r="C124" t="str">
            <v>PESSOAL</v>
          </cell>
          <cell r="D124" t="str">
            <v>353037010</v>
          </cell>
          <cell r="E124">
            <v>353037010</v>
          </cell>
          <cell r="K124">
            <v>0</v>
          </cell>
          <cell r="L124">
            <v>0</v>
          </cell>
          <cell r="M124">
            <v>0</v>
          </cell>
          <cell r="N124">
            <v>0</v>
          </cell>
          <cell r="O124">
            <v>0</v>
          </cell>
          <cell r="P124">
            <v>0</v>
          </cell>
          <cell r="Q124">
            <v>0</v>
          </cell>
          <cell r="R124">
            <v>0</v>
          </cell>
          <cell r="S124">
            <v>0</v>
          </cell>
        </row>
        <row r="125">
          <cell r="A125" t="str">
            <v>001.BOGINFRAESTRUTURA</v>
          </cell>
          <cell r="B125" t="str">
            <v>001.BOG</v>
          </cell>
          <cell r="C125" t="str">
            <v>INFRAESTRUTURA</v>
          </cell>
          <cell r="D125" t="str">
            <v>353038001</v>
          </cell>
          <cell r="E125">
            <v>353038001</v>
          </cell>
          <cell r="K125">
            <v>0</v>
          </cell>
          <cell r="L125">
            <v>0</v>
          </cell>
          <cell r="M125">
            <v>0</v>
          </cell>
          <cell r="N125">
            <v>0</v>
          </cell>
          <cell r="O125">
            <v>0</v>
          </cell>
          <cell r="P125">
            <v>0</v>
          </cell>
          <cell r="Q125">
            <v>0</v>
          </cell>
          <cell r="R125">
            <v>0</v>
          </cell>
          <cell r="S125">
            <v>0</v>
          </cell>
        </row>
        <row r="126">
          <cell r="A126" t="str">
            <v>001.BOGOUTROS SERVIÇOS OPERACIONAIS</v>
          </cell>
          <cell r="B126" t="str">
            <v>001.BOG</v>
          </cell>
          <cell r="C126" t="str">
            <v>OUTROS SERVIÇOS OPERACIONAIS</v>
          </cell>
          <cell r="D126" t="str">
            <v>353038002</v>
          </cell>
          <cell r="E126">
            <v>353038002</v>
          </cell>
          <cell r="K126">
            <v>0</v>
          </cell>
          <cell r="L126">
            <v>0</v>
          </cell>
          <cell r="M126">
            <v>0</v>
          </cell>
          <cell r="N126">
            <v>0</v>
          </cell>
          <cell r="O126">
            <v>0</v>
          </cell>
          <cell r="P126">
            <v>0</v>
          </cell>
          <cell r="Q126">
            <v>0</v>
          </cell>
          <cell r="R126">
            <v>0</v>
          </cell>
          <cell r="S126">
            <v>0</v>
          </cell>
        </row>
        <row r="127">
          <cell r="A127" t="str">
            <v>001.BOGOUTROS</v>
          </cell>
          <cell r="B127" t="str">
            <v>001.BOG</v>
          </cell>
          <cell r="C127" t="str">
            <v>OUTROS</v>
          </cell>
          <cell r="D127" t="str">
            <v>353038004</v>
          </cell>
          <cell r="E127">
            <v>353038004</v>
          </cell>
        </row>
        <row r="128">
          <cell r="A128" t="str">
            <v>001.BOGOUTROS SERVIÇOS CONTRATADOS</v>
          </cell>
          <cell r="B128" t="str">
            <v>001.BOG</v>
          </cell>
          <cell r="C128" t="str">
            <v>OUTROS SERVIÇOS CONTRATADOS</v>
          </cell>
          <cell r="D128" t="str">
            <v>353038005</v>
          </cell>
          <cell r="E128">
            <v>353038005</v>
          </cell>
          <cell r="K128">
            <v>0</v>
          </cell>
          <cell r="L128">
            <v>0</v>
          </cell>
          <cell r="M128">
            <v>0</v>
          </cell>
          <cell r="N128">
            <v>0</v>
          </cell>
          <cell r="O128">
            <v>0</v>
          </cell>
          <cell r="P128">
            <v>0</v>
          </cell>
          <cell r="Q128">
            <v>0</v>
          </cell>
          <cell r="R128">
            <v>0</v>
          </cell>
          <cell r="S128">
            <v>0</v>
          </cell>
        </row>
        <row r="129">
          <cell r="A129" t="str">
            <v>001.BOGOUTROS</v>
          </cell>
          <cell r="B129" t="str">
            <v>001.BOG</v>
          </cell>
          <cell r="C129" t="str">
            <v>OUTROS</v>
          </cell>
          <cell r="D129" t="str">
            <v>353038006</v>
          </cell>
          <cell r="E129">
            <v>353038006</v>
          </cell>
          <cell r="K129">
            <v>0</v>
          </cell>
          <cell r="L129">
            <v>0</v>
          </cell>
          <cell r="M129">
            <v>0</v>
          </cell>
          <cell r="N129">
            <v>0</v>
          </cell>
          <cell r="O129">
            <v>0</v>
          </cell>
          <cell r="P129">
            <v>0</v>
          </cell>
          <cell r="Q129">
            <v>0</v>
          </cell>
          <cell r="R129">
            <v>0</v>
          </cell>
          <cell r="S129">
            <v>0</v>
          </cell>
        </row>
        <row r="130">
          <cell r="A130" t="str">
            <v>001.BOGOUTROS SERVIÇOS CONTRATADOS</v>
          </cell>
          <cell r="B130" t="str">
            <v>001.BOG</v>
          </cell>
          <cell r="C130" t="str">
            <v>OUTROS SERVIÇOS CONTRATADOS</v>
          </cell>
          <cell r="D130" t="str">
            <v>353038007</v>
          </cell>
          <cell r="E130">
            <v>353038007</v>
          </cell>
          <cell r="K130">
            <v>0</v>
          </cell>
          <cell r="L130">
            <v>0</v>
          </cell>
          <cell r="M130">
            <v>0</v>
          </cell>
          <cell r="N130">
            <v>0</v>
          </cell>
          <cell r="O130">
            <v>0</v>
          </cell>
          <cell r="P130">
            <v>0</v>
          </cell>
          <cell r="Q130">
            <v>0</v>
          </cell>
          <cell r="R130">
            <v>0</v>
          </cell>
          <cell r="S130">
            <v>0</v>
          </cell>
        </row>
        <row r="131">
          <cell r="A131" t="str">
            <v>001.BOGINFRAESTRUTURA</v>
          </cell>
          <cell r="B131" t="str">
            <v>001.BOG</v>
          </cell>
          <cell r="C131" t="str">
            <v>INFRAESTRUTURA</v>
          </cell>
          <cell r="D131" t="str">
            <v>353038008</v>
          </cell>
          <cell r="E131">
            <v>353038008</v>
          </cell>
          <cell r="K131">
            <v>0</v>
          </cell>
          <cell r="L131">
            <v>0</v>
          </cell>
          <cell r="M131">
            <v>0</v>
          </cell>
          <cell r="N131">
            <v>0</v>
          </cell>
          <cell r="O131">
            <v>0</v>
          </cell>
          <cell r="P131">
            <v>0</v>
          </cell>
          <cell r="Q131">
            <v>0</v>
          </cell>
          <cell r="R131">
            <v>0</v>
          </cell>
          <cell r="S131">
            <v>0</v>
          </cell>
        </row>
        <row r="132">
          <cell r="A132" t="str">
            <v>001.BOGINFRAESTRUTURA</v>
          </cell>
          <cell r="B132" t="str">
            <v>001.BOG</v>
          </cell>
          <cell r="C132" t="str">
            <v>INFRAESTRUTURA</v>
          </cell>
          <cell r="D132" t="str">
            <v>353038009</v>
          </cell>
          <cell r="E132">
            <v>353038009</v>
          </cell>
          <cell r="K132">
            <v>0</v>
          </cell>
          <cell r="L132">
            <v>0</v>
          </cell>
          <cell r="M132">
            <v>0</v>
          </cell>
          <cell r="N132">
            <v>0</v>
          </cell>
          <cell r="O132">
            <v>0</v>
          </cell>
          <cell r="P132">
            <v>0</v>
          </cell>
          <cell r="Q132">
            <v>0</v>
          </cell>
          <cell r="R132">
            <v>0</v>
          </cell>
          <cell r="S132">
            <v>0</v>
          </cell>
        </row>
        <row r="133">
          <cell r="A133" t="str">
            <v>001.BOGINFRAESTRUTURA</v>
          </cell>
          <cell r="B133" t="str">
            <v>001.BOG</v>
          </cell>
          <cell r="C133" t="str">
            <v>INFRAESTRUTURA</v>
          </cell>
          <cell r="D133" t="str">
            <v>353038010</v>
          </cell>
          <cell r="E133">
            <v>353038010</v>
          </cell>
          <cell r="K133">
            <v>0</v>
          </cell>
          <cell r="L133">
            <v>0</v>
          </cell>
          <cell r="M133">
            <v>0</v>
          </cell>
          <cell r="N133">
            <v>0</v>
          </cell>
          <cell r="O133">
            <v>0</v>
          </cell>
          <cell r="P133">
            <v>0</v>
          </cell>
          <cell r="Q133">
            <v>0</v>
          </cell>
          <cell r="R133">
            <v>0</v>
          </cell>
          <cell r="S133">
            <v>0</v>
          </cell>
        </row>
        <row r="134">
          <cell r="A134" t="str">
            <v>001.BOGAQUISIÇÃO DE MINÉRIO / PELOTAS</v>
          </cell>
          <cell r="B134" t="str">
            <v>001.BOG</v>
          </cell>
          <cell r="C134" t="str">
            <v>AQUISIÇÃO DE MINÉRIO / PELOTAS</v>
          </cell>
          <cell r="D134" t="str">
            <v>353038012</v>
          </cell>
          <cell r="E134">
            <v>353038012</v>
          </cell>
          <cell r="K134">
            <v>0</v>
          </cell>
          <cell r="L134">
            <v>0</v>
          </cell>
          <cell r="M134">
            <v>0</v>
          </cell>
          <cell r="N134">
            <v>0</v>
          </cell>
          <cell r="O134">
            <v>0</v>
          </cell>
          <cell r="P134">
            <v>0</v>
          </cell>
          <cell r="Q134">
            <v>0</v>
          </cell>
          <cell r="R134">
            <v>0</v>
          </cell>
          <cell r="S134">
            <v>0</v>
          </cell>
        </row>
        <row r="135">
          <cell r="A135" t="str">
            <v>001.BOGINFRAESTRUTURA</v>
          </cell>
          <cell r="B135" t="str">
            <v>001.BOG</v>
          </cell>
          <cell r="C135" t="str">
            <v>INFRAESTRUTURA</v>
          </cell>
          <cell r="D135" t="str">
            <v>353038099</v>
          </cell>
          <cell r="E135">
            <v>353038099</v>
          </cell>
          <cell r="K135">
            <v>0</v>
          </cell>
          <cell r="L135">
            <v>0</v>
          </cell>
          <cell r="M135">
            <v>0</v>
          </cell>
          <cell r="N135">
            <v>0</v>
          </cell>
          <cell r="O135">
            <v>0</v>
          </cell>
          <cell r="P135">
            <v>0</v>
          </cell>
          <cell r="Q135">
            <v>0</v>
          </cell>
          <cell r="R135">
            <v>0</v>
          </cell>
          <cell r="S135">
            <v>0</v>
          </cell>
        </row>
        <row r="136">
          <cell r="A136" t="str">
            <v>001.BOGTRIBUTOS E CONTRIBUIÇÕES</v>
          </cell>
          <cell r="B136" t="str">
            <v>001.BOG</v>
          </cell>
          <cell r="C136" t="str">
            <v>TRIBUTOS E CONTRIBUIÇÕES</v>
          </cell>
          <cell r="D136" t="str">
            <v>353041002</v>
          </cell>
          <cell r="E136">
            <v>353041002</v>
          </cell>
          <cell r="K136">
            <v>0</v>
          </cell>
          <cell r="L136">
            <v>0</v>
          </cell>
          <cell r="M136">
            <v>0</v>
          </cell>
          <cell r="N136">
            <v>0</v>
          </cell>
          <cell r="O136">
            <v>0</v>
          </cell>
          <cell r="P136">
            <v>0</v>
          </cell>
          <cell r="Q136">
            <v>0</v>
          </cell>
          <cell r="R136">
            <v>0</v>
          </cell>
          <cell r="S136">
            <v>0</v>
          </cell>
        </row>
        <row r="137">
          <cell r="A137" t="str">
            <v>001.BOGTRIBUTOS E CONTRIBUIÇÕES</v>
          </cell>
          <cell r="B137" t="str">
            <v>001.BOG</v>
          </cell>
          <cell r="C137" t="str">
            <v>TRIBUTOS E CONTRIBUIÇÕES</v>
          </cell>
          <cell r="D137" t="str">
            <v>353041099</v>
          </cell>
          <cell r="E137">
            <v>353041099</v>
          </cell>
          <cell r="K137">
            <v>0</v>
          </cell>
          <cell r="L137">
            <v>0</v>
          </cell>
          <cell r="M137">
            <v>0</v>
          </cell>
          <cell r="N137">
            <v>0</v>
          </cell>
          <cell r="O137">
            <v>0</v>
          </cell>
          <cell r="P137">
            <v>0</v>
          </cell>
          <cell r="Q137">
            <v>0</v>
          </cell>
          <cell r="R137">
            <v>0</v>
          </cell>
          <cell r="S137">
            <v>0</v>
          </cell>
        </row>
        <row r="138">
          <cell r="A138" t="str">
            <v>001.BOGTRIBUTOS E CONTRIBUIÇÕES</v>
          </cell>
          <cell r="B138" t="str">
            <v>001.BOG</v>
          </cell>
          <cell r="C138" t="str">
            <v>TRIBUTOS E CONTRIBUIÇÕES</v>
          </cell>
          <cell r="D138" t="str">
            <v>353042001</v>
          </cell>
          <cell r="E138">
            <v>353042001</v>
          </cell>
          <cell r="K138">
            <v>0</v>
          </cell>
          <cell r="L138">
            <v>0</v>
          </cell>
          <cell r="M138">
            <v>0</v>
          </cell>
          <cell r="N138">
            <v>0</v>
          </cell>
          <cell r="O138">
            <v>0</v>
          </cell>
          <cell r="P138">
            <v>0</v>
          </cell>
          <cell r="Q138">
            <v>0</v>
          </cell>
          <cell r="R138">
            <v>0</v>
          </cell>
          <cell r="S138">
            <v>0</v>
          </cell>
        </row>
        <row r="139">
          <cell r="A139" t="str">
            <v>001.BOGTRIBUTOS E CONTRIBUIÇÕES</v>
          </cell>
          <cell r="B139" t="str">
            <v>001.BOG</v>
          </cell>
          <cell r="C139" t="str">
            <v>TRIBUTOS E CONTRIBUIÇÕES</v>
          </cell>
          <cell r="D139" t="str">
            <v>353042099</v>
          </cell>
          <cell r="E139">
            <v>353042099</v>
          </cell>
        </row>
        <row r="140">
          <cell r="A140" t="str">
            <v>001.BOGTRIBUTOS E CONTRIBUIÇÕES</v>
          </cell>
          <cell r="B140" t="str">
            <v>001.BOG</v>
          </cell>
          <cell r="C140" t="str">
            <v>TRIBUTOS E CONTRIBUIÇÕES</v>
          </cell>
          <cell r="D140" t="str">
            <v>353044001</v>
          </cell>
          <cell r="E140">
            <v>353044001</v>
          </cell>
          <cell r="K140">
            <v>0</v>
          </cell>
          <cell r="L140">
            <v>0</v>
          </cell>
          <cell r="M140">
            <v>0</v>
          </cell>
          <cell r="N140">
            <v>0</v>
          </cell>
          <cell r="O140">
            <v>0</v>
          </cell>
          <cell r="P140">
            <v>0</v>
          </cell>
          <cell r="Q140">
            <v>0</v>
          </cell>
          <cell r="R140">
            <v>0</v>
          </cell>
          <cell r="S140">
            <v>0</v>
          </cell>
        </row>
        <row r="141">
          <cell r="A141" t="str">
            <v>001.BOGTRIBUTOS E CONTRIBUIÇÕES</v>
          </cell>
          <cell r="B141" t="str">
            <v>001.BOG</v>
          </cell>
          <cell r="C141" t="str">
            <v>TRIBUTOS E CONTRIBUIÇÕES</v>
          </cell>
          <cell r="D141" t="str">
            <v>353044099</v>
          </cell>
          <cell r="E141">
            <v>353044099</v>
          </cell>
        </row>
        <row r="142">
          <cell r="A142" t="str">
            <v>001.BOGPESSOAL</v>
          </cell>
          <cell r="B142" t="str">
            <v>001.BOG</v>
          </cell>
          <cell r="C142" t="str">
            <v>PESSOAL</v>
          </cell>
          <cell r="D142" t="str">
            <v>353051001</v>
          </cell>
          <cell r="E142">
            <v>353051001</v>
          </cell>
          <cell r="K142">
            <v>0</v>
          </cell>
          <cell r="L142">
            <v>0</v>
          </cell>
          <cell r="M142">
            <v>0</v>
          </cell>
          <cell r="N142">
            <v>0</v>
          </cell>
          <cell r="O142">
            <v>0</v>
          </cell>
          <cell r="P142">
            <v>0</v>
          </cell>
          <cell r="Q142">
            <v>0</v>
          </cell>
          <cell r="R142">
            <v>0</v>
          </cell>
          <cell r="S142">
            <v>0</v>
          </cell>
        </row>
        <row r="143">
          <cell r="A143" t="str">
            <v>001.BOGPESSOAL</v>
          </cell>
          <cell r="B143" t="str">
            <v>001.BOG</v>
          </cell>
          <cell r="C143" t="str">
            <v>PESSOAL</v>
          </cell>
          <cell r="D143" t="str">
            <v>353051002</v>
          </cell>
          <cell r="E143">
            <v>353051002</v>
          </cell>
        </row>
        <row r="144">
          <cell r="A144" t="str">
            <v>001.BOGPESSOAL</v>
          </cell>
          <cell r="B144" t="str">
            <v>001.BOG</v>
          </cell>
          <cell r="C144" t="str">
            <v>PESSOAL</v>
          </cell>
          <cell r="D144" t="str">
            <v>353051003</v>
          </cell>
          <cell r="E144">
            <v>353051003</v>
          </cell>
        </row>
        <row r="145">
          <cell r="A145" t="str">
            <v>001.BOGPESSOAL</v>
          </cell>
          <cell r="B145" t="str">
            <v>001.BOG</v>
          </cell>
          <cell r="C145" t="str">
            <v>PESSOAL</v>
          </cell>
          <cell r="D145" t="str">
            <v>353051004</v>
          </cell>
          <cell r="E145">
            <v>353051004</v>
          </cell>
        </row>
        <row r="146">
          <cell r="A146" t="str">
            <v>001.BOG0</v>
          </cell>
          <cell r="B146" t="str">
            <v>001.BOG</v>
          </cell>
          <cell r="C146">
            <v>0</v>
          </cell>
          <cell r="D146" t="str">
            <v>353051005</v>
          </cell>
          <cell r="E146">
            <v>353051005</v>
          </cell>
          <cell r="K146">
            <v>0</v>
          </cell>
          <cell r="L146">
            <v>0</v>
          </cell>
          <cell r="M146">
            <v>0</v>
          </cell>
          <cell r="N146">
            <v>0</v>
          </cell>
          <cell r="O146">
            <v>0</v>
          </cell>
          <cell r="P146">
            <v>0</v>
          </cell>
          <cell r="Q146">
            <v>0</v>
          </cell>
          <cell r="R146">
            <v>0</v>
          </cell>
          <cell r="S146">
            <v>0</v>
          </cell>
        </row>
        <row r="147">
          <cell r="A147" t="str">
            <v>001.BOGOUTROS</v>
          </cell>
          <cell r="B147" t="str">
            <v>001.BOG</v>
          </cell>
          <cell r="C147" t="str">
            <v>OUTROS</v>
          </cell>
          <cell r="D147" t="str">
            <v>353061001</v>
          </cell>
          <cell r="E147">
            <v>353061001</v>
          </cell>
          <cell r="K147">
            <v>0</v>
          </cell>
          <cell r="L147">
            <v>0</v>
          </cell>
          <cell r="M147">
            <v>0</v>
          </cell>
          <cell r="N147">
            <v>0</v>
          </cell>
          <cell r="O147">
            <v>0</v>
          </cell>
          <cell r="P147">
            <v>0</v>
          </cell>
          <cell r="Q147">
            <v>0</v>
          </cell>
          <cell r="R147">
            <v>0</v>
          </cell>
          <cell r="S147">
            <v>0</v>
          </cell>
        </row>
        <row r="148">
          <cell r="A148" t="str">
            <v>001.BOGOUTROS</v>
          </cell>
          <cell r="B148" t="str">
            <v>001.BOG</v>
          </cell>
          <cell r="C148" t="str">
            <v>OUTROS</v>
          </cell>
          <cell r="D148" t="str">
            <v>353061002</v>
          </cell>
          <cell r="E148">
            <v>353061002</v>
          </cell>
          <cell r="K148">
            <v>0</v>
          </cell>
          <cell r="L148">
            <v>0</v>
          </cell>
          <cell r="M148">
            <v>0</v>
          </cell>
          <cell r="N148">
            <v>0</v>
          </cell>
          <cell r="O148">
            <v>0</v>
          </cell>
          <cell r="P148">
            <v>0</v>
          </cell>
          <cell r="Q148">
            <v>0</v>
          </cell>
          <cell r="R148">
            <v>0</v>
          </cell>
          <cell r="S148">
            <v>0</v>
          </cell>
        </row>
        <row r="149">
          <cell r="A149" t="str">
            <v>001.BOGOUTROS</v>
          </cell>
          <cell r="B149" t="str">
            <v>001.BOG</v>
          </cell>
          <cell r="C149" t="str">
            <v>OUTROS</v>
          </cell>
          <cell r="D149" t="str">
            <v>353061004</v>
          </cell>
          <cell r="E149">
            <v>353061004</v>
          </cell>
          <cell r="K149">
            <v>0</v>
          </cell>
          <cell r="L149">
            <v>0</v>
          </cell>
          <cell r="M149">
            <v>0</v>
          </cell>
          <cell r="N149">
            <v>0</v>
          </cell>
          <cell r="O149">
            <v>0</v>
          </cell>
          <cell r="P149">
            <v>0</v>
          </cell>
          <cell r="Q149">
            <v>0</v>
          </cell>
          <cell r="R149">
            <v>0</v>
          </cell>
          <cell r="S149">
            <v>0</v>
          </cell>
        </row>
        <row r="150">
          <cell r="A150" t="str">
            <v>001.BOGOUTROS</v>
          </cell>
          <cell r="B150" t="str">
            <v>001.BOG</v>
          </cell>
          <cell r="C150" t="str">
            <v>OUTROS</v>
          </cell>
          <cell r="D150" t="str">
            <v>353061005</v>
          </cell>
          <cell r="E150">
            <v>353061005</v>
          </cell>
          <cell r="K150">
            <v>0</v>
          </cell>
          <cell r="L150">
            <v>0</v>
          </cell>
          <cell r="M150">
            <v>0</v>
          </cell>
          <cell r="N150">
            <v>0</v>
          </cell>
          <cell r="O150">
            <v>0</v>
          </cell>
          <cell r="P150">
            <v>0</v>
          </cell>
          <cell r="Q150">
            <v>0</v>
          </cell>
          <cell r="R150">
            <v>0</v>
          </cell>
          <cell r="S150">
            <v>0</v>
          </cell>
        </row>
        <row r="151">
          <cell r="A151" t="str">
            <v>001.BOGOUTROS</v>
          </cell>
          <cell r="B151" t="str">
            <v>001.BOG</v>
          </cell>
          <cell r="C151" t="str">
            <v>OUTROS</v>
          </cell>
          <cell r="D151" t="str">
            <v>353061006</v>
          </cell>
          <cell r="E151">
            <v>353061006</v>
          </cell>
          <cell r="K151">
            <v>0</v>
          </cell>
          <cell r="L151">
            <v>0</v>
          </cell>
          <cell r="M151">
            <v>0</v>
          </cell>
          <cell r="N151">
            <v>0</v>
          </cell>
          <cell r="O151">
            <v>0</v>
          </cell>
          <cell r="P151">
            <v>0</v>
          </cell>
          <cell r="Q151">
            <v>0</v>
          </cell>
          <cell r="R151">
            <v>0</v>
          </cell>
          <cell r="S151">
            <v>0</v>
          </cell>
        </row>
        <row r="152">
          <cell r="A152" t="str">
            <v>001.BOGOUTROS</v>
          </cell>
          <cell r="B152" t="str">
            <v>001.BOG</v>
          </cell>
          <cell r="C152" t="str">
            <v>OUTROS</v>
          </cell>
          <cell r="D152" t="str">
            <v>353071001</v>
          </cell>
          <cell r="E152">
            <v>353071001</v>
          </cell>
        </row>
        <row r="153">
          <cell r="A153" t="str">
            <v>001.BOGOUTROS</v>
          </cell>
          <cell r="B153" t="str">
            <v>001.BOG</v>
          </cell>
          <cell r="C153" t="str">
            <v>OUTROS</v>
          </cell>
          <cell r="D153" t="str">
            <v>353071002</v>
          </cell>
          <cell r="E153">
            <v>353071002</v>
          </cell>
          <cell r="K153">
            <v>0</v>
          </cell>
          <cell r="L153">
            <v>0</v>
          </cell>
          <cell r="M153">
            <v>0</v>
          </cell>
          <cell r="N153">
            <v>0</v>
          </cell>
          <cell r="O153">
            <v>0</v>
          </cell>
          <cell r="P153">
            <v>0</v>
          </cell>
          <cell r="Q153">
            <v>0</v>
          </cell>
          <cell r="R153">
            <v>0</v>
          </cell>
          <cell r="S153">
            <v>0</v>
          </cell>
        </row>
        <row r="154">
          <cell r="A154" t="str">
            <v>001.BOGOUTROS</v>
          </cell>
          <cell r="B154" t="str">
            <v>001.BOG</v>
          </cell>
          <cell r="C154" t="str">
            <v>OUTROS</v>
          </cell>
          <cell r="D154" t="str">
            <v>353081001</v>
          </cell>
          <cell r="E154">
            <v>353081001</v>
          </cell>
          <cell r="K154">
            <v>0</v>
          </cell>
          <cell r="L154">
            <v>0</v>
          </cell>
          <cell r="M154">
            <v>0</v>
          </cell>
          <cell r="N154">
            <v>0</v>
          </cell>
          <cell r="O154">
            <v>0</v>
          </cell>
          <cell r="P154">
            <v>0</v>
          </cell>
          <cell r="Q154">
            <v>0</v>
          </cell>
          <cell r="R154">
            <v>0</v>
          </cell>
          <cell r="S154">
            <v>0</v>
          </cell>
        </row>
        <row r="155">
          <cell r="A155" t="str">
            <v>001.BOGOUTROS SERVIÇOS OPERACIONAIS</v>
          </cell>
          <cell r="B155" t="str">
            <v>001.BOG</v>
          </cell>
          <cell r="C155" t="str">
            <v>OUTROS SERVIÇOS OPERACIONAIS</v>
          </cell>
          <cell r="D155" t="str">
            <v>353092001</v>
          </cell>
          <cell r="E155">
            <v>353092001</v>
          </cell>
          <cell r="K155">
            <v>0</v>
          </cell>
          <cell r="L155">
            <v>0</v>
          </cell>
          <cell r="M155">
            <v>0</v>
          </cell>
          <cell r="N155">
            <v>0</v>
          </cell>
          <cell r="O155">
            <v>0</v>
          </cell>
          <cell r="P155">
            <v>0</v>
          </cell>
          <cell r="Q155">
            <v>0</v>
          </cell>
          <cell r="R155">
            <v>0</v>
          </cell>
          <cell r="S155">
            <v>0</v>
          </cell>
        </row>
        <row r="156">
          <cell r="A156" t="str">
            <v>001.BOGOUTROS SERVIÇOS OPERACIONAIS</v>
          </cell>
          <cell r="B156" t="str">
            <v>001.BOG</v>
          </cell>
          <cell r="C156" t="str">
            <v>OUTROS SERVIÇOS OPERACIONAIS</v>
          </cell>
          <cell r="D156" t="str">
            <v>353093001</v>
          </cell>
          <cell r="E156">
            <v>353093001</v>
          </cell>
          <cell r="K156">
            <v>0</v>
          </cell>
          <cell r="L156">
            <v>0</v>
          </cell>
          <cell r="M156">
            <v>0</v>
          </cell>
          <cell r="N156">
            <v>0</v>
          </cell>
          <cell r="O156">
            <v>0</v>
          </cell>
          <cell r="P156">
            <v>0</v>
          </cell>
          <cell r="Q156">
            <v>0</v>
          </cell>
          <cell r="R156">
            <v>0</v>
          </cell>
          <cell r="S156">
            <v>0</v>
          </cell>
        </row>
        <row r="157">
          <cell r="A157" t="str">
            <v>001.BOGOUTROS</v>
          </cell>
          <cell r="B157" t="str">
            <v>001.BOG</v>
          </cell>
          <cell r="C157" t="str">
            <v>OUTROS</v>
          </cell>
          <cell r="D157" t="str">
            <v>353201001</v>
          </cell>
          <cell r="E157">
            <v>353201001</v>
          </cell>
        </row>
        <row r="158">
          <cell r="A158" t="str">
            <v>001.BOGOUTROS</v>
          </cell>
          <cell r="B158" t="str">
            <v>001.BOG</v>
          </cell>
          <cell r="C158" t="str">
            <v>OUTROS</v>
          </cell>
          <cell r="D158" t="str">
            <v>353901003</v>
          </cell>
          <cell r="E158">
            <v>353901003</v>
          </cell>
        </row>
        <row r="159">
          <cell r="A159" t="str">
            <v>001.BOGOUTROS</v>
          </cell>
          <cell r="B159" t="str">
            <v>001.BOG</v>
          </cell>
          <cell r="C159" t="str">
            <v>OUTROS</v>
          </cell>
          <cell r="D159" t="str">
            <v>353901004</v>
          </cell>
          <cell r="E159">
            <v>353901004</v>
          </cell>
          <cell r="K159">
            <v>0</v>
          </cell>
          <cell r="L159">
            <v>0</v>
          </cell>
          <cell r="M159">
            <v>0</v>
          </cell>
          <cell r="N159">
            <v>0</v>
          </cell>
          <cell r="O159">
            <v>0</v>
          </cell>
          <cell r="P159">
            <v>0</v>
          </cell>
          <cell r="Q159">
            <v>0</v>
          </cell>
          <cell r="R159">
            <v>0</v>
          </cell>
          <cell r="S159">
            <v>0</v>
          </cell>
        </row>
        <row r="160">
          <cell r="A160" t="str">
            <v>001.BOGOUTROS</v>
          </cell>
          <cell r="B160" t="str">
            <v>001.BOG</v>
          </cell>
          <cell r="C160" t="str">
            <v>OUTROS</v>
          </cell>
          <cell r="D160" t="str">
            <v>353901099</v>
          </cell>
          <cell r="E160">
            <v>353901099</v>
          </cell>
          <cell r="K160">
            <v>0</v>
          </cell>
          <cell r="L160">
            <v>0</v>
          </cell>
          <cell r="M160">
            <v>0</v>
          </cell>
          <cell r="N160">
            <v>0</v>
          </cell>
          <cell r="O160">
            <v>0</v>
          </cell>
          <cell r="P160">
            <v>0</v>
          </cell>
          <cell r="Q160">
            <v>0</v>
          </cell>
          <cell r="R160">
            <v>0</v>
          </cell>
          <cell r="S160">
            <v>0</v>
          </cell>
        </row>
        <row r="161">
          <cell r="A161" t="str">
            <v>001.BOGOUTROS</v>
          </cell>
          <cell r="B161" t="str">
            <v>001.BOG</v>
          </cell>
          <cell r="C161" t="str">
            <v>OUTROS</v>
          </cell>
          <cell r="D161" t="str">
            <v>353902001</v>
          </cell>
          <cell r="E161">
            <v>353902001</v>
          </cell>
          <cell r="K161">
            <v>0</v>
          </cell>
          <cell r="L161">
            <v>0</v>
          </cell>
          <cell r="M161">
            <v>0</v>
          </cell>
          <cell r="N161">
            <v>0</v>
          </cell>
          <cell r="O161">
            <v>0</v>
          </cell>
          <cell r="P161">
            <v>0</v>
          </cell>
          <cell r="Q161">
            <v>0</v>
          </cell>
          <cell r="R161">
            <v>0</v>
          </cell>
          <cell r="S161">
            <v>0</v>
          </cell>
        </row>
        <row r="162">
          <cell r="A162" t="str">
            <v>001.BOG0</v>
          </cell>
          <cell r="B162" t="str">
            <v>001.BOG</v>
          </cell>
          <cell r="C162">
            <v>0</v>
          </cell>
          <cell r="D162" t="str">
            <v>353902999</v>
          </cell>
          <cell r="E162">
            <v>353902999</v>
          </cell>
          <cell r="K162">
            <v>0</v>
          </cell>
          <cell r="L162">
            <v>0</v>
          </cell>
          <cell r="M162">
            <v>0</v>
          </cell>
          <cell r="N162">
            <v>0</v>
          </cell>
          <cell r="O162">
            <v>0</v>
          </cell>
          <cell r="P162">
            <v>0</v>
          </cell>
          <cell r="Q162">
            <v>0</v>
          </cell>
          <cell r="R162">
            <v>0</v>
          </cell>
          <cell r="S162">
            <v>0</v>
          </cell>
        </row>
      </sheetData>
      <sheetData sheetId="24" refreshError="1"/>
      <sheetData sheetId="25"/>
      <sheetData sheetId="26" refreshError="1"/>
      <sheetData sheetId="27" refreshError="1"/>
      <sheetData sheetId="28" refreshError="1"/>
      <sheetData sheetId="29" refreshError="1"/>
      <sheetData sheetId="30"/>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NOVO"/>
      <sheetName val="MENU"/>
      <sheetName val="DADOS"/>
      <sheetName val="BDI"/>
      <sheetName val="ORÇAMENTO"/>
      <sheetName val="EVENTOS"/>
      <sheetName val="CÁLCULO"/>
      <sheetName val="CRONOPLE"/>
      <sheetName val="CRONO"/>
      <sheetName val="QCI"/>
      <sheetName val="PLE"/>
      <sheetName val="BM"/>
      <sheetName val="RRE"/>
      <sheetName val="OFÍCIO"/>
      <sheetName val="PO-PLE"/>
      <sheetName val="CFF-PLE"/>
      <sheetName val="PO-BM"/>
      <sheetName val="CFF-BM"/>
      <sheetName val="BDI (Policlínica)"/>
    </sheetNames>
    <definedNames>
      <definedName name="IrPara_BDI_1"/>
      <definedName name="IrPara_BDI_2"/>
      <definedName name="IrPara_BDI_3"/>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theme/theme1.xml><?xml version="1.0" encoding="utf-8"?>
<a:theme xmlns:a="http://schemas.openxmlformats.org/drawingml/2006/main" name="Tema do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908B0-747F-430D-A79E-7D7F421AFE60}">
  <dimension ref="A1:J331"/>
  <sheetViews>
    <sheetView view="pageBreakPreview" zoomScaleNormal="100" zoomScaleSheetLayoutView="100" workbookViewId="0">
      <selection activeCell="G13" sqref="G13"/>
    </sheetView>
  </sheetViews>
  <sheetFormatPr defaultRowHeight="14.25" x14ac:dyDescent="0.2"/>
  <cols>
    <col min="1" max="2" width="13" bestFit="1" customWidth="1"/>
    <col min="3" max="3" width="13.25" bestFit="1" customWidth="1"/>
    <col min="4" max="4" width="60" bestFit="1" customWidth="1"/>
    <col min="5" max="5" width="8" bestFit="1" customWidth="1"/>
    <col min="6" max="11" width="13" bestFit="1" customWidth="1"/>
  </cols>
  <sheetData>
    <row r="1" spans="1:10" ht="72.75" customHeight="1" x14ac:dyDescent="0.2">
      <c r="A1" s="258"/>
      <c r="B1" s="258"/>
      <c r="C1" s="259" t="s">
        <v>529</v>
      </c>
      <c r="D1" s="260"/>
      <c r="E1" s="260"/>
      <c r="F1" s="260"/>
      <c r="G1" s="260"/>
      <c r="H1" s="260"/>
      <c r="I1" s="258"/>
      <c r="J1" s="258"/>
    </row>
    <row r="2" spans="1:10" ht="15" x14ac:dyDescent="0.2">
      <c r="A2" s="261" t="s">
        <v>1776</v>
      </c>
      <c r="B2" s="262"/>
      <c r="C2" s="262"/>
      <c r="D2" s="262" t="s">
        <v>1777</v>
      </c>
      <c r="E2" s="262"/>
      <c r="F2" s="263"/>
      <c r="G2" s="248" t="s">
        <v>1778</v>
      </c>
      <c r="H2" s="248"/>
      <c r="I2" s="248" t="s">
        <v>1779</v>
      </c>
      <c r="J2" s="248"/>
    </row>
    <row r="3" spans="1:10" ht="80.099999999999994" customHeight="1" x14ac:dyDescent="0.2">
      <c r="A3" s="249" t="s">
        <v>3234</v>
      </c>
      <c r="B3" s="249"/>
      <c r="C3" s="249"/>
      <c r="D3" s="249" t="s">
        <v>3242</v>
      </c>
      <c r="E3" s="249"/>
      <c r="F3" s="249"/>
      <c r="G3" s="266" t="s">
        <v>1780</v>
      </c>
      <c r="H3" s="266"/>
      <c r="I3" s="266" t="s">
        <v>3243</v>
      </c>
      <c r="J3" s="266"/>
    </row>
    <row r="4" spans="1:10" ht="15" x14ac:dyDescent="0.25">
      <c r="A4" s="264" t="s">
        <v>1782</v>
      </c>
      <c r="B4" s="265"/>
      <c r="C4" s="265"/>
      <c r="D4" s="265"/>
      <c r="E4" s="265"/>
      <c r="F4" s="265"/>
      <c r="G4" s="265"/>
      <c r="H4" s="265"/>
      <c r="I4" s="265"/>
      <c r="J4" s="265"/>
    </row>
    <row r="5" spans="1:10" ht="30" customHeight="1" x14ac:dyDescent="0.2">
      <c r="A5" s="250"/>
      <c r="B5" s="251"/>
      <c r="C5" s="251"/>
      <c r="D5" s="251"/>
      <c r="E5" s="251"/>
      <c r="F5" s="251"/>
      <c r="G5" s="252"/>
      <c r="H5" s="177" t="s">
        <v>3295</v>
      </c>
      <c r="I5" s="253">
        <v>2402928.23</v>
      </c>
      <c r="J5" s="254"/>
    </row>
    <row r="6" spans="1:10" ht="20.100000000000001" hidden="1" customHeight="1" x14ac:dyDescent="0.2">
      <c r="A6" s="110"/>
      <c r="B6" s="110"/>
      <c r="C6" s="110"/>
      <c r="D6" s="110"/>
      <c r="E6" s="110"/>
      <c r="F6" s="110"/>
      <c r="G6" s="110"/>
      <c r="H6" s="110" t="s">
        <v>3211</v>
      </c>
      <c r="I6" s="110"/>
      <c r="J6" s="198">
        <v>0.27539999999999998</v>
      </c>
    </row>
    <row r="7" spans="1:10" ht="30" customHeight="1" x14ac:dyDescent="0.2">
      <c r="A7" s="179" t="s">
        <v>0</v>
      </c>
      <c r="B7" s="180" t="s">
        <v>1</v>
      </c>
      <c r="C7" s="179" t="s">
        <v>2</v>
      </c>
      <c r="D7" s="179" t="s">
        <v>3</v>
      </c>
      <c r="E7" s="181" t="s">
        <v>4</v>
      </c>
      <c r="F7" s="180" t="s">
        <v>5</v>
      </c>
      <c r="G7" s="180" t="s">
        <v>6</v>
      </c>
      <c r="H7" s="180" t="s">
        <v>7</v>
      </c>
      <c r="I7" s="180" t="s">
        <v>8</v>
      </c>
      <c r="J7" s="180" t="s">
        <v>9</v>
      </c>
    </row>
    <row r="8" spans="1:10" ht="24" customHeight="1" x14ac:dyDescent="0.2">
      <c r="A8" s="182" t="s">
        <v>10</v>
      </c>
      <c r="B8" s="182" t="s">
        <v>3244</v>
      </c>
      <c r="C8" s="182"/>
      <c r="D8" s="182" t="s">
        <v>1441</v>
      </c>
      <c r="E8" s="183"/>
      <c r="F8" s="184">
        <v>1</v>
      </c>
      <c r="G8" s="184" t="s">
        <v>3245</v>
      </c>
      <c r="H8" s="185">
        <f>I9 + I11</f>
        <v>114993.73999999999</v>
      </c>
      <c r="I8" s="185">
        <f t="shared" ref="I8:I71" si="0">TRUNC(F8 * H8,2)</f>
        <v>114993.74</v>
      </c>
      <c r="J8" s="186">
        <f>I8 / I5</f>
        <v>4.7855669829972414E-2</v>
      </c>
    </row>
    <row r="9" spans="1:10" ht="24" customHeight="1" x14ac:dyDescent="0.2">
      <c r="A9" s="182" t="s">
        <v>12</v>
      </c>
      <c r="B9" s="182" t="s">
        <v>3244</v>
      </c>
      <c r="C9" s="182"/>
      <c r="D9" s="182" t="s">
        <v>1783</v>
      </c>
      <c r="E9" s="183"/>
      <c r="F9" s="184">
        <v>1</v>
      </c>
      <c r="G9" s="184" t="s">
        <v>3245</v>
      </c>
      <c r="H9" s="185">
        <f>I10</f>
        <v>2189.56</v>
      </c>
      <c r="I9" s="185">
        <f t="shared" si="0"/>
        <v>2189.56</v>
      </c>
      <c r="J9" s="186">
        <f>I9 / I5</f>
        <v>9.1120490935345157E-4</v>
      </c>
    </row>
    <row r="10" spans="1:10" ht="39" customHeight="1" x14ac:dyDescent="0.2">
      <c r="A10" s="187" t="s">
        <v>14</v>
      </c>
      <c r="B10" s="187" t="s">
        <v>3246</v>
      </c>
      <c r="C10" s="187" t="s">
        <v>15</v>
      </c>
      <c r="D10" s="187" t="s">
        <v>3247</v>
      </c>
      <c r="E10" s="188" t="s">
        <v>16</v>
      </c>
      <c r="F10" s="189">
        <v>4.5</v>
      </c>
      <c r="G10" s="190">
        <v>381.51</v>
      </c>
      <c r="H10" s="190">
        <f>TRUNC(TRUNC(G10 * J6, 2) + G10, 2)</f>
        <v>486.57</v>
      </c>
      <c r="I10" s="190">
        <f t="shared" si="0"/>
        <v>2189.56</v>
      </c>
      <c r="J10" s="191">
        <f>I10 / I5</f>
        <v>9.1120490935345157E-4</v>
      </c>
    </row>
    <row r="11" spans="1:10" ht="24" customHeight="1" x14ac:dyDescent="0.2">
      <c r="A11" s="182" t="s">
        <v>50</v>
      </c>
      <c r="B11" s="182" t="s">
        <v>3244</v>
      </c>
      <c r="C11" s="182"/>
      <c r="D11" s="182" t="s">
        <v>1444</v>
      </c>
      <c r="E11" s="183"/>
      <c r="F11" s="184">
        <v>1</v>
      </c>
      <c r="G11" s="184" t="s">
        <v>3245</v>
      </c>
      <c r="H11" s="185">
        <f>I12 + I13</f>
        <v>112804.18000000001</v>
      </c>
      <c r="I11" s="185">
        <f t="shared" si="0"/>
        <v>112804.18</v>
      </c>
      <c r="J11" s="186">
        <f>I11 / I5</f>
        <v>4.6944464920618954E-2</v>
      </c>
    </row>
    <row r="12" spans="1:10" ht="24" customHeight="1" x14ac:dyDescent="0.2">
      <c r="A12" s="192" t="s">
        <v>52</v>
      </c>
      <c r="B12" s="192" t="s">
        <v>1784</v>
      </c>
      <c r="C12" s="192" t="s">
        <v>15</v>
      </c>
      <c r="D12" s="192" t="s">
        <v>3248</v>
      </c>
      <c r="E12" s="193" t="s">
        <v>55</v>
      </c>
      <c r="F12" s="194">
        <v>222</v>
      </c>
      <c r="G12" s="195">
        <v>125.46</v>
      </c>
      <c r="H12" s="195">
        <f>TRUNC(TRUNC(G12 * J6, 2) + G12, 2)</f>
        <v>160.01</v>
      </c>
      <c r="I12" s="195">
        <f t="shared" si="0"/>
        <v>35522.22</v>
      </c>
      <c r="J12" s="196">
        <f>I12 / I5</f>
        <v>1.4782888459386072E-2</v>
      </c>
    </row>
    <row r="13" spans="1:10" ht="24" customHeight="1" x14ac:dyDescent="0.2">
      <c r="A13" s="192" t="s">
        <v>56</v>
      </c>
      <c r="B13" s="192" t="s">
        <v>1785</v>
      </c>
      <c r="C13" s="192" t="s">
        <v>15</v>
      </c>
      <c r="D13" s="192" t="s">
        <v>1786</v>
      </c>
      <c r="E13" s="193" t="s">
        <v>30</v>
      </c>
      <c r="F13" s="194">
        <v>7</v>
      </c>
      <c r="G13" s="195">
        <v>8656.33</v>
      </c>
      <c r="H13" s="195">
        <f>TRUNC(TRUNC(G13 * J6, 2) + G13, 2)</f>
        <v>11040.28</v>
      </c>
      <c r="I13" s="195">
        <f t="shared" si="0"/>
        <v>77281.960000000006</v>
      </c>
      <c r="J13" s="196">
        <f>I13 / I5</f>
        <v>3.2161576461232889E-2</v>
      </c>
    </row>
    <row r="14" spans="1:10" ht="24" customHeight="1" x14ac:dyDescent="0.2">
      <c r="A14" s="182" t="s">
        <v>60</v>
      </c>
      <c r="B14" s="182" t="s">
        <v>3244</v>
      </c>
      <c r="C14" s="182"/>
      <c r="D14" s="182" t="s">
        <v>1788</v>
      </c>
      <c r="E14" s="183"/>
      <c r="F14" s="184">
        <v>1</v>
      </c>
      <c r="G14" s="184" t="s">
        <v>3245</v>
      </c>
      <c r="H14" s="185">
        <f>I15 + I20</f>
        <v>27668.53</v>
      </c>
      <c r="I14" s="185">
        <f t="shared" si="0"/>
        <v>27668.53</v>
      </c>
      <c r="J14" s="186">
        <f>I14 / I5</f>
        <v>1.1514505366645927E-2</v>
      </c>
    </row>
    <row r="15" spans="1:10" ht="24" customHeight="1" x14ac:dyDescent="0.2">
      <c r="A15" s="182" t="s">
        <v>62</v>
      </c>
      <c r="B15" s="182" t="s">
        <v>3244</v>
      </c>
      <c r="C15" s="182"/>
      <c r="D15" s="182" t="s">
        <v>1789</v>
      </c>
      <c r="E15" s="183"/>
      <c r="F15" s="184">
        <v>1</v>
      </c>
      <c r="G15" s="184" t="s">
        <v>3245</v>
      </c>
      <c r="H15" s="185">
        <f>I16 + I17 + I18 + I19</f>
        <v>11433.82</v>
      </c>
      <c r="I15" s="185">
        <f t="shared" si="0"/>
        <v>11433.82</v>
      </c>
      <c r="J15" s="186">
        <f>I15 / I5</f>
        <v>4.7582861016202717E-3</v>
      </c>
    </row>
    <row r="16" spans="1:10" ht="51.95" customHeight="1" x14ac:dyDescent="0.2">
      <c r="A16" s="187" t="s">
        <v>64</v>
      </c>
      <c r="B16" s="187" t="s">
        <v>586</v>
      </c>
      <c r="C16" s="187" t="s">
        <v>15</v>
      </c>
      <c r="D16" s="187" t="s">
        <v>587</v>
      </c>
      <c r="E16" s="188" t="s">
        <v>16</v>
      </c>
      <c r="F16" s="189">
        <v>57.3</v>
      </c>
      <c r="G16" s="190">
        <v>63.11</v>
      </c>
      <c r="H16" s="190">
        <f>TRUNC(TRUNC(G16 * J6, 2) + G16, 2)</f>
        <v>80.489999999999995</v>
      </c>
      <c r="I16" s="190">
        <f t="shared" si="0"/>
        <v>4612.07</v>
      </c>
      <c r="J16" s="191">
        <f>I16 / I5</f>
        <v>1.9193540374695252E-3</v>
      </c>
    </row>
    <row r="17" spans="1:10" ht="39" customHeight="1" x14ac:dyDescent="0.2">
      <c r="A17" s="187" t="s">
        <v>68</v>
      </c>
      <c r="B17" s="187" t="s">
        <v>574</v>
      </c>
      <c r="C17" s="187" t="s">
        <v>15</v>
      </c>
      <c r="D17" s="187" t="s">
        <v>1447</v>
      </c>
      <c r="E17" s="188" t="s">
        <v>82</v>
      </c>
      <c r="F17" s="189">
        <v>69</v>
      </c>
      <c r="G17" s="190">
        <v>13.54</v>
      </c>
      <c r="H17" s="190">
        <f>TRUNC(TRUNC(G17 * J6, 2) + G17, 2)</f>
        <v>17.260000000000002</v>
      </c>
      <c r="I17" s="190">
        <f t="shared" si="0"/>
        <v>1190.94</v>
      </c>
      <c r="J17" s="191">
        <f>I17 / I5</f>
        <v>4.9562029574224948E-4</v>
      </c>
    </row>
    <row r="18" spans="1:10" ht="39" customHeight="1" x14ac:dyDescent="0.2">
      <c r="A18" s="187" t="s">
        <v>554</v>
      </c>
      <c r="B18" s="187" t="s">
        <v>580</v>
      </c>
      <c r="C18" s="187" t="s">
        <v>15</v>
      </c>
      <c r="D18" s="187" t="s">
        <v>1448</v>
      </c>
      <c r="E18" s="188" t="s">
        <v>82</v>
      </c>
      <c r="F18" s="189">
        <v>167.5</v>
      </c>
      <c r="G18" s="190">
        <v>9.8699999999999992</v>
      </c>
      <c r="H18" s="190">
        <f>TRUNC(TRUNC(G18 * J6, 2) + G18, 2)</f>
        <v>12.58</v>
      </c>
      <c r="I18" s="190">
        <f t="shared" si="0"/>
        <v>2107.15</v>
      </c>
      <c r="J18" s="191">
        <f>I18 / I5</f>
        <v>8.7690925334045456E-4</v>
      </c>
    </row>
    <row r="19" spans="1:10" ht="39" customHeight="1" x14ac:dyDescent="0.2">
      <c r="A19" s="187" t="s">
        <v>2125</v>
      </c>
      <c r="B19" s="187" t="s">
        <v>1790</v>
      </c>
      <c r="C19" s="187" t="s">
        <v>15</v>
      </c>
      <c r="D19" s="187" t="s">
        <v>1791</v>
      </c>
      <c r="E19" s="188" t="s">
        <v>67</v>
      </c>
      <c r="F19" s="189">
        <v>2.74</v>
      </c>
      <c r="G19" s="190">
        <v>1008.32</v>
      </c>
      <c r="H19" s="190">
        <f>TRUNC(TRUNC(G19 * J6, 2) + G19, 2)</f>
        <v>1286.01</v>
      </c>
      <c r="I19" s="190">
        <f t="shared" si="0"/>
        <v>3523.66</v>
      </c>
      <c r="J19" s="191">
        <f>I19 / I5</f>
        <v>1.4664025150680426E-3</v>
      </c>
    </row>
    <row r="20" spans="1:10" ht="24" customHeight="1" x14ac:dyDescent="0.2">
      <c r="A20" s="182" t="s">
        <v>71</v>
      </c>
      <c r="B20" s="182" t="s">
        <v>3244</v>
      </c>
      <c r="C20" s="182"/>
      <c r="D20" s="182" t="s">
        <v>1452</v>
      </c>
      <c r="E20" s="183"/>
      <c r="F20" s="184">
        <v>1</v>
      </c>
      <c r="G20" s="184" t="s">
        <v>3245</v>
      </c>
      <c r="H20" s="185">
        <f>I21 + I22 + I23 + I24 + I25</f>
        <v>16234.710000000001</v>
      </c>
      <c r="I20" s="185">
        <f t="shared" si="0"/>
        <v>16234.71</v>
      </c>
      <c r="J20" s="186">
        <f>I20 / I5</f>
        <v>6.7562192650256559E-3</v>
      </c>
    </row>
    <row r="21" spans="1:10" ht="51.95" customHeight="1" x14ac:dyDescent="0.2">
      <c r="A21" s="187" t="s">
        <v>73</v>
      </c>
      <c r="B21" s="187" t="s">
        <v>1787</v>
      </c>
      <c r="C21" s="187" t="s">
        <v>15</v>
      </c>
      <c r="D21" s="187" t="s">
        <v>1446</v>
      </c>
      <c r="E21" s="188" t="s">
        <v>16</v>
      </c>
      <c r="F21" s="189">
        <v>59.31</v>
      </c>
      <c r="G21" s="190">
        <v>105.11</v>
      </c>
      <c r="H21" s="190">
        <f>TRUNC(TRUNC(G21 * J6, 2) + G21, 2)</f>
        <v>134.05000000000001</v>
      </c>
      <c r="I21" s="190">
        <f t="shared" si="0"/>
        <v>7950.5</v>
      </c>
      <c r="J21" s="191">
        <f>I21 / I5</f>
        <v>3.3086714370990596E-3</v>
      </c>
    </row>
    <row r="22" spans="1:10" ht="39" customHeight="1" x14ac:dyDescent="0.2">
      <c r="A22" s="187" t="s">
        <v>76</v>
      </c>
      <c r="B22" s="187" t="s">
        <v>574</v>
      </c>
      <c r="C22" s="187" t="s">
        <v>15</v>
      </c>
      <c r="D22" s="187" t="s">
        <v>1447</v>
      </c>
      <c r="E22" s="188" t="s">
        <v>82</v>
      </c>
      <c r="F22" s="189">
        <v>119.27</v>
      </c>
      <c r="G22" s="190">
        <v>13.54</v>
      </c>
      <c r="H22" s="190">
        <f>TRUNC(TRUNC(G22 * J6, 2) + G22, 2)</f>
        <v>17.260000000000002</v>
      </c>
      <c r="I22" s="190">
        <f t="shared" si="0"/>
        <v>2058.6</v>
      </c>
      <c r="J22" s="191">
        <f>I22 / I5</f>
        <v>8.5670473811862451E-4</v>
      </c>
    </row>
    <row r="23" spans="1:10" ht="39" customHeight="1" x14ac:dyDescent="0.2">
      <c r="A23" s="187" t="s">
        <v>2126</v>
      </c>
      <c r="B23" s="187" t="s">
        <v>599</v>
      </c>
      <c r="C23" s="187" t="s">
        <v>15</v>
      </c>
      <c r="D23" s="187" t="s">
        <v>1450</v>
      </c>
      <c r="E23" s="188" t="s">
        <v>82</v>
      </c>
      <c r="F23" s="189">
        <v>1.18</v>
      </c>
      <c r="G23" s="190">
        <v>11.71</v>
      </c>
      <c r="H23" s="190">
        <f>TRUNC(TRUNC(G23 * J6, 2) + G23, 2)</f>
        <v>14.93</v>
      </c>
      <c r="I23" s="190">
        <f t="shared" si="0"/>
        <v>17.61</v>
      </c>
      <c r="J23" s="191">
        <f>I23 / I5</f>
        <v>7.3285584563630515E-6</v>
      </c>
    </row>
    <row r="24" spans="1:10" ht="39" customHeight="1" x14ac:dyDescent="0.2">
      <c r="A24" s="187" t="s">
        <v>2127</v>
      </c>
      <c r="B24" s="187" t="s">
        <v>580</v>
      </c>
      <c r="C24" s="187" t="s">
        <v>15</v>
      </c>
      <c r="D24" s="187" t="s">
        <v>1448</v>
      </c>
      <c r="E24" s="188" t="s">
        <v>82</v>
      </c>
      <c r="F24" s="189">
        <v>279.18</v>
      </c>
      <c r="G24" s="190">
        <v>9.8699999999999992</v>
      </c>
      <c r="H24" s="190">
        <f>TRUNC(TRUNC(G24 * J6, 2) + G24, 2)</f>
        <v>12.58</v>
      </c>
      <c r="I24" s="190">
        <f t="shared" si="0"/>
        <v>3512.08</v>
      </c>
      <c r="J24" s="191">
        <f>I24 / I5</f>
        <v>1.4615833948565329E-3</v>
      </c>
    </row>
    <row r="25" spans="1:10" ht="39" customHeight="1" x14ac:dyDescent="0.2">
      <c r="A25" s="187" t="s">
        <v>2128</v>
      </c>
      <c r="B25" s="187" t="s">
        <v>1792</v>
      </c>
      <c r="C25" s="187" t="s">
        <v>15</v>
      </c>
      <c r="D25" s="187" t="s">
        <v>1449</v>
      </c>
      <c r="E25" s="188" t="s">
        <v>67</v>
      </c>
      <c r="F25" s="189">
        <v>3.08</v>
      </c>
      <c r="G25" s="190">
        <v>686.3</v>
      </c>
      <c r="H25" s="190">
        <f>TRUNC(TRUNC(G25 * J6, 2) + G25, 2)</f>
        <v>875.3</v>
      </c>
      <c r="I25" s="190">
        <f t="shared" si="0"/>
        <v>2695.92</v>
      </c>
      <c r="J25" s="191">
        <f>I25 / I5</f>
        <v>1.1219311364950755E-3</v>
      </c>
    </row>
    <row r="26" spans="1:10" ht="24" customHeight="1" x14ac:dyDescent="0.2">
      <c r="A26" s="182" t="s">
        <v>79</v>
      </c>
      <c r="B26" s="182" t="s">
        <v>3244</v>
      </c>
      <c r="C26" s="182"/>
      <c r="D26" s="182" t="s">
        <v>163</v>
      </c>
      <c r="E26" s="183"/>
      <c r="F26" s="184">
        <v>1</v>
      </c>
      <c r="G26" s="184" t="s">
        <v>3245</v>
      </c>
      <c r="H26" s="185">
        <f>I27</f>
        <v>4682.7</v>
      </c>
      <c r="I26" s="185">
        <f t="shared" si="0"/>
        <v>4682.7</v>
      </c>
      <c r="J26" s="186">
        <f>I26 / I5</f>
        <v>1.9487473414884304E-3</v>
      </c>
    </row>
    <row r="27" spans="1:10" ht="24" customHeight="1" x14ac:dyDescent="0.2">
      <c r="A27" s="182" t="s">
        <v>80</v>
      </c>
      <c r="B27" s="182" t="s">
        <v>3244</v>
      </c>
      <c r="C27" s="182"/>
      <c r="D27" s="182" t="s">
        <v>1453</v>
      </c>
      <c r="E27" s="183"/>
      <c r="F27" s="184">
        <v>1</v>
      </c>
      <c r="G27" s="184" t="s">
        <v>3245</v>
      </c>
      <c r="H27" s="185">
        <f>I28</f>
        <v>4682.7</v>
      </c>
      <c r="I27" s="185">
        <f t="shared" si="0"/>
        <v>4682.7</v>
      </c>
      <c r="J27" s="186">
        <f>I27 / I5</f>
        <v>1.9487473414884304E-3</v>
      </c>
    </row>
    <row r="28" spans="1:10" ht="26.1" customHeight="1" x14ac:dyDescent="0.2">
      <c r="A28" s="187" t="s">
        <v>81</v>
      </c>
      <c r="B28" s="187" t="s">
        <v>731</v>
      </c>
      <c r="C28" s="187" t="s">
        <v>15</v>
      </c>
      <c r="D28" s="187" t="s">
        <v>1793</v>
      </c>
      <c r="E28" s="188" t="s">
        <v>16</v>
      </c>
      <c r="F28" s="189">
        <v>110</v>
      </c>
      <c r="G28" s="190">
        <v>33.380000000000003</v>
      </c>
      <c r="H28" s="190">
        <f>TRUNC(TRUNC(G28 * J6, 2) + G28, 2)</f>
        <v>42.57</v>
      </c>
      <c r="I28" s="190">
        <f t="shared" si="0"/>
        <v>4682.7</v>
      </c>
      <c r="J28" s="191">
        <f>I28 / I5</f>
        <v>1.9487473414884304E-3</v>
      </c>
    </row>
    <row r="29" spans="1:10" ht="24" customHeight="1" x14ac:dyDescent="0.2">
      <c r="A29" s="182" t="s">
        <v>112</v>
      </c>
      <c r="B29" s="182" t="s">
        <v>3244</v>
      </c>
      <c r="C29" s="182"/>
      <c r="D29" s="182" t="s">
        <v>1794</v>
      </c>
      <c r="E29" s="183"/>
      <c r="F29" s="184">
        <v>1</v>
      </c>
      <c r="G29" s="184" t="s">
        <v>3245</v>
      </c>
      <c r="H29" s="185">
        <f>I30 + I32</f>
        <v>46564.26</v>
      </c>
      <c r="I29" s="185">
        <f t="shared" si="0"/>
        <v>46564.26</v>
      </c>
      <c r="J29" s="186">
        <f>I29 / I5</f>
        <v>1.9378131822106064E-2</v>
      </c>
    </row>
    <row r="30" spans="1:10" ht="24" customHeight="1" x14ac:dyDescent="0.2">
      <c r="A30" s="182" t="s">
        <v>113</v>
      </c>
      <c r="B30" s="182" t="s">
        <v>3244</v>
      </c>
      <c r="C30" s="182"/>
      <c r="D30" s="182" t="s">
        <v>1454</v>
      </c>
      <c r="E30" s="183"/>
      <c r="F30" s="184">
        <v>1</v>
      </c>
      <c r="G30" s="184" t="s">
        <v>3245</v>
      </c>
      <c r="H30" s="185">
        <f>I31</f>
        <v>25762.400000000001</v>
      </c>
      <c r="I30" s="185">
        <f t="shared" si="0"/>
        <v>25762.400000000001</v>
      </c>
      <c r="J30" s="186">
        <f>I30 / I5</f>
        <v>1.0721252377978847E-2</v>
      </c>
    </row>
    <row r="31" spans="1:10" ht="51.95" customHeight="1" x14ac:dyDescent="0.2">
      <c r="A31" s="187" t="s">
        <v>114</v>
      </c>
      <c r="B31" s="187" t="s">
        <v>1795</v>
      </c>
      <c r="C31" s="187" t="s">
        <v>15</v>
      </c>
      <c r="D31" s="187" t="s">
        <v>1455</v>
      </c>
      <c r="E31" s="188" t="s">
        <v>16</v>
      </c>
      <c r="F31" s="189">
        <v>220.89</v>
      </c>
      <c r="G31" s="190">
        <v>91.45</v>
      </c>
      <c r="H31" s="190">
        <f>TRUNC(TRUNC(G31 * J6, 2) + G31, 2)</f>
        <v>116.63</v>
      </c>
      <c r="I31" s="190">
        <f t="shared" si="0"/>
        <v>25762.400000000001</v>
      </c>
      <c r="J31" s="191">
        <f>I31 / I5</f>
        <v>1.0721252377978847E-2</v>
      </c>
    </row>
    <row r="32" spans="1:10" ht="24" customHeight="1" x14ac:dyDescent="0.2">
      <c r="A32" s="182" t="s">
        <v>126</v>
      </c>
      <c r="B32" s="182" t="s">
        <v>3244</v>
      </c>
      <c r="C32" s="182"/>
      <c r="D32" s="182" t="s">
        <v>1796</v>
      </c>
      <c r="E32" s="183"/>
      <c r="F32" s="184">
        <v>1</v>
      </c>
      <c r="G32" s="184" t="s">
        <v>3245</v>
      </c>
      <c r="H32" s="185">
        <f>I33 + I34 + I35 + I36 + I37 + I38</f>
        <v>20801.86</v>
      </c>
      <c r="I32" s="185">
        <f t="shared" si="0"/>
        <v>20801.86</v>
      </c>
      <c r="J32" s="186">
        <f>I32 / I5</f>
        <v>8.6568794441272186E-3</v>
      </c>
    </row>
    <row r="33" spans="1:10" ht="26.1" customHeight="1" x14ac:dyDescent="0.2">
      <c r="A33" s="187" t="s">
        <v>128</v>
      </c>
      <c r="B33" s="187" t="s">
        <v>3249</v>
      </c>
      <c r="C33" s="187" t="s">
        <v>15</v>
      </c>
      <c r="D33" s="187" t="s">
        <v>3250</v>
      </c>
      <c r="E33" s="188" t="s">
        <v>107</v>
      </c>
      <c r="F33" s="189">
        <v>10.1</v>
      </c>
      <c r="G33" s="190">
        <v>77.709999999999994</v>
      </c>
      <c r="H33" s="190">
        <f>TRUNC(TRUNC(G33 * J6, 2) + G33, 2)</f>
        <v>99.11</v>
      </c>
      <c r="I33" s="190">
        <f t="shared" si="0"/>
        <v>1001.01</v>
      </c>
      <c r="J33" s="191">
        <f>I33 / I5</f>
        <v>4.1657923341305953E-4</v>
      </c>
    </row>
    <row r="34" spans="1:10" ht="26.1" customHeight="1" x14ac:dyDescent="0.2">
      <c r="A34" s="187" t="s">
        <v>129</v>
      </c>
      <c r="B34" s="187" t="s">
        <v>1797</v>
      </c>
      <c r="C34" s="187" t="s">
        <v>15</v>
      </c>
      <c r="D34" s="187" t="s">
        <v>1798</v>
      </c>
      <c r="E34" s="188" t="s">
        <v>107</v>
      </c>
      <c r="F34" s="189">
        <v>56.13</v>
      </c>
      <c r="G34" s="190">
        <v>87.25</v>
      </c>
      <c r="H34" s="190">
        <f>TRUNC(TRUNC(G34 * J6, 2) + G34, 2)</f>
        <v>111.27</v>
      </c>
      <c r="I34" s="190">
        <f t="shared" si="0"/>
        <v>6245.58</v>
      </c>
      <c r="J34" s="191">
        <f>I34 / I5</f>
        <v>2.5991537832988046E-3</v>
      </c>
    </row>
    <row r="35" spans="1:10" ht="26.1" customHeight="1" x14ac:dyDescent="0.2">
      <c r="A35" s="187" t="s">
        <v>130</v>
      </c>
      <c r="B35" s="187" t="s">
        <v>3249</v>
      </c>
      <c r="C35" s="187" t="s">
        <v>15</v>
      </c>
      <c r="D35" s="187" t="s">
        <v>3250</v>
      </c>
      <c r="E35" s="188" t="s">
        <v>107</v>
      </c>
      <c r="F35" s="189">
        <v>29.9</v>
      </c>
      <c r="G35" s="190">
        <v>77.709999999999994</v>
      </c>
      <c r="H35" s="190">
        <f>TRUNC(TRUNC(G35 * J6, 2) + G35, 2)</f>
        <v>99.11</v>
      </c>
      <c r="I35" s="190">
        <f t="shared" si="0"/>
        <v>2963.38</v>
      </c>
      <c r="J35" s="191">
        <f>I35 / I5</f>
        <v>1.2332369993422567E-3</v>
      </c>
    </row>
    <row r="36" spans="1:10" ht="26.1" customHeight="1" x14ac:dyDescent="0.2">
      <c r="A36" s="187" t="s">
        <v>131</v>
      </c>
      <c r="B36" s="187" t="s">
        <v>3249</v>
      </c>
      <c r="C36" s="187" t="s">
        <v>15</v>
      </c>
      <c r="D36" s="187" t="s">
        <v>3250</v>
      </c>
      <c r="E36" s="188" t="s">
        <v>107</v>
      </c>
      <c r="F36" s="189">
        <v>2</v>
      </c>
      <c r="G36" s="190">
        <v>77.709999999999994</v>
      </c>
      <c r="H36" s="190">
        <f>TRUNC(TRUNC(G36 * J6, 2) + G36, 2)</f>
        <v>99.11</v>
      </c>
      <c r="I36" s="190">
        <f t="shared" si="0"/>
        <v>198.22</v>
      </c>
      <c r="J36" s="191">
        <f>I36 / I5</f>
        <v>8.249101971722226E-5</v>
      </c>
    </row>
    <row r="37" spans="1:10" ht="26.1" customHeight="1" x14ac:dyDescent="0.2">
      <c r="A37" s="187" t="s">
        <v>132</v>
      </c>
      <c r="B37" s="187" t="s">
        <v>1800</v>
      </c>
      <c r="C37" s="187" t="s">
        <v>15</v>
      </c>
      <c r="D37" s="187" t="s">
        <v>1801</v>
      </c>
      <c r="E37" s="188" t="s">
        <v>107</v>
      </c>
      <c r="F37" s="189">
        <v>23.8</v>
      </c>
      <c r="G37" s="190">
        <v>64.78</v>
      </c>
      <c r="H37" s="190">
        <f>TRUNC(TRUNC(G37 * J6, 2) + G37, 2)</f>
        <v>82.62</v>
      </c>
      <c r="I37" s="190">
        <f t="shared" si="0"/>
        <v>1966.35</v>
      </c>
      <c r="J37" s="191">
        <f>I37 / I5</f>
        <v>8.1831407840258293E-4</v>
      </c>
    </row>
    <row r="38" spans="1:10" ht="39" customHeight="1" x14ac:dyDescent="0.2">
      <c r="A38" s="187" t="s">
        <v>590</v>
      </c>
      <c r="B38" s="187" t="s">
        <v>3251</v>
      </c>
      <c r="C38" s="187" t="s">
        <v>44</v>
      </c>
      <c r="D38" s="187" t="s">
        <v>1456</v>
      </c>
      <c r="E38" s="188" t="s">
        <v>518</v>
      </c>
      <c r="F38" s="189">
        <v>42.8</v>
      </c>
      <c r="G38" s="190">
        <v>154.38999999999999</v>
      </c>
      <c r="H38" s="190">
        <f>TRUNC(TRUNC(G38 * J6, 2) + G38, 2)</f>
        <v>196.9</v>
      </c>
      <c r="I38" s="190">
        <f t="shared" si="0"/>
        <v>8427.32</v>
      </c>
      <c r="J38" s="191">
        <f>I38 / I5</f>
        <v>3.5071043299532917E-3</v>
      </c>
    </row>
    <row r="39" spans="1:10" ht="24" customHeight="1" x14ac:dyDescent="0.2">
      <c r="A39" s="182" t="s">
        <v>162</v>
      </c>
      <c r="B39" s="182" t="s">
        <v>3244</v>
      </c>
      <c r="C39" s="182"/>
      <c r="D39" s="182" t="s">
        <v>1802</v>
      </c>
      <c r="E39" s="183"/>
      <c r="F39" s="184">
        <v>1</v>
      </c>
      <c r="G39" s="184" t="s">
        <v>3245</v>
      </c>
      <c r="H39" s="185">
        <f>I40 + I44</f>
        <v>157342.01</v>
      </c>
      <c r="I39" s="185">
        <f t="shared" si="0"/>
        <v>157342.01</v>
      </c>
      <c r="J39" s="186">
        <f>I39 / I5</f>
        <v>6.5479279836834742E-2</v>
      </c>
    </row>
    <row r="40" spans="1:10" ht="24" customHeight="1" x14ac:dyDescent="0.2">
      <c r="A40" s="182" t="s">
        <v>164</v>
      </c>
      <c r="B40" s="182" t="s">
        <v>3244</v>
      </c>
      <c r="C40" s="182"/>
      <c r="D40" s="182" t="s">
        <v>1803</v>
      </c>
      <c r="E40" s="183"/>
      <c r="F40" s="184">
        <v>1</v>
      </c>
      <c r="G40" s="184" t="s">
        <v>3245</v>
      </c>
      <c r="H40" s="185">
        <f>I41 + I42 + I43</f>
        <v>137455.38</v>
      </c>
      <c r="I40" s="185">
        <f t="shared" si="0"/>
        <v>137455.38</v>
      </c>
      <c r="J40" s="186">
        <f>I40 / I5</f>
        <v>5.7203281514571082E-2</v>
      </c>
    </row>
    <row r="41" spans="1:10" ht="65.099999999999994" customHeight="1" x14ac:dyDescent="0.2">
      <c r="A41" s="187" t="s">
        <v>623</v>
      </c>
      <c r="B41" s="187" t="s">
        <v>1805</v>
      </c>
      <c r="C41" s="187" t="s">
        <v>24</v>
      </c>
      <c r="D41" s="187" t="s">
        <v>1457</v>
      </c>
      <c r="E41" s="188" t="s">
        <v>1691</v>
      </c>
      <c r="F41" s="189">
        <v>2270.5</v>
      </c>
      <c r="G41" s="190">
        <v>25.44</v>
      </c>
      <c r="H41" s="190">
        <f>TRUNC(TRUNC(G41 * J6, 2) + G41, 2)</f>
        <v>32.44</v>
      </c>
      <c r="I41" s="190">
        <f t="shared" si="0"/>
        <v>73655.02</v>
      </c>
      <c r="J41" s="191">
        <f>I41 / I5</f>
        <v>3.0652193053639393E-2</v>
      </c>
    </row>
    <row r="42" spans="1:10" ht="39" customHeight="1" x14ac:dyDescent="0.2">
      <c r="A42" s="187" t="s">
        <v>624</v>
      </c>
      <c r="B42" s="187" t="s">
        <v>1807</v>
      </c>
      <c r="C42" s="187" t="s">
        <v>24</v>
      </c>
      <c r="D42" s="187" t="s">
        <v>1808</v>
      </c>
      <c r="E42" s="188" t="s">
        <v>16</v>
      </c>
      <c r="F42" s="189">
        <v>57.4</v>
      </c>
      <c r="G42" s="190">
        <v>105.54</v>
      </c>
      <c r="H42" s="190">
        <f>TRUNC(TRUNC(G42 * J6, 2) + G42, 2)</f>
        <v>134.6</v>
      </c>
      <c r="I42" s="190">
        <f t="shared" si="0"/>
        <v>7726.04</v>
      </c>
      <c r="J42" s="191">
        <f>I42 / I5</f>
        <v>3.2152604075070521E-3</v>
      </c>
    </row>
    <row r="43" spans="1:10" ht="26.1" customHeight="1" x14ac:dyDescent="0.2">
      <c r="A43" s="187" t="s">
        <v>625</v>
      </c>
      <c r="B43" s="187" t="s">
        <v>1809</v>
      </c>
      <c r="C43" s="187" t="s">
        <v>15</v>
      </c>
      <c r="D43" s="187" t="s">
        <v>3252</v>
      </c>
      <c r="E43" s="188" t="s">
        <v>16</v>
      </c>
      <c r="F43" s="189">
        <v>684</v>
      </c>
      <c r="G43" s="190">
        <v>64.28</v>
      </c>
      <c r="H43" s="190">
        <f>TRUNC(TRUNC(G43 * J6, 2) + G43, 2)</f>
        <v>81.98</v>
      </c>
      <c r="I43" s="190">
        <f t="shared" si="0"/>
        <v>56074.32</v>
      </c>
      <c r="J43" s="191">
        <f>I43 / I5</f>
        <v>2.3335828053424632E-2</v>
      </c>
    </row>
    <row r="44" spans="1:10" ht="24" customHeight="1" x14ac:dyDescent="0.2">
      <c r="A44" s="182" t="s">
        <v>628</v>
      </c>
      <c r="B44" s="182" t="s">
        <v>3244</v>
      </c>
      <c r="C44" s="182"/>
      <c r="D44" s="182" t="s">
        <v>1810</v>
      </c>
      <c r="E44" s="183"/>
      <c r="F44" s="184">
        <v>1</v>
      </c>
      <c r="G44" s="184" t="s">
        <v>3245</v>
      </c>
      <c r="H44" s="185">
        <f>I45 + I46 + I47 + I48</f>
        <v>19886.63</v>
      </c>
      <c r="I44" s="185">
        <f t="shared" si="0"/>
        <v>19886.63</v>
      </c>
      <c r="J44" s="186">
        <f>I44 / I5</f>
        <v>8.2759983222636668E-3</v>
      </c>
    </row>
    <row r="45" spans="1:10" ht="39" customHeight="1" x14ac:dyDescent="0.2">
      <c r="A45" s="187" t="s">
        <v>630</v>
      </c>
      <c r="B45" s="187" t="s">
        <v>1812</v>
      </c>
      <c r="C45" s="187" t="s">
        <v>24</v>
      </c>
      <c r="D45" s="187" t="s">
        <v>1813</v>
      </c>
      <c r="E45" s="188" t="s">
        <v>518</v>
      </c>
      <c r="F45" s="189">
        <v>72</v>
      </c>
      <c r="G45" s="190">
        <v>84.41</v>
      </c>
      <c r="H45" s="190">
        <f>TRUNC(TRUNC(G45 * J6, 2) + G45, 2)</f>
        <v>107.65</v>
      </c>
      <c r="I45" s="190">
        <f t="shared" si="0"/>
        <v>7750.8</v>
      </c>
      <c r="J45" s="191">
        <f>I45 / I5</f>
        <v>3.2255645021907293E-3</v>
      </c>
    </row>
    <row r="46" spans="1:10" ht="26.1" customHeight="1" x14ac:dyDescent="0.2">
      <c r="A46" s="187" t="s">
        <v>631</v>
      </c>
      <c r="B46" s="187" t="s">
        <v>1815</v>
      </c>
      <c r="C46" s="187" t="s">
        <v>15</v>
      </c>
      <c r="D46" s="187" t="s">
        <v>3253</v>
      </c>
      <c r="E46" s="188" t="s">
        <v>107</v>
      </c>
      <c r="F46" s="189">
        <v>38</v>
      </c>
      <c r="G46" s="190">
        <v>55.91</v>
      </c>
      <c r="H46" s="190">
        <f>TRUNC(TRUNC(G46 * J6, 2) + G46, 2)</f>
        <v>71.3</v>
      </c>
      <c r="I46" s="190">
        <f t="shared" si="0"/>
        <v>2709.4</v>
      </c>
      <c r="J46" s="191">
        <f>I46 / I5</f>
        <v>1.1275409586411159E-3</v>
      </c>
    </row>
    <row r="47" spans="1:10" ht="39" customHeight="1" x14ac:dyDescent="0.2">
      <c r="A47" s="187" t="s">
        <v>632</v>
      </c>
      <c r="B47" s="187" t="s">
        <v>1817</v>
      </c>
      <c r="C47" s="187" t="s">
        <v>24</v>
      </c>
      <c r="D47" s="187" t="s">
        <v>1818</v>
      </c>
      <c r="E47" s="188" t="s">
        <v>518</v>
      </c>
      <c r="F47" s="189">
        <v>91</v>
      </c>
      <c r="G47" s="190">
        <v>48.84</v>
      </c>
      <c r="H47" s="190">
        <f>TRUNC(TRUNC(G47 * J6, 2) + G47, 2)</f>
        <v>62.29</v>
      </c>
      <c r="I47" s="190">
        <f t="shared" si="0"/>
        <v>5668.39</v>
      </c>
      <c r="J47" s="191">
        <f>I47 / I5</f>
        <v>2.3589510203556934E-3</v>
      </c>
    </row>
    <row r="48" spans="1:10" ht="51.95" customHeight="1" x14ac:dyDescent="0.2">
      <c r="A48" s="187" t="s">
        <v>1799</v>
      </c>
      <c r="B48" s="187" t="s">
        <v>1820</v>
      </c>
      <c r="C48" s="187" t="s">
        <v>24</v>
      </c>
      <c r="D48" s="187" t="s">
        <v>1821</v>
      </c>
      <c r="E48" s="188" t="s">
        <v>518</v>
      </c>
      <c r="F48" s="189">
        <v>36</v>
      </c>
      <c r="G48" s="190">
        <v>81.849999999999994</v>
      </c>
      <c r="H48" s="190">
        <f>TRUNC(TRUNC(G48 * J6, 2) + G48, 2)</f>
        <v>104.39</v>
      </c>
      <c r="I48" s="190">
        <f t="shared" si="0"/>
        <v>3758.04</v>
      </c>
      <c r="J48" s="191">
        <f>I48 / I5</f>
        <v>1.5639418410761273E-3</v>
      </c>
    </row>
    <row r="49" spans="1:10" ht="24" customHeight="1" x14ac:dyDescent="0.2">
      <c r="A49" s="182" t="s">
        <v>167</v>
      </c>
      <c r="B49" s="182" t="s">
        <v>3244</v>
      </c>
      <c r="C49" s="182"/>
      <c r="D49" s="182" t="s">
        <v>796</v>
      </c>
      <c r="E49" s="183"/>
      <c r="F49" s="184">
        <v>1</v>
      </c>
      <c r="G49" s="184" t="s">
        <v>3245</v>
      </c>
      <c r="H49" s="185">
        <f>I50 + I53</f>
        <v>144795.06</v>
      </c>
      <c r="I49" s="185">
        <f t="shared" si="0"/>
        <v>144795.06</v>
      </c>
      <c r="J49" s="186">
        <f>I49 / I5</f>
        <v>6.0257754764485826E-2</v>
      </c>
    </row>
    <row r="50" spans="1:10" ht="24" customHeight="1" x14ac:dyDescent="0.2">
      <c r="A50" s="182" t="s">
        <v>168</v>
      </c>
      <c r="B50" s="182" t="s">
        <v>3244</v>
      </c>
      <c r="C50" s="182"/>
      <c r="D50" s="182" t="s">
        <v>1822</v>
      </c>
      <c r="E50" s="183"/>
      <c r="F50" s="184">
        <v>1</v>
      </c>
      <c r="G50" s="184" t="s">
        <v>3245</v>
      </c>
      <c r="H50" s="185">
        <f>I51 + I52</f>
        <v>107074.40000000001</v>
      </c>
      <c r="I50" s="185">
        <f t="shared" si="0"/>
        <v>107074.4</v>
      </c>
      <c r="J50" s="186">
        <f>I50 / I5</f>
        <v>4.4559965904599652E-2</v>
      </c>
    </row>
    <row r="51" spans="1:10" ht="39" customHeight="1" x14ac:dyDescent="0.2">
      <c r="A51" s="187" t="s">
        <v>1804</v>
      </c>
      <c r="B51" s="187" t="s">
        <v>1823</v>
      </c>
      <c r="C51" s="187" t="s">
        <v>15</v>
      </c>
      <c r="D51" s="187" t="s">
        <v>1464</v>
      </c>
      <c r="E51" s="188" t="s">
        <v>67</v>
      </c>
      <c r="F51" s="189">
        <v>27.25</v>
      </c>
      <c r="G51" s="190">
        <v>887.49</v>
      </c>
      <c r="H51" s="190">
        <f>TRUNC(TRUNC(G51 * J6, 2) + G51, 2)</f>
        <v>1131.9000000000001</v>
      </c>
      <c r="I51" s="190">
        <f t="shared" si="0"/>
        <v>30844.27</v>
      </c>
      <c r="J51" s="191">
        <f>I51 / I5</f>
        <v>1.2836117872733969E-2</v>
      </c>
    </row>
    <row r="52" spans="1:10" ht="51.95" customHeight="1" x14ac:dyDescent="0.2">
      <c r="A52" s="187" t="s">
        <v>1806</v>
      </c>
      <c r="B52" s="187" t="s">
        <v>1824</v>
      </c>
      <c r="C52" s="187" t="s">
        <v>15</v>
      </c>
      <c r="D52" s="187" t="s">
        <v>1465</v>
      </c>
      <c r="E52" s="188" t="s">
        <v>16</v>
      </c>
      <c r="F52" s="189">
        <v>1192.4000000000001</v>
      </c>
      <c r="G52" s="190">
        <v>50.13</v>
      </c>
      <c r="H52" s="190">
        <f>TRUNC(TRUNC(G52 * J6, 2) + G52, 2)</f>
        <v>63.93</v>
      </c>
      <c r="I52" s="190">
        <f t="shared" si="0"/>
        <v>76230.13</v>
      </c>
      <c r="J52" s="191">
        <f>I52 / I5</f>
        <v>3.172384803186569E-2</v>
      </c>
    </row>
    <row r="53" spans="1:10" ht="24" customHeight="1" x14ac:dyDescent="0.2">
      <c r="A53" s="182" t="s">
        <v>170</v>
      </c>
      <c r="B53" s="182" t="s">
        <v>3244</v>
      </c>
      <c r="C53" s="182"/>
      <c r="D53" s="182" t="s">
        <v>1825</v>
      </c>
      <c r="E53" s="183"/>
      <c r="F53" s="184">
        <v>1</v>
      </c>
      <c r="G53" s="184" t="s">
        <v>3245</v>
      </c>
      <c r="H53" s="185">
        <f>I54 + I55 + I56 + I57 + I58</f>
        <v>37720.660000000003</v>
      </c>
      <c r="I53" s="185">
        <f t="shared" si="0"/>
        <v>37720.660000000003</v>
      </c>
      <c r="J53" s="186">
        <f>I53 / I5</f>
        <v>1.5697788859886173E-2</v>
      </c>
    </row>
    <row r="54" spans="1:10" ht="39" customHeight="1" x14ac:dyDescent="0.2">
      <c r="A54" s="187" t="s">
        <v>1811</v>
      </c>
      <c r="B54" s="187" t="s">
        <v>1823</v>
      </c>
      <c r="C54" s="187" t="s">
        <v>15</v>
      </c>
      <c r="D54" s="187" t="s">
        <v>1464</v>
      </c>
      <c r="E54" s="188" t="s">
        <v>67</v>
      </c>
      <c r="F54" s="189">
        <v>15.7</v>
      </c>
      <c r="G54" s="190">
        <v>887.49</v>
      </c>
      <c r="H54" s="190">
        <f>TRUNC(TRUNC(G54 * J6, 2) + G54, 2)</f>
        <v>1131.9000000000001</v>
      </c>
      <c r="I54" s="190">
        <f t="shared" si="0"/>
        <v>17770.830000000002</v>
      </c>
      <c r="J54" s="191">
        <f>I54 / I5</f>
        <v>7.3954892943265318E-3</v>
      </c>
    </row>
    <row r="55" spans="1:10" ht="51.95" customHeight="1" x14ac:dyDescent="0.2">
      <c r="A55" s="187" t="s">
        <v>1814</v>
      </c>
      <c r="B55" s="187" t="s">
        <v>1826</v>
      </c>
      <c r="C55" s="187" t="s">
        <v>24</v>
      </c>
      <c r="D55" s="187" t="s">
        <v>1827</v>
      </c>
      <c r="E55" s="188" t="s">
        <v>16</v>
      </c>
      <c r="F55" s="189">
        <v>21.2</v>
      </c>
      <c r="G55" s="190">
        <v>137.78</v>
      </c>
      <c r="H55" s="190">
        <f>TRUNC(TRUNC(G55 * J6, 2) + G55, 2)</f>
        <v>175.72</v>
      </c>
      <c r="I55" s="190">
        <f t="shared" si="0"/>
        <v>3725.26</v>
      </c>
      <c r="J55" s="191">
        <f>I55 / I5</f>
        <v>1.5503001519109043E-3</v>
      </c>
    </row>
    <row r="56" spans="1:10" ht="51.95" customHeight="1" x14ac:dyDescent="0.2">
      <c r="A56" s="187" t="s">
        <v>1816</v>
      </c>
      <c r="B56" s="187" t="s">
        <v>1826</v>
      </c>
      <c r="C56" s="187" t="s">
        <v>24</v>
      </c>
      <c r="D56" s="187" t="s">
        <v>1827</v>
      </c>
      <c r="E56" s="188" t="s">
        <v>16</v>
      </c>
      <c r="F56" s="189">
        <v>1.85</v>
      </c>
      <c r="G56" s="190">
        <v>137.78</v>
      </c>
      <c r="H56" s="190">
        <f>TRUNC(TRUNC(G56 * J6, 2) + G56, 2)</f>
        <v>175.72</v>
      </c>
      <c r="I56" s="190">
        <f t="shared" si="0"/>
        <v>325.08</v>
      </c>
      <c r="J56" s="191">
        <f>I56 / I5</f>
        <v>1.3528493940911419E-4</v>
      </c>
    </row>
    <row r="57" spans="1:10" ht="51.95" customHeight="1" x14ac:dyDescent="0.2">
      <c r="A57" s="187" t="s">
        <v>1819</v>
      </c>
      <c r="B57" s="187" t="s">
        <v>1828</v>
      </c>
      <c r="C57" s="187" t="s">
        <v>15</v>
      </c>
      <c r="D57" s="187" t="s">
        <v>1829</v>
      </c>
      <c r="E57" s="188" t="s">
        <v>107</v>
      </c>
      <c r="F57" s="189">
        <v>40</v>
      </c>
      <c r="G57" s="190">
        <v>107.56</v>
      </c>
      <c r="H57" s="190">
        <f>TRUNC(TRUNC(G57 * J6, 2) + G57, 2)</f>
        <v>137.18</v>
      </c>
      <c r="I57" s="190">
        <f t="shared" si="0"/>
        <v>5487.2</v>
      </c>
      <c r="J57" s="191">
        <f>I57 / I5</f>
        <v>2.2835471869253458E-3</v>
      </c>
    </row>
    <row r="58" spans="1:10" ht="26.1" customHeight="1" x14ac:dyDescent="0.2">
      <c r="A58" s="187" t="s">
        <v>2129</v>
      </c>
      <c r="B58" s="187" t="s">
        <v>1830</v>
      </c>
      <c r="C58" s="187" t="s">
        <v>15</v>
      </c>
      <c r="D58" s="187" t="s">
        <v>1831</v>
      </c>
      <c r="E58" s="188" t="s">
        <v>16</v>
      </c>
      <c r="F58" s="189">
        <v>429.55</v>
      </c>
      <c r="G58" s="190">
        <v>19.010000000000002</v>
      </c>
      <c r="H58" s="190">
        <f>TRUNC(TRUNC(G58 * J6, 2) + G58, 2)</f>
        <v>24.24</v>
      </c>
      <c r="I58" s="190">
        <f t="shared" si="0"/>
        <v>10412.290000000001</v>
      </c>
      <c r="J58" s="191">
        <f>I58 / I5</f>
        <v>4.3331672873142789E-3</v>
      </c>
    </row>
    <row r="59" spans="1:10" ht="24" customHeight="1" x14ac:dyDescent="0.2">
      <c r="A59" s="182" t="s">
        <v>174</v>
      </c>
      <c r="B59" s="182" t="s">
        <v>3244</v>
      </c>
      <c r="C59" s="182"/>
      <c r="D59" s="182" t="s">
        <v>1469</v>
      </c>
      <c r="E59" s="183"/>
      <c r="F59" s="184">
        <v>1</v>
      </c>
      <c r="G59" s="184" t="s">
        <v>3245</v>
      </c>
      <c r="H59" s="185">
        <f>I60 + I64</f>
        <v>262298.03000000003</v>
      </c>
      <c r="I59" s="185">
        <f t="shared" si="0"/>
        <v>262298.03000000003</v>
      </c>
      <c r="J59" s="186">
        <f>I59 / I5</f>
        <v>0.10915766302350197</v>
      </c>
    </row>
    <row r="60" spans="1:10" ht="24" customHeight="1" x14ac:dyDescent="0.2">
      <c r="A60" s="182" t="s">
        <v>175</v>
      </c>
      <c r="B60" s="182" t="s">
        <v>3244</v>
      </c>
      <c r="C60" s="182"/>
      <c r="D60" s="182" t="s">
        <v>1470</v>
      </c>
      <c r="E60" s="183"/>
      <c r="F60" s="184">
        <v>1</v>
      </c>
      <c r="G60" s="184" t="s">
        <v>3245</v>
      </c>
      <c r="H60" s="185">
        <f>I61 + I62 + I63</f>
        <v>152248.48000000001</v>
      </c>
      <c r="I60" s="185">
        <f t="shared" si="0"/>
        <v>152248.48000000001</v>
      </c>
      <c r="J60" s="186">
        <f>I60 / I5</f>
        <v>6.3359561929155081E-2</v>
      </c>
    </row>
    <row r="61" spans="1:10" ht="51.95" customHeight="1" x14ac:dyDescent="0.2">
      <c r="A61" s="187" t="s">
        <v>723</v>
      </c>
      <c r="B61" s="187" t="s">
        <v>1833</v>
      </c>
      <c r="C61" s="187" t="s">
        <v>15</v>
      </c>
      <c r="D61" s="187" t="s">
        <v>1842</v>
      </c>
      <c r="E61" s="188" t="s">
        <v>16</v>
      </c>
      <c r="F61" s="189">
        <v>1625.75</v>
      </c>
      <c r="G61" s="190">
        <v>5.07</v>
      </c>
      <c r="H61" s="190">
        <f>TRUNC(TRUNC(G61 * J6, 2) + G61, 2)</f>
        <v>6.46</v>
      </c>
      <c r="I61" s="190">
        <f t="shared" si="0"/>
        <v>10502.34</v>
      </c>
      <c r="J61" s="191">
        <f>I61 / I5</f>
        <v>4.3706423974219158E-3</v>
      </c>
    </row>
    <row r="62" spans="1:10" ht="51.95" customHeight="1" x14ac:dyDescent="0.2">
      <c r="A62" s="187" t="s">
        <v>727</v>
      </c>
      <c r="B62" s="187" t="s">
        <v>182</v>
      </c>
      <c r="C62" s="187" t="s">
        <v>15</v>
      </c>
      <c r="D62" s="187" t="s">
        <v>1835</v>
      </c>
      <c r="E62" s="188" t="s">
        <v>16</v>
      </c>
      <c r="F62" s="189">
        <v>2097.8000000000002</v>
      </c>
      <c r="G62" s="190">
        <v>45.52</v>
      </c>
      <c r="H62" s="190">
        <f>TRUNC(TRUNC(G62 * J6, 2) + G62, 2)</f>
        <v>58.05</v>
      </c>
      <c r="I62" s="190">
        <f t="shared" si="0"/>
        <v>121777.29</v>
      </c>
      <c r="J62" s="191">
        <f>I62 / I5</f>
        <v>5.0678704623649949E-2</v>
      </c>
    </row>
    <row r="63" spans="1:10" ht="51.95" customHeight="1" x14ac:dyDescent="0.2">
      <c r="A63" s="187" t="s">
        <v>730</v>
      </c>
      <c r="B63" s="187" t="s">
        <v>184</v>
      </c>
      <c r="C63" s="187" t="s">
        <v>15</v>
      </c>
      <c r="D63" s="187" t="s">
        <v>1836</v>
      </c>
      <c r="E63" s="188" t="s">
        <v>16</v>
      </c>
      <c r="F63" s="189">
        <v>384.46</v>
      </c>
      <c r="G63" s="190">
        <v>40.729999999999997</v>
      </c>
      <c r="H63" s="190">
        <f>TRUNC(TRUNC(G63 * J6, 2) + G63, 2)</f>
        <v>51.94</v>
      </c>
      <c r="I63" s="190">
        <f t="shared" si="0"/>
        <v>19968.849999999999</v>
      </c>
      <c r="J63" s="191">
        <f>I63 / I5</f>
        <v>8.3102149080832091E-3</v>
      </c>
    </row>
    <row r="64" spans="1:10" ht="24" customHeight="1" x14ac:dyDescent="0.2">
      <c r="A64" s="182" t="s">
        <v>176</v>
      </c>
      <c r="B64" s="182" t="s">
        <v>3244</v>
      </c>
      <c r="C64" s="182"/>
      <c r="D64" s="182" t="s">
        <v>1837</v>
      </c>
      <c r="E64" s="183"/>
      <c r="F64" s="184">
        <v>1</v>
      </c>
      <c r="G64" s="184" t="s">
        <v>3245</v>
      </c>
      <c r="H64" s="185">
        <f>I65 + I66 + I67 + I68</f>
        <v>110049.54999999999</v>
      </c>
      <c r="I64" s="185">
        <f t="shared" si="0"/>
        <v>110049.55</v>
      </c>
      <c r="J64" s="186">
        <f>I64 / I5</f>
        <v>4.5798101094346878E-2</v>
      </c>
    </row>
    <row r="65" spans="1:10" ht="26.1" customHeight="1" x14ac:dyDescent="0.2">
      <c r="A65" s="187" t="s">
        <v>749</v>
      </c>
      <c r="B65" s="187" t="s">
        <v>674</v>
      </c>
      <c r="C65" s="187" t="s">
        <v>15</v>
      </c>
      <c r="D65" s="187" t="s">
        <v>3254</v>
      </c>
      <c r="E65" s="188" t="s">
        <v>16</v>
      </c>
      <c r="F65" s="189">
        <v>1167</v>
      </c>
      <c r="G65" s="190">
        <v>51.57</v>
      </c>
      <c r="H65" s="190">
        <f>TRUNC(TRUNC(G65 * J6, 2) + G65, 2)</f>
        <v>65.77</v>
      </c>
      <c r="I65" s="190">
        <f t="shared" si="0"/>
        <v>76753.59</v>
      </c>
      <c r="J65" s="191">
        <f>I65 / I5</f>
        <v>3.1941690576418089E-2</v>
      </c>
    </row>
    <row r="66" spans="1:10" ht="51.95" customHeight="1" x14ac:dyDescent="0.2">
      <c r="A66" s="187" t="s">
        <v>752</v>
      </c>
      <c r="B66" s="187" t="s">
        <v>1840</v>
      </c>
      <c r="C66" s="187" t="s">
        <v>24</v>
      </c>
      <c r="D66" s="187" t="s">
        <v>1473</v>
      </c>
      <c r="E66" s="188" t="s">
        <v>518</v>
      </c>
      <c r="F66" s="189">
        <v>1268.5</v>
      </c>
      <c r="G66" s="190">
        <v>18.440000000000001</v>
      </c>
      <c r="H66" s="190">
        <f>TRUNC(TRUNC(G66 * J6, 2) + G66, 2)</f>
        <v>23.51</v>
      </c>
      <c r="I66" s="190">
        <f t="shared" si="0"/>
        <v>29822.43</v>
      </c>
      <c r="J66" s="191">
        <f>I66 / I5</f>
        <v>1.2410870049164973E-2</v>
      </c>
    </row>
    <row r="67" spans="1:10" ht="51.95" customHeight="1" x14ac:dyDescent="0.2">
      <c r="A67" s="187" t="s">
        <v>755</v>
      </c>
      <c r="B67" s="187" t="s">
        <v>1833</v>
      </c>
      <c r="C67" s="187" t="s">
        <v>15</v>
      </c>
      <c r="D67" s="187" t="s">
        <v>1842</v>
      </c>
      <c r="E67" s="188" t="s">
        <v>16</v>
      </c>
      <c r="F67" s="189">
        <v>49.7</v>
      </c>
      <c r="G67" s="190">
        <v>5.07</v>
      </c>
      <c r="H67" s="190">
        <f>TRUNC(TRUNC(G67 * J6, 2) + G67, 2)</f>
        <v>6.46</v>
      </c>
      <c r="I67" s="190">
        <f t="shared" si="0"/>
        <v>321.06</v>
      </c>
      <c r="J67" s="191">
        <f>I67 / I5</f>
        <v>1.3361198057921188E-4</v>
      </c>
    </row>
    <row r="68" spans="1:10" ht="39" customHeight="1" x14ac:dyDescent="0.2">
      <c r="A68" s="187" t="s">
        <v>758</v>
      </c>
      <c r="B68" s="187" t="s">
        <v>3255</v>
      </c>
      <c r="C68" s="187" t="s">
        <v>15</v>
      </c>
      <c r="D68" s="187" t="s">
        <v>3256</v>
      </c>
      <c r="E68" s="188" t="s">
        <v>16</v>
      </c>
      <c r="F68" s="189">
        <v>49.7</v>
      </c>
      <c r="G68" s="190">
        <v>49.74</v>
      </c>
      <c r="H68" s="190">
        <f>TRUNC(TRUNC(G68 * J6, 2) + G68, 2)</f>
        <v>63.43</v>
      </c>
      <c r="I68" s="190">
        <f t="shared" si="0"/>
        <v>3152.47</v>
      </c>
      <c r="J68" s="191">
        <f>I68 / I5</f>
        <v>1.3119284881846012E-3</v>
      </c>
    </row>
    <row r="69" spans="1:10" ht="24" customHeight="1" x14ac:dyDescent="0.2">
      <c r="A69" s="182" t="s">
        <v>180</v>
      </c>
      <c r="B69" s="182" t="s">
        <v>3244</v>
      </c>
      <c r="C69" s="182"/>
      <c r="D69" s="182" t="s">
        <v>1843</v>
      </c>
      <c r="E69" s="183"/>
      <c r="F69" s="184">
        <v>1</v>
      </c>
      <c r="G69" s="184" t="s">
        <v>3245</v>
      </c>
      <c r="H69" s="185">
        <f>I70 + I73 + I77</f>
        <v>278230.75</v>
      </c>
      <c r="I69" s="185">
        <f t="shared" si="0"/>
        <v>278230.75</v>
      </c>
      <c r="J69" s="186">
        <f>I69 / I5</f>
        <v>0.11578820645841761</v>
      </c>
    </row>
    <row r="70" spans="1:10" ht="24" customHeight="1" x14ac:dyDescent="0.2">
      <c r="A70" s="182" t="s">
        <v>181</v>
      </c>
      <c r="B70" s="182" t="s">
        <v>3244</v>
      </c>
      <c r="C70" s="182"/>
      <c r="D70" s="182" t="s">
        <v>1475</v>
      </c>
      <c r="E70" s="183"/>
      <c r="F70" s="184">
        <v>1</v>
      </c>
      <c r="G70" s="184" t="s">
        <v>3245</v>
      </c>
      <c r="H70" s="185">
        <f>I71 + I72</f>
        <v>201626.82</v>
      </c>
      <c r="I70" s="185">
        <f t="shared" si="0"/>
        <v>201626.82</v>
      </c>
      <c r="J70" s="186">
        <f>I70 / I5</f>
        <v>8.3908798224905795E-2</v>
      </c>
    </row>
    <row r="71" spans="1:10" ht="39" customHeight="1" x14ac:dyDescent="0.2">
      <c r="A71" s="187" t="s">
        <v>1832</v>
      </c>
      <c r="B71" s="187" t="s">
        <v>3257</v>
      </c>
      <c r="C71" s="187" t="s">
        <v>15</v>
      </c>
      <c r="D71" s="187" t="s">
        <v>3258</v>
      </c>
      <c r="E71" s="188" t="s">
        <v>16</v>
      </c>
      <c r="F71" s="189">
        <v>1207.5</v>
      </c>
      <c r="G71" s="190">
        <v>126.32</v>
      </c>
      <c r="H71" s="190">
        <f>TRUNC(TRUNC(G71 * J6, 2) + G71, 2)</f>
        <v>161.1</v>
      </c>
      <c r="I71" s="190">
        <f t="shared" si="0"/>
        <v>194528.25</v>
      </c>
      <c r="J71" s="191">
        <f>I71 / I5</f>
        <v>8.0954665050483016E-2</v>
      </c>
    </row>
    <row r="72" spans="1:10" ht="39" customHeight="1" x14ac:dyDescent="0.2">
      <c r="A72" s="187" t="s">
        <v>1834</v>
      </c>
      <c r="B72" s="187" t="s">
        <v>1844</v>
      </c>
      <c r="C72" s="187" t="s">
        <v>24</v>
      </c>
      <c r="D72" s="187" t="s">
        <v>1845</v>
      </c>
      <c r="E72" s="188" t="s">
        <v>16</v>
      </c>
      <c r="F72" s="189">
        <v>16.399999999999999</v>
      </c>
      <c r="G72" s="190">
        <v>339.38</v>
      </c>
      <c r="H72" s="190">
        <f>TRUNC(TRUNC(G72 * J6, 2) + G72, 2)</f>
        <v>432.84</v>
      </c>
      <c r="I72" s="190">
        <f t="shared" ref="I72:I135" si="1">TRUNC(F72 * H72,2)</f>
        <v>7098.57</v>
      </c>
      <c r="J72" s="191">
        <f>I72 / I5</f>
        <v>2.9541331744227751E-3</v>
      </c>
    </row>
    <row r="73" spans="1:10" ht="24" customHeight="1" x14ac:dyDescent="0.2">
      <c r="A73" s="182" t="s">
        <v>197</v>
      </c>
      <c r="B73" s="182" t="s">
        <v>3244</v>
      </c>
      <c r="C73" s="182"/>
      <c r="D73" s="182" t="s">
        <v>1846</v>
      </c>
      <c r="E73" s="183"/>
      <c r="F73" s="184">
        <v>1</v>
      </c>
      <c r="G73" s="184" t="s">
        <v>3245</v>
      </c>
      <c r="H73" s="185">
        <f>I74 + I75 + I76</f>
        <v>73268.78</v>
      </c>
      <c r="I73" s="185">
        <f t="shared" si="1"/>
        <v>73268.78</v>
      </c>
      <c r="J73" s="186">
        <f>I73 / I5</f>
        <v>3.049145583511664E-2</v>
      </c>
    </row>
    <row r="74" spans="1:10" ht="39" customHeight="1" x14ac:dyDescent="0.2">
      <c r="A74" s="187" t="s">
        <v>1838</v>
      </c>
      <c r="B74" s="187" t="s">
        <v>190</v>
      </c>
      <c r="C74" s="187" t="s">
        <v>15</v>
      </c>
      <c r="D74" s="187" t="s">
        <v>1847</v>
      </c>
      <c r="E74" s="188" t="s">
        <v>16</v>
      </c>
      <c r="F74" s="189">
        <v>588</v>
      </c>
      <c r="G74" s="190">
        <v>69.8</v>
      </c>
      <c r="H74" s="190">
        <f>TRUNC(TRUNC(G74 * J6, 2) + G74, 2)</f>
        <v>89.02</v>
      </c>
      <c r="I74" s="190">
        <f t="shared" si="1"/>
        <v>52343.76</v>
      </c>
      <c r="J74" s="191">
        <f>I74 / I5</f>
        <v>2.1783322259275303E-2</v>
      </c>
    </row>
    <row r="75" spans="1:10" ht="26.1" customHeight="1" x14ac:dyDescent="0.2">
      <c r="A75" s="187" t="s">
        <v>1839</v>
      </c>
      <c r="B75" s="187" t="s">
        <v>737</v>
      </c>
      <c r="C75" s="187" t="s">
        <v>15</v>
      </c>
      <c r="D75" s="187" t="s">
        <v>1848</v>
      </c>
      <c r="E75" s="188" t="s">
        <v>107</v>
      </c>
      <c r="F75" s="189">
        <v>847.8</v>
      </c>
      <c r="G75" s="190">
        <v>9.0399999999999991</v>
      </c>
      <c r="H75" s="190">
        <f>TRUNC(TRUNC(G75 * J6, 2) + G75, 2)</f>
        <v>11.52</v>
      </c>
      <c r="I75" s="190">
        <f t="shared" si="1"/>
        <v>9766.65</v>
      </c>
      <c r="J75" s="191">
        <f>I75 / I5</f>
        <v>4.0644784467824078E-3</v>
      </c>
    </row>
    <row r="76" spans="1:10" ht="51.95" customHeight="1" x14ac:dyDescent="0.2">
      <c r="A76" s="187" t="s">
        <v>1841</v>
      </c>
      <c r="B76" s="187" t="s">
        <v>1849</v>
      </c>
      <c r="C76" s="187" t="s">
        <v>24</v>
      </c>
      <c r="D76" s="187" t="s">
        <v>1850</v>
      </c>
      <c r="E76" s="188" t="s">
        <v>16</v>
      </c>
      <c r="F76" s="189">
        <v>28.15</v>
      </c>
      <c r="G76" s="190">
        <v>310.8</v>
      </c>
      <c r="H76" s="190">
        <f>TRUNC(TRUNC(G76 * J6, 2) + G76, 2)</f>
        <v>396.39</v>
      </c>
      <c r="I76" s="190">
        <f t="shared" si="1"/>
        <v>11158.37</v>
      </c>
      <c r="J76" s="191">
        <f>I76 / I5</f>
        <v>4.6436551290589319E-3</v>
      </c>
    </row>
    <row r="77" spans="1:10" ht="24" customHeight="1" x14ac:dyDescent="0.2">
      <c r="A77" s="182" t="s">
        <v>198</v>
      </c>
      <c r="B77" s="182" t="s">
        <v>3244</v>
      </c>
      <c r="C77" s="182"/>
      <c r="D77" s="182" t="s">
        <v>1481</v>
      </c>
      <c r="E77" s="183"/>
      <c r="F77" s="184">
        <v>1</v>
      </c>
      <c r="G77" s="184" t="s">
        <v>3245</v>
      </c>
      <c r="H77" s="185">
        <f>I78</f>
        <v>3335.15</v>
      </c>
      <c r="I77" s="185">
        <f t="shared" si="1"/>
        <v>3335.15</v>
      </c>
      <c r="J77" s="186">
        <f>I77 / I5</f>
        <v>1.3879523983951864E-3</v>
      </c>
    </row>
    <row r="78" spans="1:10" ht="26.1" customHeight="1" x14ac:dyDescent="0.2">
      <c r="A78" s="187" t="s">
        <v>2130</v>
      </c>
      <c r="B78" s="187" t="s">
        <v>1851</v>
      </c>
      <c r="C78" s="187" t="s">
        <v>15</v>
      </c>
      <c r="D78" s="187" t="s">
        <v>3212</v>
      </c>
      <c r="E78" s="188" t="s">
        <v>16</v>
      </c>
      <c r="F78" s="189">
        <v>7.3</v>
      </c>
      <c r="G78" s="190">
        <v>358.22</v>
      </c>
      <c r="H78" s="190">
        <f>TRUNC(TRUNC(G78 * J6, 2) + G78, 2)</f>
        <v>456.87</v>
      </c>
      <c r="I78" s="190">
        <f t="shared" si="1"/>
        <v>3335.15</v>
      </c>
      <c r="J78" s="191">
        <f>I78 / I5</f>
        <v>1.3879523983951864E-3</v>
      </c>
    </row>
    <row r="79" spans="1:10" ht="24" customHeight="1" x14ac:dyDescent="0.2">
      <c r="A79" s="182" t="s">
        <v>210</v>
      </c>
      <c r="B79" s="182" t="s">
        <v>3244</v>
      </c>
      <c r="C79" s="182"/>
      <c r="D79" s="182" t="s">
        <v>1852</v>
      </c>
      <c r="E79" s="183"/>
      <c r="F79" s="184">
        <v>1</v>
      </c>
      <c r="G79" s="184" t="s">
        <v>3245</v>
      </c>
      <c r="H79" s="185">
        <f>I80 + I83 + I87 + I90</f>
        <v>246216.71</v>
      </c>
      <c r="I79" s="185">
        <f t="shared" si="1"/>
        <v>246216.71</v>
      </c>
      <c r="J79" s="186">
        <f>I79 / I5</f>
        <v>0.10246527837412772</v>
      </c>
    </row>
    <row r="80" spans="1:10" ht="24" customHeight="1" x14ac:dyDescent="0.2">
      <c r="A80" s="182" t="s">
        <v>212</v>
      </c>
      <c r="B80" s="182" t="s">
        <v>3244</v>
      </c>
      <c r="C80" s="182"/>
      <c r="D80" s="182" t="s">
        <v>1853</v>
      </c>
      <c r="E80" s="183"/>
      <c r="F80" s="184">
        <v>1</v>
      </c>
      <c r="G80" s="184" t="s">
        <v>3245</v>
      </c>
      <c r="H80" s="185">
        <f>I81 + I82</f>
        <v>133748.07</v>
      </c>
      <c r="I80" s="185">
        <f t="shared" si="1"/>
        <v>133748.07</v>
      </c>
      <c r="J80" s="186">
        <f>I80 / I5</f>
        <v>5.566045141514693E-2</v>
      </c>
    </row>
    <row r="81" spans="1:10" ht="26.1" customHeight="1" x14ac:dyDescent="0.2">
      <c r="A81" s="187" t="s">
        <v>836</v>
      </c>
      <c r="B81" s="187" t="s">
        <v>1854</v>
      </c>
      <c r="C81" s="187" t="s">
        <v>24</v>
      </c>
      <c r="D81" s="187" t="s">
        <v>1483</v>
      </c>
      <c r="E81" s="188" t="s">
        <v>16</v>
      </c>
      <c r="F81" s="189">
        <v>2631.8</v>
      </c>
      <c r="G81" s="190">
        <v>25.32</v>
      </c>
      <c r="H81" s="190">
        <f>TRUNC(TRUNC(G81 * J6, 2) + G81, 2)</f>
        <v>32.29</v>
      </c>
      <c r="I81" s="190">
        <f t="shared" si="1"/>
        <v>84980.82</v>
      </c>
      <c r="J81" s="191">
        <f>I81 / I5</f>
        <v>3.5365525669487016E-2</v>
      </c>
    </row>
    <row r="82" spans="1:10" ht="26.1" customHeight="1" x14ac:dyDescent="0.2">
      <c r="A82" s="187" t="s">
        <v>839</v>
      </c>
      <c r="B82" s="187" t="s">
        <v>193</v>
      </c>
      <c r="C82" s="187" t="s">
        <v>15</v>
      </c>
      <c r="D82" s="187" t="s">
        <v>1484</v>
      </c>
      <c r="E82" s="188" t="s">
        <v>16</v>
      </c>
      <c r="F82" s="189">
        <v>2631.8</v>
      </c>
      <c r="G82" s="190">
        <v>14.53</v>
      </c>
      <c r="H82" s="190">
        <f>TRUNC(TRUNC(G82 * J6, 2) + G82, 2)</f>
        <v>18.53</v>
      </c>
      <c r="I82" s="190">
        <f t="shared" si="1"/>
        <v>48767.25</v>
      </c>
      <c r="J82" s="191">
        <f>I82 / I5</f>
        <v>2.0294925745659911E-2</v>
      </c>
    </row>
    <row r="83" spans="1:10" ht="24" customHeight="1" x14ac:dyDescent="0.2">
      <c r="A83" s="182" t="s">
        <v>213</v>
      </c>
      <c r="B83" s="182" t="s">
        <v>3244</v>
      </c>
      <c r="C83" s="182"/>
      <c r="D83" s="182" t="s">
        <v>1855</v>
      </c>
      <c r="E83" s="183"/>
      <c r="F83" s="184">
        <v>1</v>
      </c>
      <c r="G83" s="184" t="s">
        <v>3245</v>
      </c>
      <c r="H83" s="185">
        <f>I84 + I85 + I86</f>
        <v>71723.820000000007</v>
      </c>
      <c r="I83" s="185">
        <f t="shared" si="1"/>
        <v>71723.820000000007</v>
      </c>
      <c r="J83" s="186">
        <f>I83 / I5</f>
        <v>2.9848506961025634E-2</v>
      </c>
    </row>
    <row r="84" spans="1:10" ht="51.95" customHeight="1" x14ac:dyDescent="0.2">
      <c r="A84" s="187" t="s">
        <v>855</v>
      </c>
      <c r="B84" s="187" t="s">
        <v>1856</v>
      </c>
      <c r="C84" s="187" t="s">
        <v>24</v>
      </c>
      <c r="D84" s="187" t="s">
        <v>1485</v>
      </c>
      <c r="E84" s="188" t="s">
        <v>16</v>
      </c>
      <c r="F84" s="189">
        <v>1167</v>
      </c>
      <c r="G84" s="190">
        <v>7.13</v>
      </c>
      <c r="H84" s="190">
        <f>TRUNC(TRUNC(G84 * J6, 2) + G84, 2)</f>
        <v>9.09</v>
      </c>
      <c r="I84" s="190">
        <f t="shared" si="1"/>
        <v>10608.03</v>
      </c>
      <c r="J84" s="191">
        <f>I84 / I5</f>
        <v>4.4146262329274816E-3</v>
      </c>
    </row>
    <row r="85" spans="1:10" ht="26.1" customHeight="1" x14ac:dyDescent="0.2">
      <c r="A85" s="187" t="s">
        <v>856</v>
      </c>
      <c r="B85" s="187" t="s">
        <v>1857</v>
      </c>
      <c r="C85" s="187" t="s">
        <v>15</v>
      </c>
      <c r="D85" s="187" t="s">
        <v>1486</v>
      </c>
      <c r="E85" s="188" t="s">
        <v>16</v>
      </c>
      <c r="F85" s="189">
        <v>1167</v>
      </c>
      <c r="G85" s="190">
        <v>23.91</v>
      </c>
      <c r="H85" s="190">
        <f>TRUNC(TRUNC(G85 * J6, 2) + G85, 2)</f>
        <v>30.49</v>
      </c>
      <c r="I85" s="190">
        <f t="shared" si="1"/>
        <v>35581.83</v>
      </c>
      <c r="J85" s="191">
        <f>I85 / I5</f>
        <v>1.4807695692184698E-2</v>
      </c>
    </row>
    <row r="86" spans="1:10" ht="26.1" customHeight="1" x14ac:dyDescent="0.2">
      <c r="A86" s="187" t="s">
        <v>859</v>
      </c>
      <c r="B86" s="187" t="s">
        <v>1858</v>
      </c>
      <c r="C86" s="187" t="s">
        <v>15</v>
      </c>
      <c r="D86" s="187" t="s">
        <v>1487</v>
      </c>
      <c r="E86" s="188" t="s">
        <v>16</v>
      </c>
      <c r="F86" s="189">
        <v>1167</v>
      </c>
      <c r="G86" s="190">
        <v>17.16</v>
      </c>
      <c r="H86" s="190">
        <f>TRUNC(TRUNC(G86 * J6, 2) + G86, 2)</f>
        <v>21.88</v>
      </c>
      <c r="I86" s="190">
        <f t="shared" si="1"/>
        <v>25533.96</v>
      </c>
      <c r="J86" s="191">
        <f>I86 / I5</f>
        <v>1.0626185035913453E-2</v>
      </c>
    </row>
    <row r="87" spans="1:10" ht="24" customHeight="1" x14ac:dyDescent="0.2">
      <c r="A87" s="182" t="s">
        <v>214</v>
      </c>
      <c r="B87" s="182" t="s">
        <v>3244</v>
      </c>
      <c r="C87" s="182"/>
      <c r="D87" s="182" t="s">
        <v>1859</v>
      </c>
      <c r="E87" s="183"/>
      <c r="F87" s="184">
        <v>1</v>
      </c>
      <c r="G87" s="184" t="s">
        <v>3245</v>
      </c>
      <c r="H87" s="185">
        <f>I88 + I89</f>
        <v>20017.27</v>
      </c>
      <c r="I87" s="185">
        <f t="shared" si="1"/>
        <v>20017.27</v>
      </c>
      <c r="J87" s="186">
        <f>I87 / I5</f>
        <v>8.3303653226463621E-3</v>
      </c>
    </row>
    <row r="88" spans="1:10" ht="26.1" customHeight="1" x14ac:dyDescent="0.2">
      <c r="A88" s="187" t="s">
        <v>878</v>
      </c>
      <c r="B88" s="187" t="s">
        <v>191</v>
      </c>
      <c r="C88" s="187" t="s">
        <v>15</v>
      </c>
      <c r="D88" s="187" t="s">
        <v>1488</v>
      </c>
      <c r="E88" s="188" t="s">
        <v>16</v>
      </c>
      <c r="F88" s="189">
        <v>815.7</v>
      </c>
      <c r="G88" s="190">
        <v>4.72</v>
      </c>
      <c r="H88" s="190">
        <f>TRUNC(TRUNC(G88 * J6, 2) + G88, 2)</f>
        <v>6.01</v>
      </c>
      <c r="I88" s="190">
        <f t="shared" si="1"/>
        <v>4902.3500000000004</v>
      </c>
      <c r="J88" s="191">
        <f>I88 / I5</f>
        <v>2.0401566467093363E-3</v>
      </c>
    </row>
    <row r="89" spans="1:10" ht="26.1" customHeight="1" x14ac:dyDescent="0.2">
      <c r="A89" s="187" t="s">
        <v>879</v>
      </c>
      <c r="B89" s="187" t="s">
        <v>193</v>
      </c>
      <c r="C89" s="187" t="s">
        <v>15</v>
      </c>
      <c r="D89" s="187" t="s">
        <v>1484</v>
      </c>
      <c r="E89" s="188" t="s">
        <v>16</v>
      </c>
      <c r="F89" s="189">
        <v>815.7</v>
      </c>
      <c r="G89" s="190">
        <v>14.53</v>
      </c>
      <c r="H89" s="190">
        <f>TRUNC(TRUNC(G89 * J6, 2) + G89, 2)</f>
        <v>18.53</v>
      </c>
      <c r="I89" s="190">
        <f t="shared" si="1"/>
        <v>15114.92</v>
      </c>
      <c r="J89" s="191">
        <f>I89 / I5</f>
        <v>6.2902086759370254E-3</v>
      </c>
    </row>
    <row r="90" spans="1:10" ht="24" customHeight="1" x14ac:dyDescent="0.2">
      <c r="A90" s="182" t="s">
        <v>215</v>
      </c>
      <c r="B90" s="182" t="s">
        <v>3244</v>
      </c>
      <c r="C90" s="182"/>
      <c r="D90" s="182" t="s">
        <v>1860</v>
      </c>
      <c r="E90" s="183"/>
      <c r="F90" s="184">
        <v>1</v>
      </c>
      <c r="G90" s="184" t="s">
        <v>3245</v>
      </c>
      <c r="H90" s="185">
        <f>I91 + I92 + I93 + I94</f>
        <v>20727.55</v>
      </c>
      <c r="I90" s="185">
        <f t="shared" si="1"/>
        <v>20727.55</v>
      </c>
      <c r="J90" s="186">
        <f>I90 / I5</f>
        <v>8.6259546753088001E-3</v>
      </c>
    </row>
    <row r="91" spans="1:10" ht="26.1" customHeight="1" x14ac:dyDescent="0.2">
      <c r="A91" s="187" t="s">
        <v>901</v>
      </c>
      <c r="B91" s="187" t="s">
        <v>1861</v>
      </c>
      <c r="C91" s="187" t="s">
        <v>15</v>
      </c>
      <c r="D91" s="187" t="s">
        <v>1489</v>
      </c>
      <c r="E91" s="188" t="s">
        <v>16</v>
      </c>
      <c r="F91" s="189">
        <v>282.25</v>
      </c>
      <c r="G91" s="190">
        <v>30.91</v>
      </c>
      <c r="H91" s="190">
        <f>TRUNC(TRUNC(G91 * J6, 2) + G91, 2)</f>
        <v>39.42</v>
      </c>
      <c r="I91" s="190">
        <f t="shared" si="1"/>
        <v>11126.29</v>
      </c>
      <c r="J91" s="191">
        <f>I91 / I5</f>
        <v>4.6303047511327463E-3</v>
      </c>
    </row>
    <row r="92" spans="1:10" ht="39" customHeight="1" x14ac:dyDescent="0.2">
      <c r="A92" s="187" t="s">
        <v>902</v>
      </c>
      <c r="B92" s="187" t="s">
        <v>1862</v>
      </c>
      <c r="C92" s="187" t="s">
        <v>15</v>
      </c>
      <c r="D92" s="187" t="s">
        <v>1490</v>
      </c>
      <c r="E92" s="188" t="s">
        <v>16</v>
      </c>
      <c r="F92" s="189">
        <v>282.25</v>
      </c>
      <c r="G92" s="190">
        <v>20.38</v>
      </c>
      <c r="H92" s="190">
        <f>TRUNC(TRUNC(G92 * J6, 2) + G92, 2)</f>
        <v>25.99</v>
      </c>
      <c r="I92" s="190">
        <f t="shared" si="1"/>
        <v>7335.67</v>
      </c>
      <c r="J92" s="191">
        <f>I92 / I5</f>
        <v>3.0528044526739778E-3</v>
      </c>
    </row>
    <row r="93" spans="1:10" ht="39" customHeight="1" x14ac:dyDescent="0.2">
      <c r="A93" s="187" t="s">
        <v>905</v>
      </c>
      <c r="B93" s="187" t="s">
        <v>1863</v>
      </c>
      <c r="C93" s="187" t="s">
        <v>24</v>
      </c>
      <c r="D93" s="187" t="s">
        <v>1864</v>
      </c>
      <c r="E93" s="188" t="s">
        <v>16</v>
      </c>
      <c r="F93" s="189">
        <v>18.5</v>
      </c>
      <c r="G93" s="190">
        <v>15.57</v>
      </c>
      <c r="H93" s="190">
        <f>TRUNC(TRUNC(G93 * J6, 2) + G93, 2)</f>
        <v>19.850000000000001</v>
      </c>
      <c r="I93" s="190">
        <f t="shared" si="1"/>
        <v>367.22</v>
      </c>
      <c r="J93" s="191">
        <f>I93 / I5</f>
        <v>1.5282187599918455E-4</v>
      </c>
    </row>
    <row r="94" spans="1:10" ht="51.95" customHeight="1" x14ac:dyDescent="0.2">
      <c r="A94" s="187" t="s">
        <v>906</v>
      </c>
      <c r="B94" s="187" t="s">
        <v>1865</v>
      </c>
      <c r="C94" s="187" t="s">
        <v>15</v>
      </c>
      <c r="D94" s="187" t="s">
        <v>1866</v>
      </c>
      <c r="E94" s="188" t="s">
        <v>16</v>
      </c>
      <c r="F94" s="189">
        <v>49.8</v>
      </c>
      <c r="G94" s="190">
        <v>29.89</v>
      </c>
      <c r="H94" s="190">
        <f>TRUNC(TRUNC(G94 * J6, 2) + G94, 2)</f>
        <v>38.119999999999997</v>
      </c>
      <c r="I94" s="190">
        <f t="shared" si="1"/>
        <v>1898.37</v>
      </c>
      <c r="J94" s="191">
        <f>I94 / I5</f>
        <v>7.9002359550289184E-4</v>
      </c>
    </row>
    <row r="95" spans="1:10" ht="24" customHeight="1" x14ac:dyDescent="0.2">
      <c r="A95" s="182" t="s">
        <v>223</v>
      </c>
      <c r="B95" s="182" t="s">
        <v>3244</v>
      </c>
      <c r="C95" s="182"/>
      <c r="D95" s="182" t="s">
        <v>1493</v>
      </c>
      <c r="E95" s="183"/>
      <c r="F95" s="184">
        <v>1</v>
      </c>
      <c r="G95" s="184" t="s">
        <v>3245</v>
      </c>
      <c r="H95" s="185">
        <f>I96 + I108</f>
        <v>213165.34999999998</v>
      </c>
      <c r="I95" s="185">
        <f t="shared" si="1"/>
        <v>213165.35</v>
      </c>
      <c r="J95" s="186">
        <f>I95 / I5</f>
        <v>8.8710660326296972E-2</v>
      </c>
    </row>
    <row r="96" spans="1:10" ht="24" customHeight="1" x14ac:dyDescent="0.2">
      <c r="A96" s="182" t="s">
        <v>224</v>
      </c>
      <c r="B96" s="182" t="s">
        <v>3244</v>
      </c>
      <c r="C96" s="182"/>
      <c r="D96" s="182" t="s">
        <v>1494</v>
      </c>
      <c r="E96" s="183"/>
      <c r="F96" s="184">
        <v>1</v>
      </c>
      <c r="G96" s="184" t="s">
        <v>3245</v>
      </c>
      <c r="H96" s="185">
        <f>I97 + I98 + I99 + I100 + I101 + I102 + I103 + I104 + I105 + I106 + I107</f>
        <v>139553.05999999997</v>
      </c>
      <c r="I96" s="185">
        <f t="shared" si="1"/>
        <v>139553.06</v>
      </c>
      <c r="J96" s="186">
        <f>I96 / I5</f>
        <v>5.8076249743006264E-2</v>
      </c>
    </row>
    <row r="97" spans="1:10" ht="65.099999999999994" customHeight="1" x14ac:dyDescent="0.2">
      <c r="A97" s="187" t="s">
        <v>225</v>
      </c>
      <c r="B97" s="187" t="s">
        <v>1868</v>
      </c>
      <c r="C97" s="187" t="s">
        <v>15</v>
      </c>
      <c r="D97" s="187" t="s">
        <v>3198</v>
      </c>
      <c r="E97" s="188" t="s">
        <v>25</v>
      </c>
      <c r="F97" s="189">
        <v>38</v>
      </c>
      <c r="G97" s="190">
        <v>1221.08</v>
      </c>
      <c r="H97" s="190">
        <f>TRUNC(TRUNC(G97 * J6, 2) + G97, 2)</f>
        <v>1557.36</v>
      </c>
      <c r="I97" s="190">
        <f t="shared" si="1"/>
        <v>59179.68</v>
      </c>
      <c r="J97" s="191">
        <f>I97 / I5</f>
        <v>2.4628151295221997E-2</v>
      </c>
    </row>
    <row r="98" spans="1:10" ht="65.099999999999994" customHeight="1" x14ac:dyDescent="0.2">
      <c r="A98" s="187" t="s">
        <v>226</v>
      </c>
      <c r="B98" s="187" t="s">
        <v>714</v>
      </c>
      <c r="C98" s="187" t="s">
        <v>15</v>
      </c>
      <c r="D98" s="187" t="s">
        <v>3199</v>
      </c>
      <c r="E98" s="188" t="s">
        <v>25</v>
      </c>
      <c r="F98" s="189">
        <v>8</v>
      </c>
      <c r="G98" s="190">
        <v>1308.9000000000001</v>
      </c>
      <c r="H98" s="190">
        <f>TRUNC(TRUNC(G98 * J6, 2) + G98, 2)</f>
        <v>1669.37</v>
      </c>
      <c r="I98" s="190">
        <f t="shared" si="1"/>
        <v>13354.96</v>
      </c>
      <c r="J98" s="191">
        <f>I98 / I5</f>
        <v>5.5577856355701477E-3</v>
      </c>
    </row>
    <row r="99" spans="1:10" ht="65.099999999999994" customHeight="1" x14ac:dyDescent="0.2">
      <c r="A99" s="187" t="s">
        <v>1153</v>
      </c>
      <c r="B99" s="187" t="s">
        <v>1871</v>
      </c>
      <c r="C99" s="187" t="s">
        <v>15</v>
      </c>
      <c r="D99" s="187" t="s">
        <v>3200</v>
      </c>
      <c r="E99" s="188" t="s">
        <v>25</v>
      </c>
      <c r="F99" s="189">
        <v>19</v>
      </c>
      <c r="G99" s="190">
        <v>1164.49</v>
      </c>
      <c r="H99" s="190">
        <f>TRUNC(TRUNC(G99 * J6, 2) + G99, 2)</f>
        <v>1485.19</v>
      </c>
      <c r="I99" s="190">
        <f t="shared" si="1"/>
        <v>28218.61</v>
      </c>
      <c r="J99" s="191">
        <f>I99 / I5</f>
        <v>1.1743426061460022E-2</v>
      </c>
    </row>
    <row r="100" spans="1:10" ht="65.099999999999994" customHeight="1" x14ac:dyDescent="0.2">
      <c r="A100" s="187" t="s">
        <v>1156</v>
      </c>
      <c r="B100" s="187" t="s">
        <v>3259</v>
      </c>
      <c r="C100" s="187" t="s">
        <v>44</v>
      </c>
      <c r="D100" s="187" t="s">
        <v>1495</v>
      </c>
      <c r="E100" s="188" t="s">
        <v>1693</v>
      </c>
      <c r="F100" s="189">
        <v>9</v>
      </c>
      <c r="G100" s="190">
        <v>1255.56</v>
      </c>
      <c r="H100" s="190">
        <f>TRUNC(TRUNC(G100 * J6, 2) + G100, 2)</f>
        <v>1601.34</v>
      </c>
      <c r="I100" s="190">
        <f t="shared" si="1"/>
        <v>14412.06</v>
      </c>
      <c r="J100" s="191">
        <f>I100 / I5</f>
        <v>5.9977072224083865E-3</v>
      </c>
    </row>
    <row r="101" spans="1:10" ht="65.099999999999994" customHeight="1" x14ac:dyDescent="0.2">
      <c r="A101" s="187" t="s">
        <v>1159</v>
      </c>
      <c r="B101" s="187" t="s">
        <v>3260</v>
      </c>
      <c r="C101" s="187" t="s">
        <v>44</v>
      </c>
      <c r="D101" s="187" t="s">
        <v>1498</v>
      </c>
      <c r="E101" s="188" t="s">
        <v>1693</v>
      </c>
      <c r="F101" s="189">
        <v>4</v>
      </c>
      <c r="G101" s="190">
        <v>1721.31</v>
      </c>
      <c r="H101" s="190">
        <f>TRUNC(TRUNC(G101 * J6, 2) + G101, 2)</f>
        <v>2195.35</v>
      </c>
      <c r="I101" s="190">
        <f t="shared" si="1"/>
        <v>8781.4</v>
      </c>
      <c r="J101" s="191">
        <f>I101 / I5</f>
        <v>3.6544578778368256E-3</v>
      </c>
    </row>
    <row r="102" spans="1:10" ht="26.1" customHeight="1" x14ac:dyDescent="0.2">
      <c r="A102" s="187" t="s">
        <v>1160</v>
      </c>
      <c r="B102" s="187" t="s">
        <v>1875</v>
      </c>
      <c r="C102" s="187" t="s">
        <v>24</v>
      </c>
      <c r="D102" s="187" t="s">
        <v>1876</v>
      </c>
      <c r="E102" s="188" t="s">
        <v>16</v>
      </c>
      <c r="F102" s="189">
        <v>9.24</v>
      </c>
      <c r="G102" s="190">
        <v>433.7</v>
      </c>
      <c r="H102" s="190">
        <f>TRUNC(TRUNC(G102 * J6, 2) + G102, 2)</f>
        <v>553.14</v>
      </c>
      <c r="I102" s="190">
        <f t="shared" si="1"/>
        <v>5111.01</v>
      </c>
      <c r="J102" s="191">
        <f>I102 / I5</f>
        <v>2.1269923654773492E-3</v>
      </c>
    </row>
    <row r="103" spans="1:10" ht="51.95" customHeight="1" x14ac:dyDescent="0.2">
      <c r="A103" s="187" t="s">
        <v>1161</v>
      </c>
      <c r="B103" s="187" t="s">
        <v>1878</v>
      </c>
      <c r="C103" s="187" t="s">
        <v>24</v>
      </c>
      <c r="D103" s="187" t="s">
        <v>1499</v>
      </c>
      <c r="E103" s="188" t="s">
        <v>219</v>
      </c>
      <c r="F103" s="189">
        <v>3</v>
      </c>
      <c r="G103" s="190">
        <v>119.79</v>
      </c>
      <c r="H103" s="190">
        <f>TRUNC(TRUNC(G103 * J6, 2) + G103, 2)</f>
        <v>152.78</v>
      </c>
      <c r="I103" s="190">
        <f t="shared" si="1"/>
        <v>458.34</v>
      </c>
      <c r="J103" s="191">
        <f>I103 / I5</f>
        <v>1.9074227614363661E-4</v>
      </c>
    </row>
    <row r="104" spans="1:10" ht="39" customHeight="1" x14ac:dyDescent="0.2">
      <c r="A104" s="187" t="s">
        <v>1163</v>
      </c>
      <c r="B104" s="187" t="s">
        <v>1880</v>
      </c>
      <c r="C104" s="187" t="s">
        <v>24</v>
      </c>
      <c r="D104" s="187" t="s">
        <v>1500</v>
      </c>
      <c r="E104" s="188" t="s">
        <v>219</v>
      </c>
      <c r="F104" s="189">
        <v>20</v>
      </c>
      <c r="G104" s="190">
        <v>22.54</v>
      </c>
      <c r="H104" s="190">
        <f>TRUNC(TRUNC(G104 * J6, 2) + G104, 2)</f>
        <v>28.74</v>
      </c>
      <c r="I104" s="190">
        <f t="shared" si="1"/>
        <v>574.79999999999995</v>
      </c>
      <c r="J104" s="191">
        <f>I104 / I5</f>
        <v>2.3920814314125393E-4</v>
      </c>
    </row>
    <row r="105" spans="1:10" ht="39" customHeight="1" x14ac:dyDescent="0.2">
      <c r="A105" s="187" t="s">
        <v>2131</v>
      </c>
      <c r="B105" s="187" t="s">
        <v>3261</v>
      </c>
      <c r="C105" s="187" t="s">
        <v>44</v>
      </c>
      <c r="D105" s="187" t="s">
        <v>1501</v>
      </c>
      <c r="E105" s="188" t="s">
        <v>512</v>
      </c>
      <c r="F105" s="189">
        <v>8.4</v>
      </c>
      <c r="G105" s="190">
        <v>512.66</v>
      </c>
      <c r="H105" s="190">
        <f>TRUNC(TRUNC(G105 * J6, 2) + G105, 2)</f>
        <v>653.84</v>
      </c>
      <c r="I105" s="190">
        <f t="shared" si="1"/>
        <v>5492.25</v>
      </c>
      <c r="J105" s="191">
        <f>I105 / I5</f>
        <v>2.2856487894355464E-3</v>
      </c>
    </row>
    <row r="106" spans="1:10" ht="51.95" customHeight="1" x14ac:dyDescent="0.2">
      <c r="A106" s="187" t="s">
        <v>2132</v>
      </c>
      <c r="B106" s="187" t="s">
        <v>1882</v>
      </c>
      <c r="C106" s="187" t="s">
        <v>24</v>
      </c>
      <c r="D106" s="187" t="s">
        <v>1883</v>
      </c>
      <c r="E106" s="188" t="s">
        <v>219</v>
      </c>
      <c r="F106" s="189">
        <v>16</v>
      </c>
      <c r="G106" s="190">
        <v>109.75</v>
      </c>
      <c r="H106" s="190">
        <f>TRUNC(TRUNC(G106 * J6, 2) + G106, 2)</f>
        <v>139.97</v>
      </c>
      <c r="I106" s="190">
        <f t="shared" si="1"/>
        <v>2239.52</v>
      </c>
      <c r="J106" s="191">
        <f>I106 / I5</f>
        <v>9.3199620864248614E-4</v>
      </c>
    </row>
    <row r="107" spans="1:10" ht="65.099999999999994" customHeight="1" x14ac:dyDescent="0.2">
      <c r="A107" s="187" t="s">
        <v>2133</v>
      </c>
      <c r="B107" s="187" t="s">
        <v>1884</v>
      </c>
      <c r="C107" s="187" t="s">
        <v>24</v>
      </c>
      <c r="D107" s="187" t="s">
        <v>1502</v>
      </c>
      <c r="E107" s="188" t="s">
        <v>16</v>
      </c>
      <c r="F107" s="189">
        <v>3.2</v>
      </c>
      <c r="G107" s="190">
        <v>424</v>
      </c>
      <c r="H107" s="190">
        <f>TRUNC(TRUNC(G107 * J6, 2) + G107, 2)</f>
        <v>540.76</v>
      </c>
      <c r="I107" s="190">
        <f t="shared" si="1"/>
        <v>1730.43</v>
      </c>
      <c r="J107" s="191">
        <f>I107 / I5</f>
        <v>7.2013386766861531E-4</v>
      </c>
    </row>
    <row r="108" spans="1:10" ht="24" customHeight="1" x14ac:dyDescent="0.2">
      <c r="A108" s="182" t="s">
        <v>227</v>
      </c>
      <c r="B108" s="182" t="s">
        <v>3244</v>
      </c>
      <c r="C108" s="182"/>
      <c r="D108" s="182" t="s">
        <v>1503</v>
      </c>
      <c r="E108" s="183"/>
      <c r="F108" s="184">
        <v>1</v>
      </c>
      <c r="G108" s="184" t="s">
        <v>3245</v>
      </c>
      <c r="H108" s="185">
        <f>I109</f>
        <v>73612.289999999994</v>
      </c>
      <c r="I108" s="185">
        <f t="shared" si="1"/>
        <v>73612.289999999994</v>
      </c>
      <c r="J108" s="186">
        <f>I108 / I5</f>
        <v>3.0634410583290701E-2</v>
      </c>
    </row>
    <row r="109" spans="1:10" ht="78" customHeight="1" x14ac:dyDescent="0.2">
      <c r="A109" s="187" t="s">
        <v>228</v>
      </c>
      <c r="B109" s="187" t="s">
        <v>1886</v>
      </c>
      <c r="C109" s="187" t="s">
        <v>15</v>
      </c>
      <c r="D109" s="187" t="s">
        <v>1887</v>
      </c>
      <c r="E109" s="188" t="s">
        <v>16</v>
      </c>
      <c r="F109" s="189">
        <v>108.15</v>
      </c>
      <c r="G109" s="190">
        <v>533.67999999999995</v>
      </c>
      <c r="H109" s="190">
        <f>TRUNC(TRUNC(G109 * J6, 2) + G109, 2)</f>
        <v>680.65</v>
      </c>
      <c r="I109" s="190">
        <f t="shared" si="1"/>
        <v>73612.289999999994</v>
      </c>
      <c r="J109" s="191">
        <f>I109 / I5</f>
        <v>3.0634410583290701E-2</v>
      </c>
    </row>
    <row r="110" spans="1:10" ht="24" customHeight="1" x14ac:dyDescent="0.2">
      <c r="A110" s="182" t="s">
        <v>233</v>
      </c>
      <c r="B110" s="182" t="s">
        <v>3244</v>
      </c>
      <c r="C110" s="182"/>
      <c r="D110" s="182" t="s">
        <v>383</v>
      </c>
      <c r="E110" s="183"/>
      <c r="F110" s="184">
        <v>1</v>
      </c>
      <c r="G110" s="184" t="s">
        <v>3245</v>
      </c>
      <c r="H110" s="185">
        <f>I111 + I121 + I131 + I136 + I141 + I147 + I155 + I163 + I170</f>
        <v>341493.7</v>
      </c>
      <c r="I110" s="185">
        <f t="shared" si="1"/>
        <v>341493.7</v>
      </c>
      <c r="J110" s="186">
        <f>I110 / I5</f>
        <v>0.14211564695796181</v>
      </c>
    </row>
    <row r="111" spans="1:10" ht="24" customHeight="1" x14ac:dyDescent="0.2">
      <c r="A111" s="182" t="s">
        <v>235</v>
      </c>
      <c r="B111" s="182" t="s">
        <v>3244</v>
      </c>
      <c r="C111" s="182"/>
      <c r="D111" s="182" t="s">
        <v>1505</v>
      </c>
      <c r="E111" s="183"/>
      <c r="F111" s="184">
        <v>1</v>
      </c>
      <c r="G111" s="184" t="s">
        <v>3245</v>
      </c>
      <c r="H111" s="185">
        <f>I112 + I113 + I114 + I115 + I116 + I117 + I118 + I119 + I120</f>
        <v>95424.57</v>
      </c>
      <c r="I111" s="185">
        <f t="shared" si="1"/>
        <v>95424.57</v>
      </c>
      <c r="J111" s="186">
        <f>I111 / I5</f>
        <v>3.9711785316201481E-2</v>
      </c>
    </row>
    <row r="112" spans="1:10" ht="39" customHeight="1" x14ac:dyDescent="0.2">
      <c r="A112" s="187" t="s">
        <v>1867</v>
      </c>
      <c r="B112" s="187" t="s">
        <v>1889</v>
      </c>
      <c r="C112" s="187" t="s">
        <v>15</v>
      </c>
      <c r="D112" s="187" t="s">
        <v>1506</v>
      </c>
      <c r="E112" s="188" t="s">
        <v>25</v>
      </c>
      <c r="F112" s="189">
        <v>127</v>
      </c>
      <c r="G112" s="190">
        <v>13.59</v>
      </c>
      <c r="H112" s="190">
        <f>TRUNC(TRUNC(G112 * J6, 2) + G112, 2)</f>
        <v>17.329999999999998</v>
      </c>
      <c r="I112" s="190">
        <f t="shared" si="1"/>
        <v>2200.91</v>
      </c>
      <c r="J112" s="191">
        <f>I112 / I5</f>
        <v>9.1592831301499163E-4</v>
      </c>
    </row>
    <row r="113" spans="1:10" ht="51.95" customHeight="1" x14ac:dyDescent="0.2">
      <c r="A113" s="187" t="s">
        <v>1869</v>
      </c>
      <c r="B113" s="187" t="s">
        <v>1891</v>
      </c>
      <c r="C113" s="187" t="s">
        <v>15</v>
      </c>
      <c r="D113" s="187" t="s">
        <v>1892</v>
      </c>
      <c r="E113" s="188" t="s">
        <v>25</v>
      </c>
      <c r="F113" s="189">
        <v>1</v>
      </c>
      <c r="G113" s="190">
        <v>436.56</v>
      </c>
      <c r="H113" s="190">
        <f>TRUNC(TRUNC(G113 * J6, 2) + G113, 2)</f>
        <v>556.78</v>
      </c>
      <c r="I113" s="190">
        <f t="shared" si="1"/>
        <v>556.78</v>
      </c>
      <c r="J113" s="191">
        <f>I113 / I5</f>
        <v>2.3170895953059738E-4</v>
      </c>
    </row>
    <row r="114" spans="1:10" ht="51.95" customHeight="1" x14ac:dyDescent="0.2">
      <c r="A114" s="187" t="s">
        <v>1870</v>
      </c>
      <c r="B114" s="187" t="s">
        <v>1894</v>
      </c>
      <c r="C114" s="187" t="s">
        <v>15</v>
      </c>
      <c r="D114" s="187" t="s">
        <v>1895</v>
      </c>
      <c r="E114" s="188" t="s">
        <v>25</v>
      </c>
      <c r="F114" s="189">
        <v>2</v>
      </c>
      <c r="G114" s="190">
        <v>587.02</v>
      </c>
      <c r="H114" s="190">
        <f>TRUNC(TRUNC(G114 * J6, 2) + G114, 2)</f>
        <v>748.68</v>
      </c>
      <c r="I114" s="190">
        <f t="shared" si="1"/>
        <v>1497.36</v>
      </c>
      <c r="J114" s="191">
        <f>I114 / I5</f>
        <v>6.2313970983644395E-4</v>
      </c>
    </row>
    <row r="115" spans="1:10" ht="51.95" customHeight="1" x14ac:dyDescent="0.2">
      <c r="A115" s="187" t="s">
        <v>1872</v>
      </c>
      <c r="B115" s="187" t="s">
        <v>1897</v>
      </c>
      <c r="C115" s="187" t="s">
        <v>15</v>
      </c>
      <c r="D115" s="187" t="s">
        <v>1898</v>
      </c>
      <c r="E115" s="188" t="s">
        <v>25</v>
      </c>
      <c r="F115" s="189">
        <v>1</v>
      </c>
      <c r="G115" s="190">
        <v>612.44000000000005</v>
      </c>
      <c r="H115" s="190">
        <f>TRUNC(TRUNC(G115 * J6, 2) + G115, 2)</f>
        <v>781.1</v>
      </c>
      <c r="I115" s="190">
        <f t="shared" si="1"/>
        <v>781.1</v>
      </c>
      <c r="J115" s="191">
        <f>I115 / I5</f>
        <v>3.2506172687479725E-4</v>
      </c>
    </row>
    <row r="116" spans="1:10" ht="51.95" customHeight="1" x14ac:dyDescent="0.2">
      <c r="A116" s="187" t="s">
        <v>1873</v>
      </c>
      <c r="B116" s="187" t="s">
        <v>1900</v>
      </c>
      <c r="C116" s="187" t="s">
        <v>15</v>
      </c>
      <c r="D116" s="187" t="s">
        <v>1901</v>
      </c>
      <c r="E116" s="188" t="s">
        <v>25</v>
      </c>
      <c r="F116" s="189">
        <v>5</v>
      </c>
      <c r="G116" s="190">
        <v>983.34</v>
      </c>
      <c r="H116" s="190">
        <f>TRUNC(TRUNC(G116 * J6, 2) + G116, 2)</f>
        <v>1254.1500000000001</v>
      </c>
      <c r="I116" s="190">
        <f t="shared" si="1"/>
        <v>6270.75</v>
      </c>
      <c r="J116" s="191">
        <f>I116 / I5</f>
        <v>2.609628503136775E-3</v>
      </c>
    </row>
    <row r="117" spans="1:10" ht="51.95" customHeight="1" x14ac:dyDescent="0.2">
      <c r="A117" s="187" t="s">
        <v>1874</v>
      </c>
      <c r="B117" s="187" t="s">
        <v>1903</v>
      </c>
      <c r="C117" s="187" t="s">
        <v>15</v>
      </c>
      <c r="D117" s="187" t="s">
        <v>1904</v>
      </c>
      <c r="E117" s="188" t="s">
        <v>25</v>
      </c>
      <c r="F117" s="189">
        <v>1</v>
      </c>
      <c r="G117" s="190">
        <v>712.61</v>
      </c>
      <c r="H117" s="190">
        <f>TRUNC(TRUNC(G117 * J6, 2) + G117, 2)</f>
        <v>908.86</v>
      </c>
      <c r="I117" s="190">
        <f t="shared" si="1"/>
        <v>908.86</v>
      </c>
      <c r="J117" s="191">
        <f>I117 / I5</f>
        <v>3.782301895883091E-4</v>
      </c>
    </row>
    <row r="118" spans="1:10" ht="51.95" customHeight="1" x14ac:dyDescent="0.2">
      <c r="A118" s="187" t="s">
        <v>1877</v>
      </c>
      <c r="B118" s="187" t="s">
        <v>3262</v>
      </c>
      <c r="C118" s="187" t="s">
        <v>24</v>
      </c>
      <c r="D118" s="187" t="s">
        <v>3263</v>
      </c>
      <c r="E118" s="188" t="s">
        <v>219</v>
      </c>
      <c r="F118" s="189">
        <v>208</v>
      </c>
      <c r="G118" s="190">
        <v>276.39999999999998</v>
      </c>
      <c r="H118" s="190">
        <f>TRUNC(TRUNC(G118 * J6, 2) + G118, 2)</f>
        <v>352.52</v>
      </c>
      <c r="I118" s="190">
        <f t="shared" si="1"/>
        <v>73324.160000000003</v>
      </c>
      <c r="J118" s="191">
        <f>I118 / I5</f>
        <v>3.0514502715713654E-2</v>
      </c>
    </row>
    <row r="119" spans="1:10" ht="51.95" customHeight="1" x14ac:dyDescent="0.2">
      <c r="A119" s="187" t="s">
        <v>1879</v>
      </c>
      <c r="B119" s="187" t="s">
        <v>3264</v>
      </c>
      <c r="C119" s="187" t="s">
        <v>24</v>
      </c>
      <c r="D119" s="187" t="s">
        <v>3265</v>
      </c>
      <c r="E119" s="188" t="s">
        <v>219</v>
      </c>
      <c r="F119" s="189">
        <v>30</v>
      </c>
      <c r="G119" s="190">
        <v>77.91</v>
      </c>
      <c r="H119" s="190">
        <f>TRUNC(TRUNC(G119 * J6, 2) + G119, 2)</f>
        <v>99.36</v>
      </c>
      <c r="I119" s="190">
        <f t="shared" si="1"/>
        <v>2980.8</v>
      </c>
      <c r="J119" s="191">
        <f>I119 / I5</f>
        <v>1.2404864876051668E-3</v>
      </c>
    </row>
    <row r="120" spans="1:10" ht="65.099999999999994" customHeight="1" x14ac:dyDescent="0.2">
      <c r="A120" s="187" t="s">
        <v>1881</v>
      </c>
      <c r="B120" s="187" t="s">
        <v>1908</v>
      </c>
      <c r="C120" s="187" t="s">
        <v>24</v>
      </c>
      <c r="D120" s="187" t="s">
        <v>1514</v>
      </c>
      <c r="E120" s="188" t="s">
        <v>219</v>
      </c>
      <c r="F120" s="189">
        <v>1</v>
      </c>
      <c r="G120" s="190">
        <v>5413.09</v>
      </c>
      <c r="H120" s="190">
        <f>TRUNC(TRUNC(G120 * J6, 2) + G120, 2)</f>
        <v>6903.85</v>
      </c>
      <c r="I120" s="190">
        <f t="shared" si="1"/>
        <v>6903.85</v>
      </c>
      <c r="J120" s="191">
        <f>I120 / I5</f>
        <v>2.8730987109007416E-3</v>
      </c>
    </row>
    <row r="121" spans="1:10" ht="24" customHeight="1" x14ac:dyDescent="0.2">
      <c r="A121" s="182" t="s">
        <v>238</v>
      </c>
      <c r="B121" s="182" t="s">
        <v>3244</v>
      </c>
      <c r="C121" s="182"/>
      <c r="D121" s="182" t="s">
        <v>1255</v>
      </c>
      <c r="E121" s="183"/>
      <c r="F121" s="184">
        <v>1</v>
      </c>
      <c r="G121" s="184" t="s">
        <v>3245</v>
      </c>
      <c r="H121" s="185">
        <f>I122 + I123 + I124 + I125 + I126 + I127 + I128 + I129 + I130</f>
        <v>12765.579999999998</v>
      </c>
      <c r="I121" s="185">
        <f t="shared" si="1"/>
        <v>12765.58</v>
      </c>
      <c r="J121" s="186">
        <f>I121 / I5</f>
        <v>5.3125098954786513E-3</v>
      </c>
    </row>
    <row r="122" spans="1:10" ht="26.1" customHeight="1" x14ac:dyDescent="0.2">
      <c r="A122" s="187" t="s">
        <v>1885</v>
      </c>
      <c r="B122" s="187" t="s">
        <v>421</v>
      </c>
      <c r="C122" s="187" t="s">
        <v>15</v>
      </c>
      <c r="D122" s="187" t="s">
        <v>1909</v>
      </c>
      <c r="E122" s="188" t="s">
        <v>25</v>
      </c>
      <c r="F122" s="189">
        <v>42</v>
      </c>
      <c r="G122" s="190">
        <v>13.8</v>
      </c>
      <c r="H122" s="190">
        <f>TRUNC(TRUNC(G122 * J6, 2) + G122, 2)</f>
        <v>17.600000000000001</v>
      </c>
      <c r="I122" s="190">
        <f t="shared" si="1"/>
        <v>739.2</v>
      </c>
      <c r="J122" s="191">
        <f>I122 / I5</f>
        <v>3.0762466842382556E-4</v>
      </c>
    </row>
    <row r="123" spans="1:10" ht="26.1" customHeight="1" x14ac:dyDescent="0.2">
      <c r="A123" s="187" t="s">
        <v>2134</v>
      </c>
      <c r="B123" s="187" t="s">
        <v>420</v>
      </c>
      <c r="C123" s="187" t="s">
        <v>15</v>
      </c>
      <c r="D123" s="187" t="s">
        <v>1910</v>
      </c>
      <c r="E123" s="188" t="s">
        <v>25</v>
      </c>
      <c r="F123" s="189">
        <v>46</v>
      </c>
      <c r="G123" s="190">
        <v>66.53</v>
      </c>
      <c r="H123" s="190">
        <f>TRUNC(TRUNC(G123 * J6, 2) + G123, 2)</f>
        <v>84.85</v>
      </c>
      <c r="I123" s="190">
        <f t="shared" si="1"/>
        <v>3903.1</v>
      </c>
      <c r="J123" s="191">
        <f>I123 / I5</f>
        <v>1.6243098529829998E-3</v>
      </c>
    </row>
    <row r="124" spans="1:10" ht="26.1" customHeight="1" x14ac:dyDescent="0.2">
      <c r="A124" s="187" t="s">
        <v>2135</v>
      </c>
      <c r="B124" s="187" t="s">
        <v>1911</v>
      </c>
      <c r="C124" s="187" t="s">
        <v>15</v>
      </c>
      <c r="D124" s="187" t="s">
        <v>1912</v>
      </c>
      <c r="E124" s="188" t="s">
        <v>25</v>
      </c>
      <c r="F124" s="189">
        <v>1</v>
      </c>
      <c r="G124" s="190">
        <v>68.66</v>
      </c>
      <c r="H124" s="190">
        <f>TRUNC(TRUNC(G124 * J6, 2) + G124, 2)</f>
        <v>87.56</v>
      </c>
      <c r="I124" s="190">
        <f t="shared" si="1"/>
        <v>87.56</v>
      </c>
      <c r="J124" s="191">
        <f>I124 / I5</f>
        <v>3.6438874414488861E-5</v>
      </c>
    </row>
    <row r="125" spans="1:10" ht="26.1" customHeight="1" x14ac:dyDescent="0.2">
      <c r="A125" s="187" t="s">
        <v>2136</v>
      </c>
      <c r="B125" s="187" t="s">
        <v>456</v>
      </c>
      <c r="C125" s="187" t="s">
        <v>15</v>
      </c>
      <c r="D125" s="187" t="s">
        <v>1913</v>
      </c>
      <c r="E125" s="188" t="s">
        <v>25</v>
      </c>
      <c r="F125" s="189">
        <v>6</v>
      </c>
      <c r="G125" s="190">
        <v>102.19</v>
      </c>
      <c r="H125" s="190">
        <f>TRUNC(TRUNC(G125 * J6, 2) + G125, 2)</f>
        <v>130.33000000000001</v>
      </c>
      <c r="I125" s="190">
        <f t="shared" si="1"/>
        <v>781.98</v>
      </c>
      <c r="J125" s="191">
        <f>I125 / I5</f>
        <v>3.2542794671815899E-4</v>
      </c>
    </row>
    <row r="126" spans="1:10" ht="26.1" customHeight="1" x14ac:dyDescent="0.2">
      <c r="A126" s="187" t="s">
        <v>2137</v>
      </c>
      <c r="B126" s="187" t="s">
        <v>1267</v>
      </c>
      <c r="C126" s="187" t="s">
        <v>15</v>
      </c>
      <c r="D126" s="187" t="s">
        <v>1914</v>
      </c>
      <c r="E126" s="188" t="s">
        <v>25</v>
      </c>
      <c r="F126" s="189">
        <v>1</v>
      </c>
      <c r="G126" s="190">
        <v>94.58</v>
      </c>
      <c r="H126" s="190">
        <f>TRUNC(TRUNC(G126 * J6, 2) + G126, 2)</f>
        <v>120.62</v>
      </c>
      <c r="I126" s="190">
        <f t="shared" si="1"/>
        <v>120.62</v>
      </c>
      <c r="J126" s="191">
        <f>I126 / I5</f>
        <v>5.0197088075327163E-5</v>
      </c>
    </row>
    <row r="127" spans="1:10" ht="39" customHeight="1" x14ac:dyDescent="0.2">
      <c r="A127" s="187" t="s">
        <v>2138</v>
      </c>
      <c r="B127" s="187" t="s">
        <v>3266</v>
      </c>
      <c r="C127" s="187" t="s">
        <v>24</v>
      </c>
      <c r="D127" s="187" t="s">
        <v>3267</v>
      </c>
      <c r="E127" s="188" t="s">
        <v>219</v>
      </c>
      <c r="F127" s="189">
        <v>2</v>
      </c>
      <c r="G127" s="190">
        <v>220.53</v>
      </c>
      <c r="H127" s="190">
        <f>TRUNC(TRUNC(G127 * J6, 2) + G127, 2)</f>
        <v>281.26</v>
      </c>
      <c r="I127" s="190">
        <f t="shared" si="1"/>
        <v>562.52</v>
      </c>
      <c r="J127" s="191">
        <f>I127 / I5</f>
        <v>2.3409771169070662E-4</v>
      </c>
    </row>
    <row r="128" spans="1:10" ht="39" customHeight="1" x14ac:dyDescent="0.2">
      <c r="A128" s="187" t="s">
        <v>2139</v>
      </c>
      <c r="B128" s="187" t="s">
        <v>3268</v>
      </c>
      <c r="C128" s="187" t="s">
        <v>24</v>
      </c>
      <c r="D128" s="187" t="s">
        <v>3269</v>
      </c>
      <c r="E128" s="188" t="s">
        <v>219</v>
      </c>
      <c r="F128" s="189">
        <v>2</v>
      </c>
      <c r="G128" s="190">
        <v>593.25</v>
      </c>
      <c r="H128" s="190">
        <f>TRUNC(TRUNC(G128 * J6, 2) + G128, 2)</f>
        <v>756.63</v>
      </c>
      <c r="I128" s="190">
        <f t="shared" si="1"/>
        <v>1513.26</v>
      </c>
      <c r="J128" s="191">
        <f>I128 / I5</f>
        <v>6.2975663655172927E-4</v>
      </c>
    </row>
    <row r="129" spans="1:10" ht="51.95" customHeight="1" x14ac:dyDescent="0.2">
      <c r="A129" s="187" t="s">
        <v>2140</v>
      </c>
      <c r="B129" s="187" t="s">
        <v>3270</v>
      </c>
      <c r="C129" s="187" t="s">
        <v>44</v>
      </c>
      <c r="D129" s="187" t="s">
        <v>1518</v>
      </c>
      <c r="E129" s="188" t="s">
        <v>25</v>
      </c>
      <c r="F129" s="189">
        <v>28</v>
      </c>
      <c r="G129" s="190">
        <v>119.47</v>
      </c>
      <c r="H129" s="190">
        <f>TRUNC(TRUNC(G129 * J6, 2) + G129, 2)</f>
        <v>152.37</v>
      </c>
      <c r="I129" s="190">
        <f t="shared" si="1"/>
        <v>4266.3599999999997</v>
      </c>
      <c r="J129" s="191">
        <f>I129 / I5</f>
        <v>1.7754837396870566E-3</v>
      </c>
    </row>
    <row r="130" spans="1:10" ht="51.95" customHeight="1" x14ac:dyDescent="0.2">
      <c r="A130" s="187" t="s">
        <v>2141</v>
      </c>
      <c r="B130" s="187" t="s">
        <v>3271</v>
      </c>
      <c r="C130" s="187" t="s">
        <v>44</v>
      </c>
      <c r="D130" s="187" t="s">
        <v>1519</v>
      </c>
      <c r="E130" s="188" t="s">
        <v>25</v>
      </c>
      <c r="F130" s="189">
        <v>3</v>
      </c>
      <c r="G130" s="190">
        <v>206.73</v>
      </c>
      <c r="H130" s="190">
        <f>TRUNC(TRUNC(G130 * J6, 2) + G130, 2)</f>
        <v>263.66000000000003</v>
      </c>
      <c r="I130" s="190">
        <f t="shared" si="1"/>
        <v>790.98</v>
      </c>
      <c r="J130" s="191">
        <f>I130 / I5</f>
        <v>3.2917337693435812E-4</v>
      </c>
    </row>
    <row r="131" spans="1:10" ht="24" customHeight="1" x14ac:dyDescent="0.2">
      <c r="A131" s="182" t="s">
        <v>241</v>
      </c>
      <c r="B131" s="182" t="s">
        <v>3244</v>
      </c>
      <c r="C131" s="182"/>
      <c r="D131" s="182" t="s">
        <v>1915</v>
      </c>
      <c r="E131" s="183"/>
      <c r="F131" s="184">
        <v>1</v>
      </c>
      <c r="G131" s="184" t="s">
        <v>3245</v>
      </c>
      <c r="H131" s="185">
        <f>I132 + I133 + I134 + I135</f>
        <v>22600.05</v>
      </c>
      <c r="I131" s="185">
        <f t="shared" si="1"/>
        <v>22600.05</v>
      </c>
      <c r="J131" s="186">
        <f>I131 / I5</f>
        <v>9.4052122397346831E-3</v>
      </c>
    </row>
    <row r="132" spans="1:10" ht="39" customHeight="1" x14ac:dyDescent="0.2">
      <c r="A132" s="187" t="s">
        <v>2142</v>
      </c>
      <c r="B132" s="187" t="s">
        <v>1916</v>
      </c>
      <c r="C132" s="187" t="s">
        <v>15</v>
      </c>
      <c r="D132" s="187" t="s">
        <v>1520</v>
      </c>
      <c r="E132" s="188" t="s">
        <v>25</v>
      </c>
      <c r="F132" s="189">
        <v>429</v>
      </c>
      <c r="G132" s="190">
        <v>39.65</v>
      </c>
      <c r="H132" s="190">
        <f>TRUNC(TRUNC(G132 * J6, 2) + G132, 2)</f>
        <v>50.56</v>
      </c>
      <c r="I132" s="190">
        <f t="shared" si="1"/>
        <v>21690.240000000002</v>
      </c>
      <c r="J132" s="191">
        <f>I132 / I5</f>
        <v>9.0265866991791101E-3</v>
      </c>
    </row>
    <row r="133" spans="1:10" ht="39" customHeight="1" x14ac:dyDescent="0.2">
      <c r="A133" s="187" t="s">
        <v>2143</v>
      </c>
      <c r="B133" s="187" t="s">
        <v>1889</v>
      </c>
      <c r="C133" s="187" t="s">
        <v>15</v>
      </c>
      <c r="D133" s="187" t="s">
        <v>1506</v>
      </c>
      <c r="E133" s="188" t="s">
        <v>25</v>
      </c>
      <c r="F133" s="189">
        <v>16</v>
      </c>
      <c r="G133" s="190">
        <v>13.59</v>
      </c>
      <c r="H133" s="190">
        <f>TRUNC(TRUNC(G133 * J6, 2) + G133, 2)</f>
        <v>17.329999999999998</v>
      </c>
      <c r="I133" s="190">
        <f t="shared" si="1"/>
        <v>277.27999999999997</v>
      </c>
      <c r="J133" s="191">
        <f>I133 / I5</f>
        <v>1.1539254337196745E-4</v>
      </c>
    </row>
    <row r="134" spans="1:10" ht="26.1" customHeight="1" x14ac:dyDescent="0.2">
      <c r="A134" s="192" t="s">
        <v>2144</v>
      </c>
      <c r="B134" s="192" t="s">
        <v>1917</v>
      </c>
      <c r="C134" s="192" t="s">
        <v>172</v>
      </c>
      <c r="D134" s="192" t="s">
        <v>1522</v>
      </c>
      <c r="E134" s="193" t="s">
        <v>25</v>
      </c>
      <c r="F134" s="194">
        <v>16</v>
      </c>
      <c r="G134" s="195">
        <v>16.829999999999998</v>
      </c>
      <c r="H134" s="195">
        <f>TRUNC(TRUNC(G134 * J6, 2) + G134, 2)</f>
        <v>21.46</v>
      </c>
      <c r="I134" s="195">
        <f t="shared" si="1"/>
        <v>343.36</v>
      </c>
      <c r="J134" s="196">
        <f>I134 / I5</f>
        <v>1.4289232433712762E-4</v>
      </c>
    </row>
    <row r="135" spans="1:10" ht="26.1" customHeight="1" x14ac:dyDescent="0.2">
      <c r="A135" s="187" t="s">
        <v>2145</v>
      </c>
      <c r="B135" s="187" t="s">
        <v>1918</v>
      </c>
      <c r="C135" s="187" t="s">
        <v>24</v>
      </c>
      <c r="D135" s="187" t="s">
        <v>1523</v>
      </c>
      <c r="E135" s="188" t="s">
        <v>219</v>
      </c>
      <c r="F135" s="189">
        <v>17</v>
      </c>
      <c r="G135" s="190">
        <v>13.34</v>
      </c>
      <c r="H135" s="190">
        <f>TRUNC(TRUNC(G135 * J6, 2) + G135, 2)</f>
        <v>17.010000000000002</v>
      </c>
      <c r="I135" s="190">
        <f t="shared" si="1"/>
        <v>289.17</v>
      </c>
      <c r="J135" s="191">
        <f>I135 / I5</f>
        <v>1.2034067284647949E-4</v>
      </c>
    </row>
    <row r="136" spans="1:10" ht="24" customHeight="1" x14ac:dyDescent="0.2">
      <c r="A136" s="182" t="s">
        <v>244</v>
      </c>
      <c r="B136" s="182" t="s">
        <v>3244</v>
      </c>
      <c r="C136" s="182"/>
      <c r="D136" s="182" t="s">
        <v>1919</v>
      </c>
      <c r="E136" s="183"/>
      <c r="F136" s="184">
        <v>1</v>
      </c>
      <c r="G136" s="184" t="s">
        <v>3245</v>
      </c>
      <c r="H136" s="185">
        <f>I137 + I138 + I139 + I140</f>
        <v>4538.6399999999994</v>
      </c>
      <c r="I136" s="185">
        <f t="shared" ref="I136:I199" si="2">TRUNC(F136 * H136,2)</f>
        <v>4538.6400000000003</v>
      </c>
      <c r="J136" s="186">
        <f>I136 / I5</f>
        <v>1.8887954884944692E-3</v>
      </c>
    </row>
    <row r="137" spans="1:10" ht="39" customHeight="1" x14ac:dyDescent="0.2">
      <c r="A137" s="187" t="s">
        <v>2146</v>
      </c>
      <c r="B137" s="187" t="s">
        <v>1291</v>
      </c>
      <c r="C137" s="187" t="s">
        <v>15</v>
      </c>
      <c r="D137" s="187" t="s">
        <v>1524</v>
      </c>
      <c r="E137" s="188" t="s">
        <v>25</v>
      </c>
      <c r="F137" s="189">
        <v>71</v>
      </c>
      <c r="G137" s="190">
        <v>31.73</v>
      </c>
      <c r="H137" s="190">
        <f>TRUNC(TRUNC(G137 * J6, 2) + G137, 2)</f>
        <v>40.46</v>
      </c>
      <c r="I137" s="190">
        <f t="shared" si="2"/>
        <v>2872.66</v>
      </c>
      <c r="J137" s="191">
        <f>I137 / I5</f>
        <v>1.1954830627629689E-3</v>
      </c>
    </row>
    <row r="138" spans="1:10" ht="39" customHeight="1" x14ac:dyDescent="0.2">
      <c r="A138" s="187" t="s">
        <v>2147</v>
      </c>
      <c r="B138" s="187" t="s">
        <v>1920</v>
      </c>
      <c r="C138" s="187" t="s">
        <v>15</v>
      </c>
      <c r="D138" s="187" t="s">
        <v>1525</v>
      </c>
      <c r="E138" s="188" t="s">
        <v>25</v>
      </c>
      <c r="F138" s="189">
        <v>28</v>
      </c>
      <c r="G138" s="190">
        <v>38.659999999999997</v>
      </c>
      <c r="H138" s="190">
        <f>TRUNC(TRUNC(G138 * J6, 2) + G138, 2)</f>
        <v>49.3</v>
      </c>
      <c r="I138" s="190">
        <f t="shared" si="2"/>
        <v>1380.4</v>
      </c>
      <c r="J138" s="191">
        <f>I138 / I5</f>
        <v>5.7446576338237123E-4</v>
      </c>
    </row>
    <row r="139" spans="1:10" ht="39" customHeight="1" x14ac:dyDescent="0.2">
      <c r="A139" s="187" t="s">
        <v>2148</v>
      </c>
      <c r="B139" s="187" t="s">
        <v>1288</v>
      </c>
      <c r="C139" s="187" t="s">
        <v>15</v>
      </c>
      <c r="D139" s="187" t="s">
        <v>1526</v>
      </c>
      <c r="E139" s="188" t="s">
        <v>25</v>
      </c>
      <c r="F139" s="189">
        <v>1</v>
      </c>
      <c r="G139" s="190">
        <v>64.599999999999994</v>
      </c>
      <c r="H139" s="190">
        <f>TRUNC(TRUNC(G139 * J6, 2) + G139, 2)</f>
        <v>82.39</v>
      </c>
      <c r="I139" s="190">
        <f t="shared" si="2"/>
        <v>82.39</v>
      </c>
      <c r="J139" s="191">
        <f>I139 / I5</f>
        <v>3.4287332834738888E-5</v>
      </c>
    </row>
    <row r="140" spans="1:10" ht="39" customHeight="1" x14ac:dyDescent="0.2">
      <c r="A140" s="187" t="s">
        <v>2149</v>
      </c>
      <c r="B140" s="187" t="s">
        <v>1921</v>
      </c>
      <c r="C140" s="187" t="s">
        <v>15</v>
      </c>
      <c r="D140" s="187" t="s">
        <v>1527</v>
      </c>
      <c r="E140" s="188" t="s">
        <v>25</v>
      </c>
      <c r="F140" s="189">
        <v>3</v>
      </c>
      <c r="G140" s="190">
        <v>53.11</v>
      </c>
      <c r="H140" s="190">
        <f>TRUNC(TRUNC(G140 * J6, 2) + G140, 2)</f>
        <v>67.73</v>
      </c>
      <c r="I140" s="190">
        <f t="shared" si="2"/>
        <v>203.19</v>
      </c>
      <c r="J140" s="191">
        <f>I140 / I5</f>
        <v>8.4559329514390032E-5</v>
      </c>
    </row>
    <row r="141" spans="1:10" ht="24" customHeight="1" x14ac:dyDescent="0.2">
      <c r="A141" s="182" t="s">
        <v>245</v>
      </c>
      <c r="B141" s="182" t="s">
        <v>3244</v>
      </c>
      <c r="C141" s="182"/>
      <c r="D141" s="182" t="s">
        <v>1214</v>
      </c>
      <c r="E141" s="183"/>
      <c r="F141" s="184">
        <v>1</v>
      </c>
      <c r="G141" s="184" t="s">
        <v>3245</v>
      </c>
      <c r="H141" s="185">
        <f>I142 + I143 + I144 + I145 + I146</f>
        <v>114062.88</v>
      </c>
      <c r="I141" s="185">
        <f t="shared" si="2"/>
        <v>114062.88</v>
      </c>
      <c r="J141" s="186">
        <f>I141 / I5</f>
        <v>4.7468284144300057E-2</v>
      </c>
    </row>
    <row r="142" spans="1:10" ht="39" customHeight="1" x14ac:dyDescent="0.2">
      <c r="A142" s="187" t="s">
        <v>2150</v>
      </c>
      <c r="B142" s="187" t="s">
        <v>425</v>
      </c>
      <c r="C142" s="187" t="s">
        <v>15</v>
      </c>
      <c r="D142" s="187" t="s">
        <v>1528</v>
      </c>
      <c r="E142" s="188" t="s">
        <v>107</v>
      </c>
      <c r="F142" s="189">
        <v>9381</v>
      </c>
      <c r="G142" s="190">
        <v>5.34</v>
      </c>
      <c r="H142" s="190">
        <f>TRUNC(TRUNC(G142 * J6, 2) + G142, 2)</f>
        <v>6.81</v>
      </c>
      <c r="I142" s="190">
        <f t="shared" si="2"/>
        <v>63884.61</v>
      </c>
      <c r="J142" s="191">
        <f>I142 / I5</f>
        <v>2.6586149849344438E-2</v>
      </c>
    </row>
    <row r="143" spans="1:10" ht="39" customHeight="1" x14ac:dyDescent="0.2">
      <c r="A143" s="187" t="s">
        <v>2151</v>
      </c>
      <c r="B143" s="187" t="s">
        <v>423</v>
      </c>
      <c r="C143" s="187" t="s">
        <v>15</v>
      </c>
      <c r="D143" s="187" t="s">
        <v>1529</v>
      </c>
      <c r="E143" s="188" t="s">
        <v>107</v>
      </c>
      <c r="F143" s="189">
        <v>584</v>
      </c>
      <c r="G143" s="190">
        <v>8.3000000000000007</v>
      </c>
      <c r="H143" s="190">
        <f>TRUNC(TRUNC(G143 * J6, 2) + G143, 2)</f>
        <v>10.58</v>
      </c>
      <c r="I143" s="190">
        <f t="shared" si="2"/>
        <v>6178.72</v>
      </c>
      <c r="J143" s="191">
        <f>I143 / I5</f>
        <v>2.5713293983815741E-3</v>
      </c>
    </row>
    <row r="144" spans="1:10" ht="39" customHeight="1" x14ac:dyDescent="0.2">
      <c r="A144" s="187" t="s">
        <v>2152</v>
      </c>
      <c r="B144" s="187" t="s">
        <v>1922</v>
      </c>
      <c r="C144" s="187" t="s">
        <v>15</v>
      </c>
      <c r="D144" s="187" t="s">
        <v>1530</v>
      </c>
      <c r="E144" s="188" t="s">
        <v>107</v>
      </c>
      <c r="F144" s="189">
        <v>650</v>
      </c>
      <c r="G144" s="190">
        <v>31.63</v>
      </c>
      <c r="H144" s="190">
        <f>TRUNC(TRUNC(G144 * J6, 2) + G144, 2)</f>
        <v>40.340000000000003</v>
      </c>
      <c r="I144" s="190">
        <f t="shared" si="2"/>
        <v>26221</v>
      </c>
      <c r="J144" s="191">
        <f>I144 / I5</f>
        <v>1.091210285543984E-2</v>
      </c>
    </row>
    <row r="145" spans="1:10" ht="51.95" customHeight="1" x14ac:dyDescent="0.2">
      <c r="A145" s="187" t="s">
        <v>2153</v>
      </c>
      <c r="B145" s="187" t="s">
        <v>1229</v>
      </c>
      <c r="C145" s="187" t="s">
        <v>15</v>
      </c>
      <c r="D145" s="187" t="s">
        <v>1531</v>
      </c>
      <c r="E145" s="188" t="s">
        <v>107</v>
      </c>
      <c r="F145" s="189">
        <v>100</v>
      </c>
      <c r="G145" s="190">
        <v>98.06</v>
      </c>
      <c r="H145" s="190">
        <f>TRUNC(TRUNC(G145 * J6, 2) + G145, 2)</f>
        <v>125.06</v>
      </c>
      <c r="I145" s="190">
        <f t="shared" si="2"/>
        <v>12506</v>
      </c>
      <c r="J145" s="191">
        <f>I145 / I5</f>
        <v>5.2044833648652086E-3</v>
      </c>
    </row>
    <row r="146" spans="1:10" ht="51.95" customHeight="1" x14ac:dyDescent="0.2">
      <c r="A146" s="187" t="s">
        <v>2154</v>
      </c>
      <c r="B146" s="187" t="s">
        <v>1226</v>
      </c>
      <c r="C146" s="187" t="s">
        <v>15</v>
      </c>
      <c r="D146" s="187" t="s">
        <v>1532</v>
      </c>
      <c r="E146" s="188" t="s">
        <v>107</v>
      </c>
      <c r="F146" s="189">
        <v>85</v>
      </c>
      <c r="G146" s="190">
        <v>48.64</v>
      </c>
      <c r="H146" s="190">
        <f>TRUNC(TRUNC(G146 * J6, 2) + G146, 2)</f>
        <v>62.03</v>
      </c>
      <c r="I146" s="190">
        <f t="shared" si="2"/>
        <v>5272.55</v>
      </c>
      <c r="J146" s="191">
        <f>I146 / I5</f>
        <v>2.1942186762689956E-3</v>
      </c>
    </row>
    <row r="147" spans="1:10" ht="24" customHeight="1" x14ac:dyDescent="0.2">
      <c r="A147" s="182" t="s">
        <v>248</v>
      </c>
      <c r="B147" s="182" t="s">
        <v>3244</v>
      </c>
      <c r="C147" s="182"/>
      <c r="D147" s="182" t="s">
        <v>1235</v>
      </c>
      <c r="E147" s="183"/>
      <c r="F147" s="184">
        <v>1</v>
      </c>
      <c r="G147" s="184" t="s">
        <v>3245</v>
      </c>
      <c r="H147" s="185">
        <f>I148 + I149 + I150 + I151 + I152 + I153 + I154</f>
        <v>25223.97</v>
      </c>
      <c r="I147" s="185">
        <f t="shared" si="2"/>
        <v>25223.97</v>
      </c>
      <c r="J147" s="186">
        <f>I147 / I5</f>
        <v>1.0497179934500167E-2</v>
      </c>
    </row>
    <row r="148" spans="1:10" ht="51.95" customHeight="1" x14ac:dyDescent="0.2">
      <c r="A148" s="187" t="s">
        <v>2155</v>
      </c>
      <c r="B148" s="187" t="s">
        <v>1923</v>
      </c>
      <c r="C148" s="187" t="s">
        <v>15</v>
      </c>
      <c r="D148" s="187" t="s">
        <v>1533</v>
      </c>
      <c r="E148" s="188" t="s">
        <v>107</v>
      </c>
      <c r="F148" s="189">
        <v>1031</v>
      </c>
      <c r="G148" s="190">
        <v>12.09</v>
      </c>
      <c r="H148" s="190">
        <f>TRUNC(TRUNC(G148 * J6, 2) + G148, 2)</f>
        <v>15.41</v>
      </c>
      <c r="I148" s="190">
        <f t="shared" si="2"/>
        <v>15887.71</v>
      </c>
      <c r="J148" s="191">
        <f>I148 / I5</f>
        <v>6.6118121222455322E-3</v>
      </c>
    </row>
    <row r="149" spans="1:10" ht="51.95" customHeight="1" x14ac:dyDescent="0.2">
      <c r="A149" s="187" t="s">
        <v>2156</v>
      </c>
      <c r="B149" s="187" t="s">
        <v>1924</v>
      </c>
      <c r="C149" s="187" t="s">
        <v>15</v>
      </c>
      <c r="D149" s="187" t="s">
        <v>1534</v>
      </c>
      <c r="E149" s="188" t="s">
        <v>107</v>
      </c>
      <c r="F149" s="189">
        <v>155</v>
      </c>
      <c r="G149" s="190">
        <v>24.83</v>
      </c>
      <c r="H149" s="190">
        <f>TRUNC(TRUNC(G149 * J6, 2) + G149, 2)</f>
        <v>31.66</v>
      </c>
      <c r="I149" s="190">
        <f t="shared" si="2"/>
        <v>4907.3</v>
      </c>
      <c r="J149" s="191">
        <f>I149 / I5</f>
        <v>2.0422166333282457E-3</v>
      </c>
    </row>
    <row r="150" spans="1:10" ht="39" customHeight="1" x14ac:dyDescent="0.2">
      <c r="A150" s="187" t="s">
        <v>2157</v>
      </c>
      <c r="B150" s="187" t="s">
        <v>396</v>
      </c>
      <c r="C150" s="187" t="s">
        <v>15</v>
      </c>
      <c r="D150" s="187" t="s">
        <v>1535</v>
      </c>
      <c r="E150" s="188" t="s">
        <v>107</v>
      </c>
      <c r="F150" s="189">
        <v>57</v>
      </c>
      <c r="G150" s="190">
        <v>10.06</v>
      </c>
      <c r="H150" s="190">
        <f>TRUNC(TRUNC(G150 * J6, 2) + G150, 2)</f>
        <v>12.83</v>
      </c>
      <c r="I150" s="190">
        <f t="shared" si="2"/>
        <v>731.31</v>
      </c>
      <c r="J150" s="191">
        <f>I150 / I5</f>
        <v>3.0434117460095757E-4</v>
      </c>
    </row>
    <row r="151" spans="1:10" ht="51.95" customHeight="1" x14ac:dyDescent="0.2">
      <c r="A151" s="187" t="s">
        <v>2158</v>
      </c>
      <c r="B151" s="187" t="s">
        <v>399</v>
      </c>
      <c r="C151" s="187" t="s">
        <v>15</v>
      </c>
      <c r="D151" s="187" t="s">
        <v>1536</v>
      </c>
      <c r="E151" s="188" t="s">
        <v>107</v>
      </c>
      <c r="F151" s="189">
        <v>4</v>
      </c>
      <c r="G151" s="190">
        <v>8.51</v>
      </c>
      <c r="H151" s="190">
        <f>TRUNC(TRUNC(G151 * J6, 2) + G151, 2)</f>
        <v>10.85</v>
      </c>
      <c r="I151" s="190">
        <f t="shared" si="2"/>
        <v>43.4</v>
      </c>
      <c r="J151" s="191">
        <f>I151 / I5</f>
        <v>1.8061296820338242E-5</v>
      </c>
    </row>
    <row r="152" spans="1:10" ht="39" customHeight="1" x14ac:dyDescent="0.2">
      <c r="A152" s="187" t="s">
        <v>2159</v>
      </c>
      <c r="B152" s="187" t="s">
        <v>405</v>
      </c>
      <c r="C152" s="187" t="s">
        <v>15</v>
      </c>
      <c r="D152" s="187" t="s">
        <v>1442</v>
      </c>
      <c r="E152" s="188" t="s">
        <v>107</v>
      </c>
      <c r="F152" s="189">
        <v>66.099999999999994</v>
      </c>
      <c r="G152" s="190">
        <v>15.65</v>
      </c>
      <c r="H152" s="190">
        <f>TRUNC(TRUNC(G152 * J6, 2) + G152, 2)</f>
        <v>19.96</v>
      </c>
      <c r="I152" s="190">
        <f t="shared" si="2"/>
        <v>1319.35</v>
      </c>
      <c r="J152" s="191">
        <f>I152 / I5</f>
        <v>5.4905926174915346E-4</v>
      </c>
    </row>
    <row r="153" spans="1:10" ht="39" customHeight="1" x14ac:dyDescent="0.2">
      <c r="A153" s="187" t="s">
        <v>2160</v>
      </c>
      <c r="B153" s="187" t="s">
        <v>1925</v>
      </c>
      <c r="C153" s="187" t="s">
        <v>15</v>
      </c>
      <c r="D153" s="187" t="s">
        <v>1537</v>
      </c>
      <c r="E153" s="188" t="s">
        <v>107</v>
      </c>
      <c r="F153" s="189">
        <v>34</v>
      </c>
      <c r="G153" s="190">
        <v>19.8</v>
      </c>
      <c r="H153" s="190">
        <f>TRUNC(TRUNC(G153 * J6, 2) + G153, 2)</f>
        <v>25.25</v>
      </c>
      <c r="I153" s="190">
        <f t="shared" si="2"/>
        <v>858.5</v>
      </c>
      <c r="J153" s="191">
        <f>I153 / I5</f>
        <v>3.5727242673411018E-4</v>
      </c>
    </row>
    <row r="154" spans="1:10" ht="39" customHeight="1" x14ac:dyDescent="0.2">
      <c r="A154" s="187" t="s">
        <v>2161</v>
      </c>
      <c r="B154" s="187" t="s">
        <v>1926</v>
      </c>
      <c r="C154" s="187" t="s">
        <v>15</v>
      </c>
      <c r="D154" s="187" t="s">
        <v>1538</v>
      </c>
      <c r="E154" s="188" t="s">
        <v>107</v>
      </c>
      <c r="F154" s="189">
        <v>40</v>
      </c>
      <c r="G154" s="190">
        <v>28.94</v>
      </c>
      <c r="H154" s="190">
        <f>TRUNC(TRUNC(G154 * J6, 2) + G154, 2)</f>
        <v>36.909999999999997</v>
      </c>
      <c r="I154" s="190">
        <f t="shared" si="2"/>
        <v>1476.4</v>
      </c>
      <c r="J154" s="191">
        <f>I154 / I5</f>
        <v>6.1441701902182906E-4</v>
      </c>
    </row>
    <row r="155" spans="1:10" ht="24" customHeight="1" x14ac:dyDescent="0.2">
      <c r="A155" s="182" t="s">
        <v>249</v>
      </c>
      <c r="B155" s="182" t="s">
        <v>3244</v>
      </c>
      <c r="C155" s="182"/>
      <c r="D155" s="182" t="s">
        <v>1539</v>
      </c>
      <c r="E155" s="183"/>
      <c r="F155" s="184">
        <v>1</v>
      </c>
      <c r="G155" s="184" t="s">
        <v>3245</v>
      </c>
      <c r="H155" s="185">
        <f>I156 + I157 + I158 + I159 + I160 + I161 + I162</f>
        <v>45462.47</v>
      </c>
      <c r="I155" s="185">
        <f t="shared" si="2"/>
        <v>45462.47</v>
      </c>
      <c r="J155" s="186">
        <f>I155 / I5</f>
        <v>1.8919612093449834E-2</v>
      </c>
    </row>
    <row r="156" spans="1:10" ht="51.95" customHeight="1" x14ac:dyDescent="0.2">
      <c r="A156" s="187" t="s">
        <v>2162</v>
      </c>
      <c r="B156" s="187" t="s">
        <v>1927</v>
      </c>
      <c r="C156" s="187" t="s">
        <v>24</v>
      </c>
      <c r="D156" s="187" t="s">
        <v>3201</v>
      </c>
      <c r="E156" s="188" t="s">
        <v>518</v>
      </c>
      <c r="F156" s="189">
        <v>170</v>
      </c>
      <c r="G156" s="190">
        <v>87.38</v>
      </c>
      <c r="H156" s="190">
        <f>TRUNC(TRUNC(G156 * J6, 2) + G156, 2)</f>
        <v>111.44</v>
      </c>
      <c r="I156" s="190">
        <f t="shared" si="2"/>
        <v>18944.8</v>
      </c>
      <c r="J156" s="191">
        <f>I156 / I5</f>
        <v>7.8840473733166796E-3</v>
      </c>
    </row>
    <row r="157" spans="1:10" ht="51.95" customHeight="1" x14ac:dyDescent="0.2">
      <c r="A157" s="187" t="s">
        <v>2163</v>
      </c>
      <c r="B157" s="187" t="s">
        <v>1928</v>
      </c>
      <c r="C157" s="187" t="s">
        <v>24</v>
      </c>
      <c r="D157" s="187" t="s">
        <v>3202</v>
      </c>
      <c r="E157" s="188" t="s">
        <v>518</v>
      </c>
      <c r="F157" s="189">
        <v>52</v>
      </c>
      <c r="G157" s="190">
        <v>27.68</v>
      </c>
      <c r="H157" s="190">
        <f>TRUNC(TRUNC(G157 * J6, 2) + G157, 2)</f>
        <v>35.299999999999997</v>
      </c>
      <c r="I157" s="190">
        <f t="shared" si="2"/>
        <v>1835.6</v>
      </c>
      <c r="J157" s="191">
        <f>I157 / I5</f>
        <v>7.6390130053946722E-4</v>
      </c>
    </row>
    <row r="158" spans="1:10" ht="65.099999999999994" customHeight="1" x14ac:dyDescent="0.2">
      <c r="A158" s="187" t="s">
        <v>2164</v>
      </c>
      <c r="B158" s="187" t="s">
        <v>1929</v>
      </c>
      <c r="C158" s="187" t="s">
        <v>24</v>
      </c>
      <c r="D158" s="187" t="s">
        <v>3203</v>
      </c>
      <c r="E158" s="188" t="s">
        <v>518</v>
      </c>
      <c r="F158" s="189">
        <v>11</v>
      </c>
      <c r="G158" s="190">
        <v>25.6</v>
      </c>
      <c r="H158" s="190">
        <f>TRUNC(TRUNC(G158 * J6, 2) + G158, 2)</f>
        <v>32.65</v>
      </c>
      <c r="I158" s="190">
        <f t="shared" si="2"/>
        <v>359.15</v>
      </c>
      <c r="J158" s="191">
        <f>I158 / I5</f>
        <v>1.4946347357199262E-4</v>
      </c>
    </row>
    <row r="159" spans="1:10" ht="26.1" customHeight="1" x14ac:dyDescent="0.2">
      <c r="A159" s="187" t="s">
        <v>2165</v>
      </c>
      <c r="B159" s="187" t="s">
        <v>1930</v>
      </c>
      <c r="C159" s="187" t="s">
        <v>15</v>
      </c>
      <c r="D159" s="187" t="s">
        <v>3204</v>
      </c>
      <c r="E159" s="188" t="s">
        <v>25</v>
      </c>
      <c r="F159" s="189">
        <v>30</v>
      </c>
      <c r="G159" s="190">
        <v>56.09</v>
      </c>
      <c r="H159" s="190">
        <f>TRUNC(TRUNC(G159 * J6, 2) + G159, 2)</f>
        <v>71.53</v>
      </c>
      <c r="I159" s="190">
        <f t="shared" si="2"/>
        <v>2145.9</v>
      </c>
      <c r="J159" s="191">
        <f>I159 / I5</f>
        <v>8.9303541121575657E-4</v>
      </c>
    </row>
    <row r="160" spans="1:10" ht="26.1" customHeight="1" x14ac:dyDescent="0.2">
      <c r="A160" s="187" t="s">
        <v>2166</v>
      </c>
      <c r="B160" s="187" t="s">
        <v>1931</v>
      </c>
      <c r="C160" s="187" t="s">
        <v>37</v>
      </c>
      <c r="D160" s="187" t="s">
        <v>1932</v>
      </c>
      <c r="E160" s="188" t="s">
        <v>107</v>
      </c>
      <c r="F160" s="189">
        <v>2309</v>
      </c>
      <c r="G160" s="190">
        <v>6.43</v>
      </c>
      <c r="H160" s="190">
        <f>TRUNC(TRUNC(G160 * J6, 2) + G160, 2)</f>
        <v>8.1999999999999993</v>
      </c>
      <c r="I160" s="190">
        <f t="shared" si="2"/>
        <v>18933.8</v>
      </c>
      <c r="J160" s="191">
        <f>I160 / I5</f>
        <v>7.8794696252746585E-3</v>
      </c>
    </row>
    <row r="161" spans="1:10" ht="39" customHeight="1" x14ac:dyDescent="0.2">
      <c r="A161" s="187" t="s">
        <v>2167</v>
      </c>
      <c r="B161" s="187" t="s">
        <v>1933</v>
      </c>
      <c r="C161" s="187" t="s">
        <v>24</v>
      </c>
      <c r="D161" s="187" t="s">
        <v>1544</v>
      </c>
      <c r="E161" s="188" t="s">
        <v>219</v>
      </c>
      <c r="F161" s="189">
        <v>3</v>
      </c>
      <c r="G161" s="190">
        <v>58.97</v>
      </c>
      <c r="H161" s="190">
        <f>TRUNC(TRUNC(G161 * J6, 2) + G161, 2)</f>
        <v>75.209999999999994</v>
      </c>
      <c r="I161" s="190">
        <f t="shared" si="2"/>
        <v>225.63</v>
      </c>
      <c r="J161" s="191">
        <f>I161 / I5</f>
        <v>9.3897935520113307E-5</v>
      </c>
    </row>
    <row r="162" spans="1:10" ht="26.1" customHeight="1" x14ac:dyDescent="0.2">
      <c r="A162" s="187" t="s">
        <v>2168</v>
      </c>
      <c r="B162" s="187" t="s">
        <v>1934</v>
      </c>
      <c r="C162" s="187" t="s">
        <v>172</v>
      </c>
      <c r="D162" s="187" t="s">
        <v>1935</v>
      </c>
      <c r="E162" s="188" t="s">
        <v>25</v>
      </c>
      <c r="F162" s="189">
        <v>1</v>
      </c>
      <c r="G162" s="190">
        <v>2366</v>
      </c>
      <c r="H162" s="190">
        <f>TRUNC(TRUNC(G162 * J6, 2) + G162, 2)</f>
        <v>3017.59</v>
      </c>
      <c r="I162" s="190">
        <f t="shared" si="2"/>
        <v>3017.59</v>
      </c>
      <c r="J162" s="191">
        <f>I162 / I5</f>
        <v>1.2557969740111632E-3</v>
      </c>
    </row>
    <row r="163" spans="1:10" ht="24" customHeight="1" x14ac:dyDescent="0.2">
      <c r="A163" s="182" t="s">
        <v>250</v>
      </c>
      <c r="B163" s="182" t="s">
        <v>3244</v>
      </c>
      <c r="C163" s="182"/>
      <c r="D163" s="182" t="s">
        <v>1936</v>
      </c>
      <c r="E163" s="183"/>
      <c r="F163" s="184">
        <v>1</v>
      </c>
      <c r="G163" s="184" t="s">
        <v>3245</v>
      </c>
      <c r="H163" s="185">
        <f>I164 + I165 + I166 + I167 + I168 + I169</f>
        <v>12413.91</v>
      </c>
      <c r="I163" s="185">
        <f t="shared" si="2"/>
        <v>12413.91</v>
      </c>
      <c r="J163" s="186">
        <f>I163 / I5</f>
        <v>5.1661592905752332E-3</v>
      </c>
    </row>
    <row r="164" spans="1:10" ht="26.1" customHeight="1" x14ac:dyDescent="0.2">
      <c r="A164" s="187" t="s">
        <v>2169</v>
      </c>
      <c r="B164" s="187" t="s">
        <v>3272</v>
      </c>
      <c r="C164" s="187" t="s">
        <v>44</v>
      </c>
      <c r="D164" s="187" t="s">
        <v>1546</v>
      </c>
      <c r="E164" s="188" t="s">
        <v>25</v>
      </c>
      <c r="F164" s="189">
        <v>3</v>
      </c>
      <c r="G164" s="190">
        <v>646.58000000000004</v>
      </c>
      <c r="H164" s="190">
        <f>TRUNC(TRUNC(G164 * J6, 2) + G164, 2)</f>
        <v>824.64</v>
      </c>
      <c r="I164" s="190">
        <f t="shared" si="2"/>
        <v>2473.92</v>
      </c>
      <c r="J164" s="191">
        <f>I164 / I5</f>
        <v>1.0295438578288292E-3</v>
      </c>
    </row>
    <row r="165" spans="1:10" ht="39" customHeight="1" x14ac:dyDescent="0.2">
      <c r="A165" s="187" t="s">
        <v>2170</v>
      </c>
      <c r="B165" s="187" t="s">
        <v>3273</v>
      </c>
      <c r="C165" s="187" t="s">
        <v>44</v>
      </c>
      <c r="D165" s="187" t="s">
        <v>1547</v>
      </c>
      <c r="E165" s="188" t="s">
        <v>25</v>
      </c>
      <c r="F165" s="189">
        <v>4</v>
      </c>
      <c r="G165" s="190">
        <v>674.83</v>
      </c>
      <c r="H165" s="190">
        <f>TRUNC(TRUNC(G165 * J6, 2) + G165, 2)</f>
        <v>860.67</v>
      </c>
      <c r="I165" s="190">
        <f t="shared" si="2"/>
        <v>3442.68</v>
      </c>
      <c r="J165" s="191">
        <f>I165 / I5</f>
        <v>1.4327019663005081E-3</v>
      </c>
    </row>
    <row r="166" spans="1:10" ht="51.95" customHeight="1" x14ac:dyDescent="0.2">
      <c r="A166" s="187" t="s">
        <v>2171</v>
      </c>
      <c r="B166" s="187" t="s">
        <v>1249</v>
      </c>
      <c r="C166" s="187" t="s">
        <v>15</v>
      </c>
      <c r="D166" s="187" t="s">
        <v>1548</v>
      </c>
      <c r="E166" s="188" t="s">
        <v>107</v>
      </c>
      <c r="F166" s="189">
        <v>127</v>
      </c>
      <c r="G166" s="190">
        <v>19.66</v>
      </c>
      <c r="H166" s="190">
        <f>TRUNC(TRUNC(G166 * J6, 2) + G166, 2)</f>
        <v>25.07</v>
      </c>
      <c r="I166" s="190">
        <f t="shared" si="2"/>
        <v>3183.89</v>
      </c>
      <c r="J166" s="191">
        <f>I166 / I5</f>
        <v>1.3250042012282655E-3</v>
      </c>
    </row>
    <row r="167" spans="1:10" ht="51.95" customHeight="1" x14ac:dyDescent="0.2">
      <c r="A167" s="187" t="s">
        <v>2172</v>
      </c>
      <c r="B167" s="187" t="s">
        <v>1338</v>
      </c>
      <c r="C167" s="187" t="s">
        <v>15</v>
      </c>
      <c r="D167" s="187" t="s">
        <v>1549</v>
      </c>
      <c r="E167" s="188" t="s">
        <v>25</v>
      </c>
      <c r="F167" s="189">
        <v>24</v>
      </c>
      <c r="G167" s="190">
        <v>18.100000000000001</v>
      </c>
      <c r="H167" s="190">
        <f>TRUNC(TRUNC(G167 * J6, 2) + G167, 2)</f>
        <v>23.08</v>
      </c>
      <c r="I167" s="190">
        <f t="shared" si="2"/>
        <v>553.91999999999996</v>
      </c>
      <c r="J167" s="191">
        <f>I167 / I5</f>
        <v>2.3051874503967186E-4</v>
      </c>
    </row>
    <row r="168" spans="1:10" ht="51.95" customHeight="1" x14ac:dyDescent="0.2">
      <c r="A168" s="187" t="s">
        <v>2173</v>
      </c>
      <c r="B168" s="187" t="s">
        <v>1328</v>
      </c>
      <c r="C168" s="187" t="s">
        <v>15</v>
      </c>
      <c r="D168" s="187" t="s">
        <v>1550</v>
      </c>
      <c r="E168" s="188" t="s">
        <v>25</v>
      </c>
      <c r="F168" s="189">
        <v>12</v>
      </c>
      <c r="G168" s="190">
        <v>27.68</v>
      </c>
      <c r="H168" s="190">
        <f>TRUNC(TRUNC(G168 * J6, 2) + G168, 2)</f>
        <v>35.299999999999997</v>
      </c>
      <c r="I168" s="190">
        <f t="shared" si="2"/>
        <v>423.6</v>
      </c>
      <c r="J168" s="191">
        <f>I168 / I5</f>
        <v>1.7628491550910784E-4</v>
      </c>
    </row>
    <row r="169" spans="1:10" ht="78" customHeight="1" x14ac:dyDescent="0.2">
      <c r="A169" s="187" t="s">
        <v>2174</v>
      </c>
      <c r="B169" s="187" t="s">
        <v>1937</v>
      </c>
      <c r="C169" s="187" t="s">
        <v>24</v>
      </c>
      <c r="D169" s="187" t="s">
        <v>1938</v>
      </c>
      <c r="E169" s="188" t="s">
        <v>219</v>
      </c>
      <c r="F169" s="189">
        <v>7</v>
      </c>
      <c r="G169" s="190">
        <v>261.64999999999998</v>
      </c>
      <c r="H169" s="190">
        <f>TRUNC(TRUNC(G169 * J6, 2) + G169, 2)</f>
        <v>333.7</v>
      </c>
      <c r="I169" s="190">
        <f t="shared" si="2"/>
        <v>2335.9</v>
      </c>
      <c r="J169" s="191">
        <f>I169 / I5</f>
        <v>9.7210560466885027E-4</v>
      </c>
    </row>
    <row r="170" spans="1:10" ht="24" customHeight="1" x14ac:dyDescent="0.2">
      <c r="A170" s="182" t="s">
        <v>253</v>
      </c>
      <c r="B170" s="182" t="s">
        <v>3244</v>
      </c>
      <c r="C170" s="182"/>
      <c r="D170" s="182" t="s">
        <v>1551</v>
      </c>
      <c r="E170" s="183"/>
      <c r="F170" s="184">
        <v>1</v>
      </c>
      <c r="G170" s="184" t="s">
        <v>3245</v>
      </c>
      <c r="H170" s="185">
        <f>I171 + I172 + I173 + I174 + I175 + I176</f>
        <v>9001.630000000001</v>
      </c>
      <c r="I170" s="185">
        <f t="shared" si="2"/>
        <v>9001.6299999999992</v>
      </c>
      <c r="J170" s="186">
        <f>I170 / I5</f>
        <v>3.7461085552272194E-3</v>
      </c>
    </row>
    <row r="171" spans="1:10" ht="26.1" customHeight="1" x14ac:dyDescent="0.2">
      <c r="A171" s="187" t="s">
        <v>2175</v>
      </c>
      <c r="B171" s="187" t="s">
        <v>1939</v>
      </c>
      <c r="C171" s="187" t="s">
        <v>24</v>
      </c>
      <c r="D171" s="187" t="s">
        <v>1552</v>
      </c>
      <c r="E171" s="188" t="s">
        <v>173</v>
      </c>
      <c r="F171" s="189">
        <v>38</v>
      </c>
      <c r="G171" s="190">
        <v>40.76</v>
      </c>
      <c r="H171" s="190">
        <f>TRUNC(TRUNC(G171 * J6, 2) + G171, 2)</f>
        <v>51.98</v>
      </c>
      <c r="I171" s="190">
        <f t="shared" si="2"/>
        <v>1975.24</v>
      </c>
      <c r="J171" s="191">
        <f>I171 / I5</f>
        <v>8.22013731138362E-4</v>
      </c>
    </row>
    <row r="172" spans="1:10" ht="26.1" customHeight="1" x14ac:dyDescent="0.2">
      <c r="A172" s="187" t="s">
        <v>2176</v>
      </c>
      <c r="B172" s="187" t="s">
        <v>1940</v>
      </c>
      <c r="C172" s="187" t="s">
        <v>37</v>
      </c>
      <c r="D172" s="187" t="s">
        <v>1941</v>
      </c>
      <c r="E172" s="188" t="s">
        <v>25</v>
      </c>
      <c r="F172" s="189">
        <v>19</v>
      </c>
      <c r="G172" s="190">
        <v>67.22</v>
      </c>
      <c r="H172" s="190">
        <f>TRUNC(TRUNC(G172 * J6, 2) + G172, 2)</f>
        <v>85.73</v>
      </c>
      <c r="I172" s="190">
        <f t="shared" si="2"/>
        <v>1628.87</v>
      </c>
      <c r="J172" s="191">
        <f>I172 / I5</f>
        <v>6.7786876847337216E-4</v>
      </c>
    </row>
    <row r="173" spans="1:10" ht="26.1" customHeight="1" x14ac:dyDescent="0.2">
      <c r="A173" s="187" t="s">
        <v>2177</v>
      </c>
      <c r="B173" s="187" t="s">
        <v>1942</v>
      </c>
      <c r="C173" s="187" t="s">
        <v>24</v>
      </c>
      <c r="D173" s="187" t="s">
        <v>3205</v>
      </c>
      <c r="E173" s="188" t="s">
        <v>219</v>
      </c>
      <c r="F173" s="189">
        <v>76</v>
      </c>
      <c r="G173" s="190">
        <v>52.19</v>
      </c>
      <c r="H173" s="190">
        <f>TRUNC(TRUNC(G173 * J6, 2) + G173, 2)</f>
        <v>66.56</v>
      </c>
      <c r="I173" s="190">
        <f t="shared" si="2"/>
        <v>5058.5600000000004</v>
      </c>
      <c r="J173" s="191">
        <f>I173 / I5</f>
        <v>2.1051648304951666E-3</v>
      </c>
    </row>
    <row r="174" spans="1:10" ht="26.1" customHeight="1" x14ac:dyDescent="0.2">
      <c r="A174" s="187" t="s">
        <v>2178</v>
      </c>
      <c r="B174" s="187" t="s">
        <v>3274</v>
      </c>
      <c r="C174" s="187" t="s">
        <v>24</v>
      </c>
      <c r="D174" s="187" t="s">
        <v>3275</v>
      </c>
      <c r="E174" s="188" t="s">
        <v>219</v>
      </c>
      <c r="F174" s="189">
        <v>19</v>
      </c>
      <c r="G174" s="190">
        <v>7.78</v>
      </c>
      <c r="H174" s="190">
        <f>TRUNC(TRUNC(G174 * J6, 2) + G174, 2)</f>
        <v>9.92</v>
      </c>
      <c r="I174" s="190">
        <f t="shared" si="2"/>
        <v>188.48</v>
      </c>
      <c r="J174" s="191">
        <f>I174 / I5</f>
        <v>7.8437631905468931E-5</v>
      </c>
    </row>
    <row r="175" spans="1:10" ht="26.1" customHeight="1" x14ac:dyDescent="0.2">
      <c r="A175" s="187" t="s">
        <v>2179</v>
      </c>
      <c r="B175" s="187" t="s">
        <v>1943</v>
      </c>
      <c r="C175" s="187" t="s">
        <v>37</v>
      </c>
      <c r="D175" s="187" t="s">
        <v>1944</v>
      </c>
      <c r="E175" s="188" t="s">
        <v>25</v>
      </c>
      <c r="F175" s="189">
        <v>19</v>
      </c>
      <c r="G175" s="190">
        <v>3.52</v>
      </c>
      <c r="H175" s="190">
        <f>TRUNC(TRUNC(G175 * J6, 2) + G175, 2)</f>
        <v>4.4800000000000004</v>
      </c>
      <c r="I175" s="190">
        <f t="shared" si="2"/>
        <v>85.12</v>
      </c>
      <c r="J175" s="191">
        <f>I175 / I5</f>
        <v>3.5423446666985973E-5</v>
      </c>
    </row>
    <row r="176" spans="1:10" ht="24" customHeight="1" x14ac:dyDescent="0.2">
      <c r="A176" s="187" t="s">
        <v>2180</v>
      </c>
      <c r="B176" s="187" t="s">
        <v>1945</v>
      </c>
      <c r="C176" s="187" t="s">
        <v>37</v>
      </c>
      <c r="D176" s="187" t="s">
        <v>1946</v>
      </c>
      <c r="E176" s="188" t="s">
        <v>25</v>
      </c>
      <c r="F176" s="189">
        <v>19</v>
      </c>
      <c r="G176" s="190">
        <v>2.7</v>
      </c>
      <c r="H176" s="190">
        <f>TRUNC(TRUNC(G176 * J6, 2) + G176, 2)</f>
        <v>3.44</v>
      </c>
      <c r="I176" s="190">
        <f t="shared" si="2"/>
        <v>65.36</v>
      </c>
      <c r="J176" s="191">
        <f>I176 / I5</f>
        <v>2.7200146547864227E-5</v>
      </c>
    </row>
    <row r="177" spans="1:10" ht="24" customHeight="1" x14ac:dyDescent="0.2">
      <c r="A177" s="182" t="s">
        <v>345</v>
      </c>
      <c r="B177" s="182" t="s">
        <v>3244</v>
      </c>
      <c r="C177" s="182"/>
      <c r="D177" s="182" t="s">
        <v>1947</v>
      </c>
      <c r="E177" s="183"/>
      <c r="F177" s="184">
        <v>1</v>
      </c>
      <c r="G177" s="184" t="s">
        <v>3245</v>
      </c>
      <c r="H177" s="185">
        <f>I178</f>
        <v>124958.42</v>
      </c>
      <c r="I177" s="185">
        <f t="shared" si="2"/>
        <v>124958.42</v>
      </c>
      <c r="J177" s="186">
        <f>I177 / I5</f>
        <v>5.2002560226278582E-2</v>
      </c>
    </row>
    <row r="178" spans="1:10" ht="26.1" customHeight="1" x14ac:dyDescent="0.2">
      <c r="A178" s="182" t="s">
        <v>346</v>
      </c>
      <c r="B178" s="182" t="s">
        <v>3244</v>
      </c>
      <c r="C178" s="182"/>
      <c r="D178" s="182" t="s">
        <v>1948</v>
      </c>
      <c r="E178" s="183"/>
      <c r="F178" s="184">
        <v>1</v>
      </c>
      <c r="G178" s="184" t="s">
        <v>3245</v>
      </c>
      <c r="H178" s="185">
        <f>I179 + I180 + I181 + I182 + I183 + I184 + I185 + I186 + I187 + I188 + I189 + I190 + I191 + I192 + I193 + I194 + I195 + I196 + I197 + I198 + I199 + I200 + I201 + I202 + I203 + I204 + I205 + I206 + I207 + I208 + I209 + I210 + I211 + I212 + I213 + I214 + I215 + I216 + I217 + I218 + I219 + I220 + I221 + I222 + I223 + I224 + I225 + I226 + I227 + I228 + I229 + I230 + I231 + I232 + I233 + I234 + I235 + I236 + I237 + I238 + I239 + I240 + I241 + I242 + I243 + I244 + I245 + I246 + I247 + I248 + I249 + I250 + I251 + I252 + I253 + I254 + I255 + I256 + I257 + I258 + I259 + I260 + I261 + I262 + I263</f>
        <v>124958.42</v>
      </c>
      <c r="I178" s="185">
        <f t="shared" si="2"/>
        <v>124958.42</v>
      </c>
      <c r="J178" s="186">
        <f>I178 / I5</f>
        <v>5.2002560226278582E-2</v>
      </c>
    </row>
    <row r="179" spans="1:10" ht="65.099999999999994" customHeight="1" x14ac:dyDescent="0.2">
      <c r="A179" s="187" t="s">
        <v>1888</v>
      </c>
      <c r="B179" s="187" t="s">
        <v>1950</v>
      </c>
      <c r="C179" s="187" t="s">
        <v>24</v>
      </c>
      <c r="D179" s="187" t="s">
        <v>1951</v>
      </c>
      <c r="E179" s="188" t="s">
        <v>219</v>
      </c>
      <c r="F179" s="189">
        <v>3</v>
      </c>
      <c r="G179" s="190">
        <v>1054.3900000000001</v>
      </c>
      <c r="H179" s="190">
        <f>TRUNC(TRUNC(G179 * J6, 2) + G179, 2)</f>
        <v>1344.76</v>
      </c>
      <c r="I179" s="190">
        <f t="shared" si="2"/>
        <v>4034.28</v>
      </c>
      <c r="J179" s="191">
        <f>I179 / I5</f>
        <v>1.6789015791786675E-3</v>
      </c>
    </row>
    <row r="180" spans="1:10" ht="65.099999999999994" customHeight="1" x14ac:dyDescent="0.2">
      <c r="A180" s="187" t="s">
        <v>1890</v>
      </c>
      <c r="B180" s="187" t="s">
        <v>1953</v>
      </c>
      <c r="C180" s="187" t="s">
        <v>24</v>
      </c>
      <c r="D180" s="187" t="s">
        <v>1954</v>
      </c>
      <c r="E180" s="188" t="s">
        <v>219</v>
      </c>
      <c r="F180" s="189">
        <v>13</v>
      </c>
      <c r="G180" s="190">
        <v>629.12</v>
      </c>
      <c r="H180" s="190">
        <f>TRUNC(TRUNC(G180 * J6, 2) + G180, 2)</f>
        <v>802.37</v>
      </c>
      <c r="I180" s="190">
        <f t="shared" si="2"/>
        <v>10430.81</v>
      </c>
      <c r="J180" s="191">
        <f>I180 / I5</f>
        <v>4.3408745503813904E-3</v>
      </c>
    </row>
    <row r="181" spans="1:10" ht="65.099999999999994" customHeight="1" x14ac:dyDescent="0.2">
      <c r="A181" s="187" t="s">
        <v>1893</v>
      </c>
      <c r="B181" s="187" t="s">
        <v>1956</v>
      </c>
      <c r="C181" s="187" t="s">
        <v>24</v>
      </c>
      <c r="D181" s="187" t="s">
        <v>1957</v>
      </c>
      <c r="E181" s="188" t="s">
        <v>219</v>
      </c>
      <c r="F181" s="189">
        <v>1</v>
      </c>
      <c r="G181" s="190">
        <v>903.27</v>
      </c>
      <c r="H181" s="190">
        <f>TRUNC(TRUNC(G181 * J6, 2) + G181, 2)</f>
        <v>1152.03</v>
      </c>
      <c r="I181" s="190">
        <f t="shared" si="2"/>
        <v>1152.03</v>
      </c>
      <c r="J181" s="191">
        <f>I181 / I5</f>
        <v>4.7942755244088166E-4</v>
      </c>
    </row>
    <row r="182" spans="1:10" ht="65.099999999999994" customHeight="1" x14ac:dyDescent="0.2">
      <c r="A182" s="187" t="s">
        <v>1896</v>
      </c>
      <c r="B182" s="187" t="s">
        <v>1959</v>
      </c>
      <c r="C182" s="187" t="s">
        <v>24</v>
      </c>
      <c r="D182" s="187" t="s">
        <v>1960</v>
      </c>
      <c r="E182" s="188" t="s">
        <v>219</v>
      </c>
      <c r="F182" s="189">
        <v>3</v>
      </c>
      <c r="G182" s="190">
        <v>319.02</v>
      </c>
      <c r="H182" s="190">
        <f>TRUNC(TRUNC(G182 * J6, 2) + G182, 2)</f>
        <v>406.87</v>
      </c>
      <c r="I182" s="190">
        <f t="shared" si="2"/>
        <v>1220.6099999999999</v>
      </c>
      <c r="J182" s="191">
        <f>I182 / I5</f>
        <v>5.0796773068831932E-4</v>
      </c>
    </row>
    <row r="183" spans="1:10" ht="26.1" customHeight="1" x14ac:dyDescent="0.2">
      <c r="A183" s="187" t="s">
        <v>1899</v>
      </c>
      <c r="B183" s="187" t="s">
        <v>1962</v>
      </c>
      <c r="C183" s="187" t="s">
        <v>15</v>
      </c>
      <c r="D183" s="187" t="s">
        <v>1560</v>
      </c>
      <c r="E183" s="188" t="s">
        <v>25</v>
      </c>
      <c r="F183" s="189">
        <v>6</v>
      </c>
      <c r="G183" s="190">
        <v>433.54</v>
      </c>
      <c r="H183" s="190">
        <f>TRUNC(TRUNC(G183 * J6, 2) + G183, 2)</f>
        <v>552.92999999999995</v>
      </c>
      <c r="I183" s="190">
        <f t="shared" si="2"/>
        <v>3317.58</v>
      </c>
      <c r="J183" s="191">
        <f>I183 / I5</f>
        <v>1.3806404862953398E-3</v>
      </c>
    </row>
    <row r="184" spans="1:10" ht="26.1" customHeight="1" x14ac:dyDescent="0.2">
      <c r="A184" s="187" t="s">
        <v>1902</v>
      </c>
      <c r="B184" s="187" t="s">
        <v>498</v>
      </c>
      <c r="C184" s="187" t="s">
        <v>15</v>
      </c>
      <c r="D184" s="187" t="s">
        <v>1561</v>
      </c>
      <c r="E184" s="188" t="s">
        <v>25</v>
      </c>
      <c r="F184" s="189">
        <v>2</v>
      </c>
      <c r="G184" s="190">
        <v>479.4</v>
      </c>
      <c r="H184" s="190">
        <f>TRUNC(TRUNC(G184 * J6, 2) + G184, 2)</f>
        <v>611.41999999999996</v>
      </c>
      <c r="I184" s="190">
        <f t="shared" si="2"/>
        <v>1222.8399999999999</v>
      </c>
      <c r="J184" s="191">
        <f>I184 / I5</f>
        <v>5.088957650641109E-4</v>
      </c>
    </row>
    <row r="185" spans="1:10" ht="39" customHeight="1" x14ac:dyDescent="0.2">
      <c r="A185" s="187" t="s">
        <v>1905</v>
      </c>
      <c r="B185" s="187" t="s">
        <v>1964</v>
      </c>
      <c r="C185" s="187" t="s">
        <v>15</v>
      </c>
      <c r="D185" s="187" t="s">
        <v>1562</v>
      </c>
      <c r="E185" s="188" t="s">
        <v>25</v>
      </c>
      <c r="F185" s="189">
        <v>16</v>
      </c>
      <c r="G185" s="190">
        <v>272.35000000000002</v>
      </c>
      <c r="H185" s="190">
        <f>TRUNC(TRUNC(G185 * J6, 2) + G185, 2)</f>
        <v>347.35</v>
      </c>
      <c r="I185" s="190">
        <f t="shared" si="2"/>
        <v>5557.6</v>
      </c>
      <c r="J185" s="191">
        <f>I185 / I5</f>
        <v>2.3128447743942814E-3</v>
      </c>
    </row>
    <row r="186" spans="1:10" ht="39" customHeight="1" x14ac:dyDescent="0.2">
      <c r="A186" s="187" t="s">
        <v>1906</v>
      </c>
      <c r="B186" s="187" t="s">
        <v>1965</v>
      </c>
      <c r="C186" s="187" t="s">
        <v>15</v>
      </c>
      <c r="D186" s="187" t="s">
        <v>1563</v>
      </c>
      <c r="E186" s="188" t="s">
        <v>25</v>
      </c>
      <c r="F186" s="189">
        <v>37</v>
      </c>
      <c r="G186" s="190">
        <v>153.6</v>
      </c>
      <c r="H186" s="190">
        <f>TRUNC(TRUNC(G186 * J6, 2) + G186, 2)</f>
        <v>195.9</v>
      </c>
      <c r="I186" s="190">
        <f t="shared" si="2"/>
        <v>7248.3</v>
      </c>
      <c r="J186" s="191">
        <f>I186 / I5</f>
        <v>3.016444648452942E-3</v>
      </c>
    </row>
    <row r="187" spans="1:10" ht="39" customHeight="1" x14ac:dyDescent="0.2">
      <c r="A187" s="187" t="s">
        <v>1907</v>
      </c>
      <c r="B187" s="187" t="s">
        <v>1966</v>
      </c>
      <c r="C187" s="187" t="s">
        <v>15</v>
      </c>
      <c r="D187" s="187" t="s">
        <v>1564</v>
      </c>
      <c r="E187" s="188" t="s">
        <v>25</v>
      </c>
      <c r="F187" s="189">
        <v>16</v>
      </c>
      <c r="G187" s="190">
        <v>455.84</v>
      </c>
      <c r="H187" s="190">
        <f>TRUNC(TRUNC(G187 * J6, 2) + G187, 2)</f>
        <v>581.37</v>
      </c>
      <c r="I187" s="190">
        <f t="shared" si="2"/>
        <v>9301.92</v>
      </c>
      <c r="J187" s="191">
        <f>I187 / I5</f>
        <v>3.8710769151852698E-3</v>
      </c>
    </row>
    <row r="188" spans="1:10" ht="26.1" customHeight="1" x14ac:dyDescent="0.2">
      <c r="A188" s="187" t="s">
        <v>2181</v>
      </c>
      <c r="B188" s="187" t="s">
        <v>1967</v>
      </c>
      <c r="C188" s="187" t="s">
        <v>24</v>
      </c>
      <c r="D188" s="187" t="s">
        <v>1565</v>
      </c>
      <c r="E188" s="188" t="s">
        <v>219</v>
      </c>
      <c r="F188" s="189">
        <v>32</v>
      </c>
      <c r="G188" s="190">
        <v>95.6</v>
      </c>
      <c r="H188" s="190">
        <f>TRUNC(TRUNC(G188 * J6, 2) + G188, 2)</f>
        <v>121.92</v>
      </c>
      <c r="I188" s="190">
        <f t="shared" si="2"/>
        <v>3901.44</v>
      </c>
      <c r="J188" s="191">
        <f>I188 / I5</f>
        <v>1.6236190291875675E-3</v>
      </c>
    </row>
    <row r="189" spans="1:10" ht="26.1" customHeight="1" x14ac:dyDescent="0.2">
      <c r="A189" s="187" t="s">
        <v>2182</v>
      </c>
      <c r="B189" s="187" t="s">
        <v>1968</v>
      </c>
      <c r="C189" s="187" t="s">
        <v>24</v>
      </c>
      <c r="D189" s="187" t="s">
        <v>1566</v>
      </c>
      <c r="E189" s="188" t="s">
        <v>219</v>
      </c>
      <c r="F189" s="189">
        <v>7</v>
      </c>
      <c r="G189" s="190">
        <v>134.34</v>
      </c>
      <c r="H189" s="190">
        <f>TRUNC(TRUNC(G189 * J6, 2) + G189, 2)</f>
        <v>171.33</v>
      </c>
      <c r="I189" s="190">
        <f t="shared" si="2"/>
        <v>1199.31</v>
      </c>
      <c r="J189" s="191">
        <f>I189 / I5</f>
        <v>4.9910354584331465E-4</v>
      </c>
    </row>
    <row r="190" spans="1:10" ht="26.1" customHeight="1" x14ac:dyDescent="0.2">
      <c r="A190" s="187" t="s">
        <v>2183</v>
      </c>
      <c r="B190" s="187" t="s">
        <v>1969</v>
      </c>
      <c r="C190" s="187" t="s">
        <v>24</v>
      </c>
      <c r="D190" s="187" t="s">
        <v>1567</v>
      </c>
      <c r="E190" s="188" t="s">
        <v>219</v>
      </c>
      <c r="F190" s="189">
        <v>5</v>
      </c>
      <c r="G190" s="190">
        <v>148.12</v>
      </c>
      <c r="H190" s="190">
        <f>TRUNC(TRUNC(G190 * J6, 2) + G190, 2)</f>
        <v>188.91</v>
      </c>
      <c r="I190" s="190">
        <f t="shared" si="2"/>
        <v>944.55</v>
      </c>
      <c r="J190" s="191">
        <f>I190 / I5</f>
        <v>3.9308290119010334E-4</v>
      </c>
    </row>
    <row r="191" spans="1:10" ht="39" customHeight="1" x14ac:dyDescent="0.2">
      <c r="A191" s="187" t="s">
        <v>2184</v>
      </c>
      <c r="B191" s="187" t="s">
        <v>1970</v>
      </c>
      <c r="C191" s="187" t="s">
        <v>15</v>
      </c>
      <c r="D191" s="187" t="s">
        <v>1568</v>
      </c>
      <c r="E191" s="188" t="s">
        <v>25</v>
      </c>
      <c r="F191" s="189">
        <v>10</v>
      </c>
      <c r="G191" s="190">
        <v>75.5</v>
      </c>
      <c r="H191" s="190">
        <f>TRUNC(TRUNC(G191 * J6, 2) + G191, 2)</f>
        <v>96.29</v>
      </c>
      <c r="I191" s="190">
        <f t="shared" si="2"/>
        <v>962.9</v>
      </c>
      <c r="J191" s="191">
        <f>I191 / I5</f>
        <v>4.0071941724202057E-4</v>
      </c>
    </row>
    <row r="192" spans="1:10" ht="51.95" customHeight="1" x14ac:dyDescent="0.2">
      <c r="A192" s="187" t="s">
        <v>2185</v>
      </c>
      <c r="B192" s="187" t="s">
        <v>1971</v>
      </c>
      <c r="C192" s="187" t="s">
        <v>15</v>
      </c>
      <c r="D192" s="187" t="s">
        <v>1569</v>
      </c>
      <c r="E192" s="188" t="s">
        <v>25</v>
      </c>
      <c r="F192" s="189">
        <v>3</v>
      </c>
      <c r="G192" s="190">
        <v>46.62</v>
      </c>
      <c r="H192" s="190">
        <f>TRUNC(TRUNC(G192 * J6, 2) + G192, 2)</f>
        <v>59.45</v>
      </c>
      <c r="I192" s="190">
        <f t="shared" si="2"/>
        <v>178.35</v>
      </c>
      <c r="J192" s="191">
        <f>I192 / I5</f>
        <v>7.4221942117680303E-5</v>
      </c>
    </row>
    <row r="193" spans="1:10" ht="51.95" customHeight="1" x14ac:dyDescent="0.2">
      <c r="A193" s="187" t="s">
        <v>2186</v>
      </c>
      <c r="B193" s="187" t="s">
        <v>269</v>
      </c>
      <c r="C193" s="187" t="s">
        <v>15</v>
      </c>
      <c r="D193" s="187" t="s">
        <v>1570</v>
      </c>
      <c r="E193" s="188" t="s">
        <v>25</v>
      </c>
      <c r="F193" s="189">
        <v>23</v>
      </c>
      <c r="G193" s="190">
        <v>14.83</v>
      </c>
      <c r="H193" s="190">
        <f>TRUNC(TRUNC(G193 * J6, 2) + G193, 2)</f>
        <v>18.91</v>
      </c>
      <c r="I193" s="190">
        <f t="shared" si="2"/>
        <v>434.93</v>
      </c>
      <c r="J193" s="191">
        <f>I193 / I5</f>
        <v>1.8099999599238968E-4</v>
      </c>
    </row>
    <row r="194" spans="1:10" ht="51.95" customHeight="1" x14ac:dyDescent="0.2">
      <c r="A194" s="187" t="s">
        <v>2187</v>
      </c>
      <c r="B194" s="187" t="s">
        <v>1972</v>
      </c>
      <c r="C194" s="187" t="s">
        <v>15</v>
      </c>
      <c r="D194" s="187" t="s">
        <v>1571</v>
      </c>
      <c r="E194" s="188" t="s">
        <v>25</v>
      </c>
      <c r="F194" s="189">
        <v>5</v>
      </c>
      <c r="G194" s="190">
        <v>43.57</v>
      </c>
      <c r="H194" s="190">
        <f>TRUNC(TRUNC(G194 * J6, 2) + G194, 2)</f>
        <v>55.56</v>
      </c>
      <c r="I194" s="190">
        <f t="shared" si="2"/>
        <v>277.8</v>
      </c>
      <c r="J194" s="191">
        <f>I194 / I5</f>
        <v>1.156089460066812E-4</v>
      </c>
    </row>
    <row r="195" spans="1:10" ht="51.95" customHeight="1" x14ac:dyDescent="0.2">
      <c r="A195" s="187" t="s">
        <v>2188</v>
      </c>
      <c r="B195" s="187" t="s">
        <v>1973</v>
      </c>
      <c r="C195" s="187" t="s">
        <v>15</v>
      </c>
      <c r="D195" s="187" t="s">
        <v>1572</v>
      </c>
      <c r="E195" s="188" t="s">
        <v>25</v>
      </c>
      <c r="F195" s="189">
        <v>22</v>
      </c>
      <c r="G195" s="190">
        <v>30.7</v>
      </c>
      <c r="H195" s="190">
        <f>TRUNC(TRUNC(G195 * J6, 2) + G195, 2)</f>
        <v>39.15</v>
      </c>
      <c r="I195" s="190">
        <f t="shared" si="2"/>
        <v>861.3</v>
      </c>
      <c r="J195" s="191">
        <f>I195 / I5</f>
        <v>3.58437671690261E-4</v>
      </c>
    </row>
    <row r="196" spans="1:10" ht="51.95" customHeight="1" x14ac:dyDescent="0.2">
      <c r="A196" s="187" t="s">
        <v>2189</v>
      </c>
      <c r="B196" s="187" t="s">
        <v>952</v>
      </c>
      <c r="C196" s="187" t="s">
        <v>15</v>
      </c>
      <c r="D196" s="187" t="s">
        <v>1573</v>
      </c>
      <c r="E196" s="188" t="s">
        <v>25</v>
      </c>
      <c r="F196" s="189">
        <v>2</v>
      </c>
      <c r="G196" s="190">
        <v>120.27</v>
      </c>
      <c r="H196" s="190">
        <f>TRUNC(TRUNC(G196 * J6, 2) + G196, 2)</f>
        <v>153.38999999999999</v>
      </c>
      <c r="I196" s="190">
        <f t="shared" si="2"/>
        <v>306.77999999999997</v>
      </c>
      <c r="J196" s="191">
        <f>I196 / I5</f>
        <v>1.2766923130284253E-4</v>
      </c>
    </row>
    <row r="197" spans="1:10" ht="51.95" customHeight="1" x14ac:dyDescent="0.2">
      <c r="A197" s="187" t="s">
        <v>2190</v>
      </c>
      <c r="B197" s="187" t="s">
        <v>274</v>
      </c>
      <c r="C197" s="187" t="s">
        <v>15</v>
      </c>
      <c r="D197" s="187" t="s">
        <v>1574</v>
      </c>
      <c r="E197" s="188" t="s">
        <v>25</v>
      </c>
      <c r="F197" s="189">
        <v>16</v>
      </c>
      <c r="G197" s="190">
        <v>11.82</v>
      </c>
      <c r="H197" s="190">
        <f>TRUNC(TRUNC(G197 * J6, 2) + G197, 2)</f>
        <v>15.07</v>
      </c>
      <c r="I197" s="190">
        <f t="shared" si="2"/>
        <v>241.12</v>
      </c>
      <c r="J197" s="191">
        <f>I197 / I5</f>
        <v>1.0034423708110501E-4</v>
      </c>
    </row>
    <row r="198" spans="1:10" ht="51.95" customHeight="1" x14ac:dyDescent="0.2">
      <c r="A198" s="187" t="s">
        <v>2191</v>
      </c>
      <c r="B198" s="187" t="s">
        <v>1974</v>
      </c>
      <c r="C198" s="187" t="s">
        <v>15</v>
      </c>
      <c r="D198" s="187" t="s">
        <v>1575</v>
      </c>
      <c r="E198" s="188" t="s">
        <v>25</v>
      </c>
      <c r="F198" s="189">
        <v>45</v>
      </c>
      <c r="G198" s="190">
        <v>16.97</v>
      </c>
      <c r="H198" s="190">
        <f>TRUNC(TRUNC(G198 * J6, 2) + G198, 2)</f>
        <v>21.64</v>
      </c>
      <c r="I198" s="190">
        <f t="shared" si="2"/>
        <v>973.8</v>
      </c>
      <c r="J198" s="191">
        <f>I198 / I5</f>
        <v>4.0525554939275068E-4</v>
      </c>
    </row>
    <row r="199" spans="1:10" ht="51.95" customHeight="1" x14ac:dyDescent="0.2">
      <c r="A199" s="187" t="s">
        <v>2192</v>
      </c>
      <c r="B199" s="187" t="s">
        <v>1975</v>
      </c>
      <c r="C199" s="187" t="s">
        <v>15</v>
      </c>
      <c r="D199" s="187" t="s">
        <v>1576</v>
      </c>
      <c r="E199" s="188" t="s">
        <v>25</v>
      </c>
      <c r="F199" s="189">
        <v>10</v>
      </c>
      <c r="G199" s="190">
        <v>25.52</v>
      </c>
      <c r="H199" s="190">
        <f>TRUNC(TRUNC(G199 * J6, 2) + G199, 2)</f>
        <v>32.54</v>
      </c>
      <c r="I199" s="190">
        <f t="shared" si="2"/>
        <v>325.39999999999998</v>
      </c>
      <c r="J199" s="191">
        <f>I199 / I5</f>
        <v>1.3541811026124571E-4</v>
      </c>
    </row>
    <row r="200" spans="1:10" ht="51.95" customHeight="1" x14ac:dyDescent="0.2">
      <c r="A200" s="187" t="s">
        <v>2193</v>
      </c>
      <c r="B200" s="187" t="s">
        <v>965</v>
      </c>
      <c r="C200" s="187" t="s">
        <v>15</v>
      </c>
      <c r="D200" s="187" t="s">
        <v>1577</v>
      </c>
      <c r="E200" s="188" t="s">
        <v>25</v>
      </c>
      <c r="F200" s="189">
        <v>2</v>
      </c>
      <c r="G200" s="190">
        <v>114.43</v>
      </c>
      <c r="H200" s="190">
        <f>TRUNC(TRUNC(G200 * J6, 2) + G200, 2)</f>
        <v>145.94</v>
      </c>
      <c r="I200" s="190">
        <f t="shared" ref="I200:I263" si="3">TRUNC(F200 * H200,2)</f>
        <v>291.88</v>
      </c>
      <c r="J200" s="191">
        <f>I200 / I5</f>
        <v>1.2146846350046834E-4</v>
      </c>
    </row>
    <row r="201" spans="1:10" ht="51.95" customHeight="1" x14ac:dyDescent="0.2">
      <c r="A201" s="187" t="s">
        <v>2194</v>
      </c>
      <c r="B201" s="187" t="s">
        <v>958</v>
      </c>
      <c r="C201" s="187" t="s">
        <v>15</v>
      </c>
      <c r="D201" s="187" t="s">
        <v>1578</v>
      </c>
      <c r="E201" s="188" t="s">
        <v>25</v>
      </c>
      <c r="F201" s="189">
        <v>91</v>
      </c>
      <c r="G201" s="190">
        <v>16.16</v>
      </c>
      <c r="H201" s="190">
        <f>TRUNC(TRUNC(G201 * J6, 2) + G201, 2)</f>
        <v>20.61</v>
      </c>
      <c r="I201" s="190">
        <f t="shared" si="3"/>
        <v>1875.51</v>
      </c>
      <c r="J201" s="191">
        <f>I201 / I5</f>
        <v>7.8051020275374597E-4</v>
      </c>
    </row>
    <row r="202" spans="1:10" ht="51.95" customHeight="1" x14ac:dyDescent="0.2">
      <c r="A202" s="187" t="s">
        <v>2195</v>
      </c>
      <c r="B202" s="187" t="s">
        <v>1976</v>
      </c>
      <c r="C202" s="187" t="s">
        <v>15</v>
      </c>
      <c r="D202" s="187" t="s">
        <v>1579</v>
      </c>
      <c r="E202" s="188" t="s">
        <v>25</v>
      </c>
      <c r="F202" s="189">
        <v>57</v>
      </c>
      <c r="G202" s="190">
        <v>29.76</v>
      </c>
      <c r="H202" s="190">
        <f>TRUNC(TRUNC(G202 * J6, 2) + G202, 2)</f>
        <v>37.950000000000003</v>
      </c>
      <c r="I202" s="190">
        <f t="shared" si="3"/>
        <v>2163.15</v>
      </c>
      <c r="J202" s="191">
        <f>I202 / I5</f>
        <v>9.0021415246347163E-4</v>
      </c>
    </row>
    <row r="203" spans="1:10" ht="51.95" customHeight="1" x14ac:dyDescent="0.2">
      <c r="A203" s="187" t="s">
        <v>2196</v>
      </c>
      <c r="B203" s="187" t="s">
        <v>955</v>
      </c>
      <c r="C203" s="187" t="s">
        <v>15</v>
      </c>
      <c r="D203" s="187" t="s">
        <v>1580</v>
      </c>
      <c r="E203" s="188" t="s">
        <v>25</v>
      </c>
      <c r="F203" s="189">
        <v>44</v>
      </c>
      <c r="G203" s="190">
        <v>11.56</v>
      </c>
      <c r="H203" s="190">
        <f>TRUNC(TRUNC(G203 * J6, 2) + G203, 2)</f>
        <v>14.74</v>
      </c>
      <c r="I203" s="190">
        <f t="shared" si="3"/>
        <v>648.55999999999995</v>
      </c>
      <c r="J203" s="191">
        <f>I203 / I5</f>
        <v>2.6990402455757072E-4</v>
      </c>
    </row>
    <row r="204" spans="1:10" ht="51.95" customHeight="1" x14ac:dyDescent="0.2">
      <c r="A204" s="187" t="s">
        <v>2197</v>
      </c>
      <c r="B204" s="187" t="s">
        <v>1030</v>
      </c>
      <c r="C204" s="187" t="s">
        <v>15</v>
      </c>
      <c r="D204" s="187" t="s">
        <v>1581</v>
      </c>
      <c r="E204" s="188" t="s">
        <v>25</v>
      </c>
      <c r="F204" s="189">
        <v>3</v>
      </c>
      <c r="G204" s="190">
        <v>215.77</v>
      </c>
      <c r="H204" s="190">
        <f>TRUNC(TRUNC(G204 * J6, 2) + G204, 2)</f>
        <v>275.19</v>
      </c>
      <c r="I204" s="190">
        <f t="shared" si="3"/>
        <v>825.57</v>
      </c>
      <c r="J204" s="191">
        <f>I204 / I5</f>
        <v>3.4356831373195029E-4</v>
      </c>
    </row>
    <row r="205" spans="1:10" ht="51.95" customHeight="1" x14ac:dyDescent="0.2">
      <c r="A205" s="187" t="s">
        <v>2198</v>
      </c>
      <c r="B205" s="187" t="s">
        <v>1977</v>
      </c>
      <c r="C205" s="187" t="s">
        <v>15</v>
      </c>
      <c r="D205" s="187" t="s">
        <v>1582</v>
      </c>
      <c r="E205" s="188" t="s">
        <v>25</v>
      </c>
      <c r="F205" s="189">
        <v>27</v>
      </c>
      <c r="G205" s="190">
        <v>46.57</v>
      </c>
      <c r="H205" s="190">
        <f>TRUNC(TRUNC(G205 * J6, 2) + G205, 2)</f>
        <v>59.39</v>
      </c>
      <c r="I205" s="190">
        <f t="shared" si="3"/>
        <v>1603.53</v>
      </c>
      <c r="J205" s="191">
        <f>I205 / I5</f>
        <v>6.6732330162020694E-4</v>
      </c>
    </row>
    <row r="206" spans="1:10" ht="39" customHeight="1" x14ac:dyDescent="0.2">
      <c r="A206" s="187" t="s">
        <v>2199</v>
      </c>
      <c r="B206" s="187" t="s">
        <v>1978</v>
      </c>
      <c r="C206" s="187" t="s">
        <v>15</v>
      </c>
      <c r="D206" s="187" t="s">
        <v>1583</v>
      </c>
      <c r="E206" s="188" t="s">
        <v>25</v>
      </c>
      <c r="F206" s="189">
        <v>3</v>
      </c>
      <c r="G206" s="190">
        <v>101.12</v>
      </c>
      <c r="H206" s="190">
        <f>TRUNC(TRUNC(G206 * J6, 2) + G206, 2)</f>
        <v>128.96</v>
      </c>
      <c r="I206" s="190">
        <f t="shared" si="3"/>
        <v>386.88</v>
      </c>
      <c r="J206" s="191">
        <f>I206 / I5</f>
        <v>1.6100356022701517E-4</v>
      </c>
    </row>
    <row r="207" spans="1:10" ht="51.95" customHeight="1" x14ac:dyDescent="0.2">
      <c r="A207" s="187" t="s">
        <v>2200</v>
      </c>
      <c r="B207" s="187" t="s">
        <v>1979</v>
      </c>
      <c r="C207" s="187" t="s">
        <v>15</v>
      </c>
      <c r="D207" s="187" t="s">
        <v>1584</v>
      </c>
      <c r="E207" s="188" t="s">
        <v>25</v>
      </c>
      <c r="F207" s="189">
        <v>23</v>
      </c>
      <c r="G207" s="190">
        <v>55.81</v>
      </c>
      <c r="H207" s="190">
        <f>TRUNC(TRUNC(G207 * J6, 2) + G207, 2)</f>
        <v>71.180000000000007</v>
      </c>
      <c r="I207" s="190">
        <f t="shared" si="3"/>
        <v>1637.14</v>
      </c>
      <c r="J207" s="191">
        <f>I207 / I5</f>
        <v>6.8131040268314634E-4</v>
      </c>
    </row>
    <row r="208" spans="1:10" ht="51.95" customHeight="1" x14ac:dyDescent="0.2">
      <c r="A208" s="187" t="s">
        <v>2201</v>
      </c>
      <c r="B208" s="187" t="s">
        <v>1980</v>
      </c>
      <c r="C208" s="187" t="s">
        <v>15</v>
      </c>
      <c r="D208" s="187" t="s">
        <v>1585</v>
      </c>
      <c r="E208" s="188" t="s">
        <v>25</v>
      </c>
      <c r="F208" s="189">
        <v>7</v>
      </c>
      <c r="G208" s="190">
        <v>28.85</v>
      </c>
      <c r="H208" s="190">
        <f>TRUNC(TRUNC(G208 * J6, 2) + G208, 2)</f>
        <v>36.79</v>
      </c>
      <c r="I208" s="190">
        <f t="shared" si="3"/>
        <v>257.52999999999997</v>
      </c>
      <c r="J208" s="191">
        <f>I208 / I5</f>
        <v>1.0717340484197482E-4</v>
      </c>
    </row>
    <row r="209" spans="1:10" ht="51.95" customHeight="1" x14ac:dyDescent="0.2">
      <c r="A209" s="187" t="s">
        <v>2202</v>
      </c>
      <c r="B209" s="187" t="s">
        <v>1981</v>
      </c>
      <c r="C209" s="187" t="s">
        <v>15</v>
      </c>
      <c r="D209" s="187" t="s">
        <v>1586</v>
      </c>
      <c r="E209" s="188" t="s">
        <v>25</v>
      </c>
      <c r="F209" s="189">
        <v>16</v>
      </c>
      <c r="G209" s="190">
        <v>32.24</v>
      </c>
      <c r="H209" s="190">
        <f>TRUNC(TRUNC(G209 * J6, 2) + G209, 2)</f>
        <v>41.11</v>
      </c>
      <c r="I209" s="190">
        <f t="shared" si="3"/>
        <v>657.76</v>
      </c>
      <c r="J209" s="191">
        <f>I209 / I5</f>
        <v>2.7373268655635214E-4</v>
      </c>
    </row>
    <row r="210" spans="1:10" ht="51.95" customHeight="1" x14ac:dyDescent="0.2">
      <c r="A210" s="187" t="s">
        <v>2203</v>
      </c>
      <c r="B210" s="187" t="s">
        <v>1982</v>
      </c>
      <c r="C210" s="187" t="s">
        <v>15</v>
      </c>
      <c r="D210" s="187" t="s">
        <v>1587</v>
      </c>
      <c r="E210" s="188" t="s">
        <v>25</v>
      </c>
      <c r="F210" s="189">
        <v>1</v>
      </c>
      <c r="G210" s="190">
        <v>44.37</v>
      </c>
      <c r="H210" s="190">
        <f>TRUNC(TRUNC(G210 * J6, 2) + G210, 2)</f>
        <v>56.58</v>
      </c>
      <c r="I210" s="190">
        <f t="shared" si="3"/>
        <v>56.58</v>
      </c>
      <c r="J210" s="191">
        <f>I210 / I5</f>
        <v>2.3546271292505477E-5</v>
      </c>
    </row>
    <row r="211" spans="1:10" ht="39" customHeight="1" x14ac:dyDescent="0.2">
      <c r="A211" s="187" t="s">
        <v>2204</v>
      </c>
      <c r="B211" s="187" t="s">
        <v>1983</v>
      </c>
      <c r="C211" s="187" t="s">
        <v>15</v>
      </c>
      <c r="D211" s="187" t="s">
        <v>1588</v>
      </c>
      <c r="E211" s="188" t="s">
        <v>25</v>
      </c>
      <c r="F211" s="189">
        <v>6</v>
      </c>
      <c r="G211" s="190">
        <v>20.22</v>
      </c>
      <c r="H211" s="190">
        <f>TRUNC(TRUNC(G211 * J6, 2) + G211, 2)</f>
        <v>25.78</v>
      </c>
      <c r="I211" s="190">
        <f t="shared" si="3"/>
        <v>154.68</v>
      </c>
      <c r="J211" s="191">
        <f>I211 / I5</f>
        <v>6.4371460649076485E-5</v>
      </c>
    </row>
    <row r="212" spans="1:10" ht="39" customHeight="1" x14ac:dyDescent="0.2">
      <c r="A212" s="187" t="s">
        <v>2205</v>
      </c>
      <c r="B212" s="187" t="s">
        <v>1984</v>
      </c>
      <c r="C212" s="187" t="s">
        <v>15</v>
      </c>
      <c r="D212" s="187" t="s">
        <v>1589</v>
      </c>
      <c r="E212" s="188" t="s">
        <v>25</v>
      </c>
      <c r="F212" s="189">
        <v>11</v>
      </c>
      <c r="G212" s="190">
        <v>34.03</v>
      </c>
      <c r="H212" s="190">
        <f>TRUNC(TRUNC(G212 * J6, 2) + G212, 2)</f>
        <v>43.4</v>
      </c>
      <c r="I212" s="190">
        <f t="shared" si="3"/>
        <v>477.4</v>
      </c>
      <c r="J212" s="191">
        <f>I212 / I5</f>
        <v>1.9867426502372066E-4</v>
      </c>
    </row>
    <row r="213" spans="1:10" ht="51.95" customHeight="1" x14ac:dyDescent="0.2">
      <c r="A213" s="187" t="s">
        <v>2206</v>
      </c>
      <c r="B213" s="187" t="s">
        <v>1985</v>
      </c>
      <c r="C213" s="187" t="s">
        <v>15</v>
      </c>
      <c r="D213" s="187" t="s">
        <v>1590</v>
      </c>
      <c r="E213" s="188" t="s">
        <v>25</v>
      </c>
      <c r="F213" s="189">
        <v>19</v>
      </c>
      <c r="G213" s="190">
        <v>19.82</v>
      </c>
      <c r="H213" s="190">
        <f>TRUNC(TRUNC(G213 * J6, 2) + G213, 2)</f>
        <v>25.27</v>
      </c>
      <c r="I213" s="190">
        <f t="shared" si="3"/>
        <v>480.13</v>
      </c>
      <c r="J213" s="191">
        <f>I213 / I5</f>
        <v>1.9981037885596776E-4</v>
      </c>
    </row>
    <row r="214" spans="1:10" ht="51.95" customHeight="1" x14ac:dyDescent="0.2">
      <c r="A214" s="187" t="s">
        <v>2207</v>
      </c>
      <c r="B214" s="187" t="s">
        <v>1986</v>
      </c>
      <c r="C214" s="187" t="s">
        <v>15</v>
      </c>
      <c r="D214" s="187" t="s">
        <v>1591</v>
      </c>
      <c r="E214" s="188" t="s">
        <v>25</v>
      </c>
      <c r="F214" s="189">
        <v>1</v>
      </c>
      <c r="G214" s="190">
        <v>17.32</v>
      </c>
      <c r="H214" s="190">
        <f>TRUNC(TRUNC(G214 * J6, 2) + G214, 2)</f>
        <v>22.08</v>
      </c>
      <c r="I214" s="190">
        <f t="shared" si="3"/>
        <v>22.08</v>
      </c>
      <c r="J214" s="191">
        <f>I214 / I5</f>
        <v>9.1887887970753079E-6</v>
      </c>
    </row>
    <row r="215" spans="1:10" ht="51.95" customHeight="1" x14ac:dyDescent="0.2">
      <c r="A215" s="187" t="s">
        <v>2208</v>
      </c>
      <c r="B215" s="187" t="s">
        <v>1987</v>
      </c>
      <c r="C215" s="187" t="s">
        <v>15</v>
      </c>
      <c r="D215" s="187" t="s">
        <v>1592</v>
      </c>
      <c r="E215" s="188" t="s">
        <v>25</v>
      </c>
      <c r="F215" s="189">
        <v>2</v>
      </c>
      <c r="G215" s="190">
        <v>10.47</v>
      </c>
      <c r="H215" s="190">
        <f>TRUNC(TRUNC(G215 * J6, 2) + G215, 2)</f>
        <v>13.35</v>
      </c>
      <c r="I215" s="190">
        <f t="shared" si="3"/>
        <v>26.7</v>
      </c>
      <c r="J215" s="191">
        <f>I215 / I5</f>
        <v>1.1111442974724218E-5</v>
      </c>
    </row>
    <row r="216" spans="1:10" ht="51.95" customHeight="1" x14ac:dyDescent="0.2">
      <c r="A216" s="187" t="s">
        <v>2209</v>
      </c>
      <c r="B216" s="187" t="s">
        <v>1988</v>
      </c>
      <c r="C216" s="187" t="s">
        <v>15</v>
      </c>
      <c r="D216" s="187" t="s">
        <v>1593</v>
      </c>
      <c r="E216" s="188" t="s">
        <v>25</v>
      </c>
      <c r="F216" s="189">
        <v>9</v>
      </c>
      <c r="G216" s="190">
        <v>12.38</v>
      </c>
      <c r="H216" s="190">
        <f>TRUNC(TRUNC(G216 * J6, 2) + G216, 2)</f>
        <v>15.78</v>
      </c>
      <c r="I216" s="190">
        <f t="shared" si="3"/>
        <v>142.02000000000001</v>
      </c>
      <c r="J216" s="191">
        <f>I216 / I5</f>
        <v>5.9102888811622979E-5</v>
      </c>
    </row>
    <row r="217" spans="1:10" ht="51.95" customHeight="1" x14ac:dyDescent="0.2">
      <c r="A217" s="187" t="s">
        <v>2210</v>
      </c>
      <c r="B217" s="187" t="s">
        <v>1989</v>
      </c>
      <c r="C217" s="187" t="s">
        <v>15</v>
      </c>
      <c r="D217" s="187" t="s">
        <v>1594</v>
      </c>
      <c r="E217" s="188" t="s">
        <v>25</v>
      </c>
      <c r="F217" s="189">
        <v>3</v>
      </c>
      <c r="G217" s="190">
        <v>25.58</v>
      </c>
      <c r="H217" s="190">
        <f>TRUNC(TRUNC(G217 * J6, 2) + G217, 2)</f>
        <v>32.619999999999997</v>
      </c>
      <c r="I217" s="190">
        <f t="shared" si="3"/>
        <v>97.86</v>
      </c>
      <c r="J217" s="191">
        <f>I217 / I5</f>
        <v>4.072531121747236E-5</v>
      </c>
    </row>
    <row r="218" spans="1:10" ht="39" customHeight="1" x14ac:dyDescent="0.2">
      <c r="A218" s="187" t="s">
        <v>2211</v>
      </c>
      <c r="B218" s="187" t="s">
        <v>1990</v>
      </c>
      <c r="C218" s="187" t="s">
        <v>15</v>
      </c>
      <c r="D218" s="187" t="s">
        <v>1595</v>
      </c>
      <c r="E218" s="188" t="s">
        <v>107</v>
      </c>
      <c r="F218" s="189">
        <v>140</v>
      </c>
      <c r="G218" s="190">
        <v>42.84</v>
      </c>
      <c r="H218" s="190">
        <f>TRUNC(TRUNC(G218 * J6, 2) + G218, 2)</f>
        <v>54.63</v>
      </c>
      <c r="I218" s="190">
        <f t="shared" si="3"/>
        <v>7648.2</v>
      </c>
      <c r="J218" s="191">
        <f>I218 / I5</f>
        <v>3.1828665977260587E-3</v>
      </c>
    </row>
    <row r="219" spans="1:10" ht="39" customHeight="1" x14ac:dyDescent="0.2">
      <c r="A219" s="187" t="s">
        <v>2212</v>
      </c>
      <c r="B219" s="187" t="s">
        <v>1991</v>
      </c>
      <c r="C219" s="187" t="s">
        <v>15</v>
      </c>
      <c r="D219" s="187" t="s">
        <v>1596</v>
      </c>
      <c r="E219" s="188" t="s">
        <v>107</v>
      </c>
      <c r="F219" s="189">
        <v>90</v>
      </c>
      <c r="G219" s="190">
        <v>83.29</v>
      </c>
      <c r="H219" s="190">
        <f>TRUNC(TRUNC(G219 * J6, 2) + G219, 2)</f>
        <v>106.22</v>
      </c>
      <c r="I219" s="190">
        <f t="shared" si="3"/>
        <v>9559.7999999999993</v>
      </c>
      <c r="J219" s="191">
        <f>I219 / I5</f>
        <v>3.9783959756467631E-3</v>
      </c>
    </row>
    <row r="220" spans="1:10" ht="39" customHeight="1" x14ac:dyDescent="0.2">
      <c r="A220" s="187" t="s">
        <v>2213</v>
      </c>
      <c r="B220" s="187" t="s">
        <v>1992</v>
      </c>
      <c r="C220" s="187" t="s">
        <v>15</v>
      </c>
      <c r="D220" s="187" t="s">
        <v>1597</v>
      </c>
      <c r="E220" s="188" t="s">
        <v>107</v>
      </c>
      <c r="F220" s="189">
        <v>27</v>
      </c>
      <c r="G220" s="190">
        <v>24.32</v>
      </c>
      <c r="H220" s="190">
        <f>TRUNC(TRUNC(G220 * J6, 2) + G220, 2)</f>
        <v>31.01</v>
      </c>
      <c r="I220" s="190">
        <f t="shared" si="3"/>
        <v>837.27</v>
      </c>
      <c r="J220" s="191">
        <f>I220 / I5</f>
        <v>3.484373730130092E-4</v>
      </c>
    </row>
    <row r="221" spans="1:10" ht="39" customHeight="1" x14ac:dyDescent="0.2">
      <c r="A221" s="187" t="s">
        <v>2214</v>
      </c>
      <c r="B221" s="187" t="s">
        <v>1993</v>
      </c>
      <c r="C221" s="187" t="s">
        <v>15</v>
      </c>
      <c r="D221" s="187" t="s">
        <v>1598</v>
      </c>
      <c r="E221" s="188" t="s">
        <v>107</v>
      </c>
      <c r="F221" s="189">
        <v>150</v>
      </c>
      <c r="G221" s="190">
        <v>30.78</v>
      </c>
      <c r="H221" s="190">
        <f>TRUNC(TRUNC(G221 * J6, 2) + G221, 2)</f>
        <v>39.25</v>
      </c>
      <c r="I221" s="190">
        <f t="shared" si="3"/>
        <v>5887.5</v>
      </c>
      <c r="J221" s="191">
        <f>I221 / I5</f>
        <v>2.4501355997636268E-3</v>
      </c>
    </row>
    <row r="222" spans="1:10" ht="39" customHeight="1" x14ac:dyDescent="0.2">
      <c r="A222" s="187" t="s">
        <v>2215</v>
      </c>
      <c r="B222" s="187" t="s">
        <v>1994</v>
      </c>
      <c r="C222" s="187" t="s">
        <v>15</v>
      </c>
      <c r="D222" s="187" t="s">
        <v>1599</v>
      </c>
      <c r="E222" s="188" t="s">
        <v>107</v>
      </c>
      <c r="F222" s="189">
        <v>35</v>
      </c>
      <c r="G222" s="190">
        <v>38.33</v>
      </c>
      <c r="H222" s="190">
        <f>TRUNC(TRUNC(G222 * J6, 2) + G222, 2)</f>
        <v>48.88</v>
      </c>
      <c r="I222" s="190">
        <f t="shared" si="3"/>
        <v>1710.8</v>
      </c>
      <c r="J222" s="191">
        <f>I222 / I5</f>
        <v>7.11964668208172E-4</v>
      </c>
    </row>
    <row r="223" spans="1:10" ht="51.95" customHeight="1" x14ac:dyDescent="0.2">
      <c r="A223" s="187" t="s">
        <v>2216</v>
      </c>
      <c r="B223" s="187" t="s">
        <v>1995</v>
      </c>
      <c r="C223" s="187" t="s">
        <v>15</v>
      </c>
      <c r="D223" s="187" t="s">
        <v>1600</v>
      </c>
      <c r="E223" s="188" t="s">
        <v>25</v>
      </c>
      <c r="F223" s="189">
        <v>1</v>
      </c>
      <c r="G223" s="190">
        <v>46.8</v>
      </c>
      <c r="H223" s="190">
        <f>TRUNC(TRUNC(G223 * J6, 2) + G223, 2)</f>
        <v>59.68</v>
      </c>
      <c r="I223" s="190">
        <f t="shared" si="3"/>
        <v>59.68</v>
      </c>
      <c r="J223" s="191">
        <f>I223 / I5</f>
        <v>2.4836363922529638E-5</v>
      </c>
    </row>
    <row r="224" spans="1:10" ht="51.95" customHeight="1" x14ac:dyDescent="0.2">
      <c r="A224" s="187" t="s">
        <v>2217</v>
      </c>
      <c r="B224" s="187" t="s">
        <v>1996</v>
      </c>
      <c r="C224" s="187" t="s">
        <v>15</v>
      </c>
      <c r="D224" s="187" t="s">
        <v>1601</v>
      </c>
      <c r="E224" s="188" t="s">
        <v>25</v>
      </c>
      <c r="F224" s="189">
        <v>61</v>
      </c>
      <c r="G224" s="190">
        <v>26.22</v>
      </c>
      <c r="H224" s="190">
        <f>TRUNC(TRUNC(G224 * J6, 2) + G224, 2)</f>
        <v>33.44</v>
      </c>
      <c r="I224" s="190">
        <f t="shared" si="3"/>
        <v>2039.84</v>
      </c>
      <c r="J224" s="191">
        <f>I224 / I5</f>
        <v>8.4889759691241374E-4</v>
      </c>
    </row>
    <row r="225" spans="1:10" ht="51.95" customHeight="1" x14ac:dyDescent="0.2">
      <c r="A225" s="187" t="s">
        <v>2218</v>
      </c>
      <c r="B225" s="187" t="s">
        <v>1997</v>
      </c>
      <c r="C225" s="187" t="s">
        <v>15</v>
      </c>
      <c r="D225" s="187" t="s">
        <v>1602</v>
      </c>
      <c r="E225" s="188" t="s">
        <v>25</v>
      </c>
      <c r="F225" s="189">
        <v>2</v>
      </c>
      <c r="G225" s="190">
        <v>44.24</v>
      </c>
      <c r="H225" s="190">
        <f>TRUNC(TRUNC(G225 * J6, 2) + G225, 2)</f>
        <v>56.42</v>
      </c>
      <c r="I225" s="190">
        <f t="shared" si="3"/>
        <v>112.84</v>
      </c>
      <c r="J225" s="191">
        <f>I225 / I5</f>
        <v>4.6959371732879432E-5</v>
      </c>
    </row>
    <row r="226" spans="1:10" ht="51.95" customHeight="1" x14ac:dyDescent="0.2">
      <c r="A226" s="187" t="s">
        <v>2219</v>
      </c>
      <c r="B226" s="187" t="s">
        <v>1998</v>
      </c>
      <c r="C226" s="187" t="s">
        <v>15</v>
      </c>
      <c r="D226" s="187" t="s">
        <v>1603</v>
      </c>
      <c r="E226" s="188" t="s">
        <v>25</v>
      </c>
      <c r="F226" s="189">
        <v>1</v>
      </c>
      <c r="G226" s="190">
        <v>48.94</v>
      </c>
      <c r="H226" s="190">
        <f>TRUNC(TRUNC(G226 * J6, 2) + G226, 2)</f>
        <v>62.41</v>
      </c>
      <c r="I226" s="190">
        <f t="shared" si="3"/>
        <v>62.41</v>
      </c>
      <c r="J226" s="191">
        <f>I226 / I5</f>
        <v>2.597247775477672E-5</v>
      </c>
    </row>
    <row r="227" spans="1:10" ht="51.95" customHeight="1" x14ac:dyDescent="0.2">
      <c r="A227" s="187" t="s">
        <v>2220</v>
      </c>
      <c r="B227" s="187" t="s">
        <v>1999</v>
      </c>
      <c r="C227" s="187" t="s">
        <v>15</v>
      </c>
      <c r="D227" s="187" t="s">
        <v>1604</v>
      </c>
      <c r="E227" s="188" t="s">
        <v>25</v>
      </c>
      <c r="F227" s="189">
        <v>11</v>
      </c>
      <c r="G227" s="190">
        <v>42.04</v>
      </c>
      <c r="H227" s="190">
        <f>TRUNC(TRUNC(G227 * J6, 2) + G227, 2)</f>
        <v>53.61</v>
      </c>
      <c r="I227" s="190">
        <f t="shared" si="3"/>
        <v>589.71</v>
      </c>
      <c r="J227" s="191">
        <f>I227 / I5</f>
        <v>2.4541307253275724E-4</v>
      </c>
    </row>
    <row r="228" spans="1:10" ht="39" customHeight="1" x14ac:dyDescent="0.2">
      <c r="A228" s="187" t="s">
        <v>2221</v>
      </c>
      <c r="B228" s="187" t="s">
        <v>2000</v>
      </c>
      <c r="C228" s="187" t="s">
        <v>15</v>
      </c>
      <c r="D228" s="187" t="s">
        <v>2001</v>
      </c>
      <c r="E228" s="188" t="s">
        <v>25</v>
      </c>
      <c r="F228" s="189">
        <v>1</v>
      </c>
      <c r="G228" s="190">
        <v>259.69</v>
      </c>
      <c r="H228" s="190">
        <f>TRUNC(TRUNC(G228 * J6, 2) + G228, 2)</f>
        <v>331.2</v>
      </c>
      <c r="I228" s="190">
        <f t="shared" si="3"/>
        <v>331.2</v>
      </c>
      <c r="J228" s="191">
        <f>I228 / I5</f>
        <v>1.3783183195612963E-4</v>
      </c>
    </row>
    <row r="229" spans="1:10" ht="51.95" customHeight="1" x14ac:dyDescent="0.2">
      <c r="A229" s="187" t="s">
        <v>2222</v>
      </c>
      <c r="B229" s="187" t="s">
        <v>2002</v>
      </c>
      <c r="C229" s="187" t="s">
        <v>15</v>
      </c>
      <c r="D229" s="187" t="s">
        <v>2003</v>
      </c>
      <c r="E229" s="188" t="s">
        <v>25</v>
      </c>
      <c r="F229" s="189">
        <v>74</v>
      </c>
      <c r="G229" s="190">
        <v>6.88</v>
      </c>
      <c r="H229" s="190">
        <f>TRUNC(TRUNC(G229 * J6, 2) + G229, 2)</f>
        <v>8.77</v>
      </c>
      <c r="I229" s="190">
        <f t="shared" si="3"/>
        <v>648.98</v>
      </c>
      <c r="J229" s="191">
        <f>I229 / I5</f>
        <v>2.7007881130099338E-4</v>
      </c>
    </row>
    <row r="230" spans="1:10" ht="51.95" customHeight="1" x14ac:dyDescent="0.2">
      <c r="A230" s="187" t="s">
        <v>2223</v>
      </c>
      <c r="B230" s="187" t="s">
        <v>2004</v>
      </c>
      <c r="C230" s="187" t="s">
        <v>15</v>
      </c>
      <c r="D230" s="187" t="s">
        <v>2005</v>
      </c>
      <c r="E230" s="188" t="s">
        <v>25</v>
      </c>
      <c r="F230" s="189">
        <v>48</v>
      </c>
      <c r="G230" s="190">
        <v>15.33</v>
      </c>
      <c r="H230" s="190">
        <f>TRUNC(TRUNC(G230 * J6, 2) + G230, 2)</f>
        <v>19.55</v>
      </c>
      <c r="I230" s="190">
        <f t="shared" si="3"/>
        <v>938.4</v>
      </c>
      <c r="J230" s="191">
        <f>I230 / I5</f>
        <v>3.9052352387570062E-4</v>
      </c>
    </row>
    <row r="231" spans="1:10" ht="51.95" customHeight="1" x14ac:dyDescent="0.2">
      <c r="A231" s="187" t="s">
        <v>2224</v>
      </c>
      <c r="B231" s="187" t="s">
        <v>2006</v>
      </c>
      <c r="C231" s="187" t="s">
        <v>15</v>
      </c>
      <c r="D231" s="187" t="s">
        <v>2007</v>
      </c>
      <c r="E231" s="188" t="s">
        <v>25</v>
      </c>
      <c r="F231" s="189">
        <v>4</v>
      </c>
      <c r="G231" s="190">
        <v>33.43</v>
      </c>
      <c r="H231" s="190">
        <f>TRUNC(TRUNC(G231 * J6, 2) + G231, 2)</f>
        <v>42.63</v>
      </c>
      <c r="I231" s="190">
        <f t="shared" si="3"/>
        <v>170.52</v>
      </c>
      <c r="J231" s="191">
        <f>I231 / I5</f>
        <v>7.0963417829587029E-5</v>
      </c>
    </row>
    <row r="232" spans="1:10" ht="39" customHeight="1" x14ac:dyDescent="0.2">
      <c r="A232" s="187" t="s">
        <v>2225</v>
      </c>
      <c r="B232" s="187" t="s">
        <v>2008</v>
      </c>
      <c r="C232" s="187" t="s">
        <v>15</v>
      </c>
      <c r="D232" s="187" t="s">
        <v>1609</v>
      </c>
      <c r="E232" s="188" t="s">
        <v>25</v>
      </c>
      <c r="F232" s="189">
        <v>7</v>
      </c>
      <c r="G232" s="190">
        <v>16.55</v>
      </c>
      <c r="H232" s="190">
        <f>TRUNC(TRUNC(G232 * J6, 2) + G232, 2)</f>
        <v>21.1</v>
      </c>
      <c r="I232" s="190">
        <f t="shared" si="3"/>
        <v>147.69999999999999</v>
      </c>
      <c r="J232" s="191">
        <f>I232 / I5</f>
        <v>6.1466671436957558E-5</v>
      </c>
    </row>
    <row r="233" spans="1:10" ht="39" customHeight="1" x14ac:dyDescent="0.2">
      <c r="A233" s="187" t="s">
        <v>2226</v>
      </c>
      <c r="B233" s="187" t="s">
        <v>2009</v>
      </c>
      <c r="C233" s="187" t="s">
        <v>15</v>
      </c>
      <c r="D233" s="187" t="s">
        <v>1610</v>
      </c>
      <c r="E233" s="188" t="s">
        <v>25</v>
      </c>
      <c r="F233" s="189">
        <v>5</v>
      </c>
      <c r="G233" s="190">
        <v>18.329999999999998</v>
      </c>
      <c r="H233" s="190">
        <f>TRUNC(TRUNC(G233 * J6, 2) + G233, 2)</f>
        <v>23.37</v>
      </c>
      <c r="I233" s="190">
        <f t="shared" si="3"/>
        <v>116.85</v>
      </c>
      <c r="J233" s="191">
        <f>I233 / I5</f>
        <v>4.8628168973652618E-5</v>
      </c>
    </row>
    <row r="234" spans="1:10" ht="39" customHeight="1" x14ac:dyDescent="0.2">
      <c r="A234" s="187" t="s">
        <v>2227</v>
      </c>
      <c r="B234" s="187" t="s">
        <v>2010</v>
      </c>
      <c r="C234" s="187" t="s">
        <v>15</v>
      </c>
      <c r="D234" s="187" t="s">
        <v>1611</v>
      </c>
      <c r="E234" s="188" t="s">
        <v>25</v>
      </c>
      <c r="F234" s="189">
        <v>3</v>
      </c>
      <c r="G234" s="190">
        <v>31.84</v>
      </c>
      <c r="H234" s="190">
        <f>TRUNC(TRUNC(G234 * J6, 2) + G234, 2)</f>
        <v>40.6</v>
      </c>
      <c r="I234" s="190">
        <f t="shared" si="3"/>
        <v>121.8</v>
      </c>
      <c r="J234" s="191">
        <f>I234 / I5</f>
        <v>5.0688155592562163E-5</v>
      </c>
    </row>
    <row r="235" spans="1:10" ht="39" customHeight="1" x14ac:dyDescent="0.2">
      <c r="A235" s="187" t="s">
        <v>2228</v>
      </c>
      <c r="B235" s="187" t="s">
        <v>2011</v>
      </c>
      <c r="C235" s="187" t="s">
        <v>15</v>
      </c>
      <c r="D235" s="187" t="s">
        <v>1612</v>
      </c>
      <c r="E235" s="188" t="s">
        <v>25</v>
      </c>
      <c r="F235" s="189">
        <v>21</v>
      </c>
      <c r="G235" s="190">
        <v>13.92</v>
      </c>
      <c r="H235" s="190">
        <f>TRUNC(TRUNC(G235 * J6, 2) + G235, 2)</f>
        <v>17.75</v>
      </c>
      <c r="I235" s="190">
        <f t="shared" si="3"/>
        <v>372.75</v>
      </c>
      <c r="J235" s="191">
        <f>I235 / I5</f>
        <v>1.5512323478758248E-4</v>
      </c>
    </row>
    <row r="236" spans="1:10" ht="39" customHeight="1" x14ac:dyDescent="0.2">
      <c r="A236" s="187" t="s">
        <v>2229</v>
      </c>
      <c r="B236" s="187" t="s">
        <v>2012</v>
      </c>
      <c r="C236" s="187" t="s">
        <v>15</v>
      </c>
      <c r="D236" s="187" t="s">
        <v>1613</v>
      </c>
      <c r="E236" s="188" t="s">
        <v>25</v>
      </c>
      <c r="F236" s="189">
        <v>5</v>
      </c>
      <c r="G236" s="190">
        <v>12.64</v>
      </c>
      <c r="H236" s="190">
        <f>TRUNC(TRUNC(G236 * J6, 2) + G236, 2)</f>
        <v>16.12</v>
      </c>
      <c r="I236" s="190">
        <f t="shared" si="3"/>
        <v>80.599999999999994</v>
      </c>
      <c r="J236" s="191">
        <f>I236 / I5</f>
        <v>3.3542408380628161E-5</v>
      </c>
    </row>
    <row r="237" spans="1:10" ht="39" customHeight="1" x14ac:dyDescent="0.2">
      <c r="A237" s="187" t="s">
        <v>2230</v>
      </c>
      <c r="B237" s="187" t="s">
        <v>2013</v>
      </c>
      <c r="C237" s="187" t="s">
        <v>15</v>
      </c>
      <c r="D237" s="187" t="s">
        <v>1614</v>
      </c>
      <c r="E237" s="188" t="s">
        <v>25</v>
      </c>
      <c r="F237" s="189">
        <v>4</v>
      </c>
      <c r="G237" s="190">
        <v>26.67</v>
      </c>
      <c r="H237" s="190">
        <f>TRUNC(TRUNC(G237 * J6, 2) + G237, 2)</f>
        <v>34.01</v>
      </c>
      <c r="I237" s="190">
        <f t="shared" si="3"/>
        <v>136.04</v>
      </c>
      <c r="J237" s="191">
        <f>I237 / I5</f>
        <v>5.6614258512415078E-5</v>
      </c>
    </row>
    <row r="238" spans="1:10" ht="39" customHeight="1" x14ac:dyDescent="0.2">
      <c r="A238" s="187" t="s">
        <v>2231</v>
      </c>
      <c r="B238" s="187" t="s">
        <v>2014</v>
      </c>
      <c r="C238" s="187" t="s">
        <v>15</v>
      </c>
      <c r="D238" s="187" t="s">
        <v>1615</v>
      </c>
      <c r="E238" s="188" t="s">
        <v>25</v>
      </c>
      <c r="F238" s="189">
        <v>5</v>
      </c>
      <c r="G238" s="190">
        <v>29.58</v>
      </c>
      <c r="H238" s="190">
        <f>TRUNC(TRUNC(G238 * J6, 2) + G238, 2)</f>
        <v>37.72</v>
      </c>
      <c r="I238" s="190">
        <f t="shared" si="3"/>
        <v>188.6</v>
      </c>
      <c r="J238" s="191">
        <f>I238 / I5</f>
        <v>7.8487570975018252E-5</v>
      </c>
    </row>
    <row r="239" spans="1:10" ht="39" customHeight="1" x14ac:dyDescent="0.2">
      <c r="A239" s="187" t="s">
        <v>2232</v>
      </c>
      <c r="B239" s="187" t="s">
        <v>2015</v>
      </c>
      <c r="C239" s="187" t="s">
        <v>15</v>
      </c>
      <c r="D239" s="187" t="s">
        <v>1616</v>
      </c>
      <c r="E239" s="188" t="s">
        <v>25</v>
      </c>
      <c r="F239" s="189">
        <v>6</v>
      </c>
      <c r="G239" s="190">
        <v>51.62</v>
      </c>
      <c r="H239" s="190">
        <f>TRUNC(TRUNC(G239 * J6, 2) + G239, 2)</f>
        <v>65.83</v>
      </c>
      <c r="I239" s="190">
        <f t="shared" si="3"/>
        <v>394.98</v>
      </c>
      <c r="J239" s="191">
        <f>I239 / I5</f>
        <v>1.6437444742159447E-4</v>
      </c>
    </row>
    <row r="240" spans="1:10" ht="39" customHeight="1" x14ac:dyDescent="0.2">
      <c r="A240" s="187" t="s">
        <v>2233</v>
      </c>
      <c r="B240" s="187" t="s">
        <v>2016</v>
      </c>
      <c r="C240" s="187" t="s">
        <v>15</v>
      </c>
      <c r="D240" s="187" t="s">
        <v>1617</v>
      </c>
      <c r="E240" s="188" t="s">
        <v>25</v>
      </c>
      <c r="F240" s="189">
        <v>2</v>
      </c>
      <c r="G240" s="190">
        <v>13.24</v>
      </c>
      <c r="H240" s="190">
        <f>TRUNC(TRUNC(G240 * J6, 2) + G240, 2)</f>
        <v>16.88</v>
      </c>
      <c r="I240" s="190">
        <f t="shared" si="3"/>
        <v>33.76</v>
      </c>
      <c r="J240" s="191">
        <f>I240 / I5</f>
        <v>1.4049524899876015E-5</v>
      </c>
    </row>
    <row r="241" spans="1:10" ht="39" customHeight="1" x14ac:dyDescent="0.2">
      <c r="A241" s="187" t="s">
        <v>2234</v>
      </c>
      <c r="B241" s="187" t="s">
        <v>2017</v>
      </c>
      <c r="C241" s="187" t="s">
        <v>15</v>
      </c>
      <c r="D241" s="187" t="s">
        <v>1618</v>
      </c>
      <c r="E241" s="188" t="s">
        <v>25</v>
      </c>
      <c r="F241" s="189">
        <v>21</v>
      </c>
      <c r="G241" s="190">
        <v>30.93</v>
      </c>
      <c r="H241" s="190">
        <f>TRUNC(TRUNC(G241 * J6, 2) + G241, 2)</f>
        <v>39.44</v>
      </c>
      <c r="I241" s="190">
        <f t="shared" si="3"/>
        <v>828.24</v>
      </c>
      <c r="J241" s="191">
        <f>I241 / I5</f>
        <v>3.4467945802942274E-4</v>
      </c>
    </row>
    <row r="242" spans="1:10" ht="39" customHeight="1" x14ac:dyDescent="0.2">
      <c r="A242" s="187" t="s">
        <v>2235</v>
      </c>
      <c r="B242" s="187" t="s">
        <v>988</v>
      </c>
      <c r="C242" s="187" t="s">
        <v>15</v>
      </c>
      <c r="D242" s="187" t="s">
        <v>1619</v>
      </c>
      <c r="E242" s="188" t="s">
        <v>25</v>
      </c>
      <c r="F242" s="189">
        <v>2</v>
      </c>
      <c r="G242" s="190">
        <v>51.18</v>
      </c>
      <c r="H242" s="190">
        <f>TRUNC(TRUNC(G242 * J6, 2) + G242, 2)</f>
        <v>65.27</v>
      </c>
      <c r="I242" s="190">
        <f t="shared" si="3"/>
        <v>130.54</v>
      </c>
      <c r="J242" s="191">
        <f>I242 / I5</f>
        <v>5.4325384491404473E-5</v>
      </c>
    </row>
    <row r="243" spans="1:10" ht="39" customHeight="1" x14ac:dyDescent="0.2">
      <c r="A243" s="187" t="s">
        <v>2236</v>
      </c>
      <c r="B243" s="187" t="s">
        <v>311</v>
      </c>
      <c r="C243" s="187" t="s">
        <v>15</v>
      </c>
      <c r="D243" s="187" t="s">
        <v>1620</v>
      </c>
      <c r="E243" s="188" t="s">
        <v>25</v>
      </c>
      <c r="F243" s="189">
        <v>3</v>
      </c>
      <c r="G243" s="190">
        <v>75.78</v>
      </c>
      <c r="H243" s="190">
        <f>TRUNC(TRUNC(G243 * J6, 2) + G243, 2)</f>
        <v>96.64</v>
      </c>
      <c r="I243" s="190">
        <f t="shared" si="3"/>
        <v>289.92</v>
      </c>
      <c r="J243" s="191">
        <f>I243 / I5</f>
        <v>1.2065279203116275E-4</v>
      </c>
    </row>
    <row r="244" spans="1:10" ht="39" customHeight="1" x14ac:dyDescent="0.2">
      <c r="A244" s="187" t="s">
        <v>2237</v>
      </c>
      <c r="B244" s="187" t="s">
        <v>2018</v>
      </c>
      <c r="C244" s="187" t="s">
        <v>15</v>
      </c>
      <c r="D244" s="187" t="s">
        <v>1621</v>
      </c>
      <c r="E244" s="188" t="s">
        <v>25</v>
      </c>
      <c r="F244" s="189">
        <v>96</v>
      </c>
      <c r="G244" s="190">
        <v>9.76</v>
      </c>
      <c r="H244" s="190">
        <f>TRUNC(TRUNC(G244 * J6, 2) + G244, 2)</f>
        <v>12.44</v>
      </c>
      <c r="I244" s="190">
        <f t="shared" si="3"/>
        <v>1194.24</v>
      </c>
      <c r="J244" s="191">
        <f>I244 / I5</f>
        <v>4.9699362015485579E-4</v>
      </c>
    </row>
    <row r="245" spans="1:10" ht="39" customHeight="1" x14ac:dyDescent="0.2">
      <c r="A245" s="187" t="s">
        <v>2238</v>
      </c>
      <c r="B245" s="187" t="s">
        <v>315</v>
      </c>
      <c r="C245" s="187" t="s">
        <v>15</v>
      </c>
      <c r="D245" s="187" t="s">
        <v>1622</v>
      </c>
      <c r="E245" s="188" t="s">
        <v>25</v>
      </c>
      <c r="F245" s="189">
        <v>3</v>
      </c>
      <c r="G245" s="190">
        <v>15.96</v>
      </c>
      <c r="H245" s="190">
        <f>TRUNC(TRUNC(G245 * J6, 2) + G245, 2)</f>
        <v>20.350000000000001</v>
      </c>
      <c r="I245" s="190">
        <f t="shared" si="3"/>
        <v>61.05</v>
      </c>
      <c r="J245" s="191">
        <f>I245 / I5</f>
        <v>2.5406501633217732E-5</v>
      </c>
    </row>
    <row r="246" spans="1:10" ht="39" customHeight="1" x14ac:dyDescent="0.2">
      <c r="A246" s="187" t="s">
        <v>2239</v>
      </c>
      <c r="B246" s="187" t="s">
        <v>2019</v>
      </c>
      <c r="C246" s="187" t="s">
        <v>15</v>
      </c>
      <c r="D246" s="187" t="s">
        <v>1623</v>
      </c>
      <c r="E246" s="188" t="s">
        <v>25</v>
      </c>
      <c r="F246" s="189">
        <v>2</v>
      </c>
      <c r="G246" s="190">
        <v>20.94</v>
      </c>
      <c r="H246" s="190">
        <f>TRUNC(TRUNC(G246 * J6, 2) + G246, 2)</f>
        <v>26.7</v>
      </c>
      <c r="I246" s="190">
        <f t="shared" si="3"/>
        <v>53.4</v>
      </c>
      <c r="J246" s="191">
        <f>I246 / I5</f>
        <v>2.2222885949448435E-5</v>
      </c>
    </row>
    <row r="247" spans="1:10" ht="26.1" customHeight="1" x14ac:dyDescent="0.2">
      <c r="A247" s="187" t="s">
        <v>2240</v>
      </c>
      <c r="B247" s="187" t="s">
        <v>1057</v>
      </c>
      <c r="C247" s="187" t="s">
        <v>15</v>
      </c>
      <c r="D247" s="187" t="s">
        <v>1624</v>
      </c>
      <c r="E247" s="188" t="s">
        <v>25</v>
      </c>
      <c r="F247" s="189">
        <v>19</v>
      </c>
      <c r="G247" s="190">
        <v>4.8</v>
      </c>
      <c r="H247" s="190">
        <f>TRUNC(TRUNC(G247 * J6, 2) + G247, 2)</f>
        <v>6.12</v>
      </c>
      <c r="I247" s="190">
        <f t="shared" si="3"/>
        <v>116.28</v>
      </c>
      <c r="J247" s="191">
        <f>I247 / I5</f>
        <v>4.8390958393293338E-5</v>
      </c>
    </row>
    <row r="248" spans="1:10" ht="26.1" customHeight="1" x14ac:dyDescent="0.2">
      <c r="A248" s="187" t="s">
        <v>2241</v>
      </c>
      <c r="B248" s="187" t="s">
        <v>317</v>
      </c>
      <c r="C248" s="187" t="s">
        <v>15</v>
      </c>
      <c r="D248" s="187" t="s">
        <v>1625</v>
      </c>
      <c r="E248" s="188" t="s">
        <v>25</v>
      </c>
      <c r="F248" s="189">
        <v>9</v>
      </c>
      <c r="G248" s="190">
        <v>12.85</v>
      </c>
      <c r="H248" s="190">
        <f>TRUNC(TRUNC(G248 * J6, 2) + G248, 2)</f>
        <v>16.38</v>
      </c>
      <c r="I248" s="190">
        <f t="shared" si="3"/>
        <v>147.41999999999999</v>
      </c>
      <c r="J248" s="191">
        <f>I248 / I5</f>
        <v>6.1350146941342476E-5</v>
      </c>
    </row>
    <row r="249" spans="1:10" ht="26.1" customHeight="1" x14ac:dyDescent="0.2">
      <c r="A249" s="187" t="s">
        <v>2242</v>
      </c>
      <c r="B249" s="187" t="s">
        <v>2020</v>
      </c>
      <c r="C249" s="187" t="s">
        <v>15</v>
      </c>
      <c r="D249" s="187" t="s">
        <v>1626</v>
      </c>
      <c r="E249" s="188" t="s">
        <v>25</v>
      </c>
      <c r="F249" s="189">
        <v>2</v>
      </c>
      <c r="G249" s="190">
        <v>24.9</v>
      </c>
      <c r="H249" s="190">
        <f>TRUNC(TRUNC(G249 * J6, 2) + G249, 2)</f>
        <v>31.75</v>
      </c>
      <c r="I249" s="190">
        <f t="shared" si="3"/>
        <v>63.5</v>
      </c>
      <c r="J249" s="191">
        <f>I249 / I5</f>
        <v>2.6426090969849733E-5</v>
      </c>
    </row>
    <row r="250" spans="1:10" ht="39" customHeight="1" x14ac:dyDescent="0.2">
      <c r="A250" s="187" t="s">
        <v>2243</v>
      </c>
      <c r="B250" s="187" t="s">
        <v>2021</v>
      </c>
      <c r="C250" s="187" t="s">
        <v>15</v>
      </c>
      <c r="D250" s="187" t="s">
        <v>2022</v>
      </c>
      <c r="E250" s="188" t="s">
        <v>107</v>
      </c>
      <c r="F250" s="189">
        <v>210</v>
      </c>
      <c r="G250" s="190">
        <v>26.65</v>
      </c>
      <c r="H250" s="190">
        <f>TRUNC(TRUNC(G250 * J6, 2) + G250, 2)</f>
        <v>33.979999999999997</v>
      </c>
      <c r="I250" s="190">
        <f t="shared" si="3"/>
        <v>7135.8</v>
      </c>
      <c r="J250" s="191">
        <f>I250 / I5</f>
        <v>2.9696267707504526E-3</v>
      </c>
    </row>
    <row r="251" spans="1:10" ht="39" customHeight="1" x14ac:dyDescent="0.2">
      <c r="A251" s="187" t="s">
        <v>2244</v>
      </c>
      <c r="B251" s="187" t="s">
        <v>2023</v>
      </c>
      <c r="C251" s="187" t="s">
        <v>15</v>
      </c>
      <c r="D251" s="187" t="s">
        <v>2024</v>
      </c>
      <c r="E251" s="188" t="s">
        <v>107</v>
      </c>
      <c r="F251" s="189">
        <v>60</v>
      </c>
      <c r="G251" s="190">
        <v>24.68</v>
      </c>
      <c r="H251" s="190">
        <f>TRUNC(TRUNC(G251 * J6, 2) + G251, 2)</f>
        <v>31.47</v>
      </c>
      <c r="I251" s="190">
        <f t="shared" si="3"/>
        <v>1888.2</v>
      </c>
      <c r="J251" s="191">
        <f>I251 / I5</f>
        <v>7.8579125935858689E-4</v>
      </c>
    </row>
    <row r="252" spans="1:10" ht="39" customHeight="1" x14ac:dyDescent="0.2">
      <c r="A252" s="187" t="s">
        <v>2245</v>
      </c>
      <c r="B252" s="187" t="s">
        <v>2025</v>
      </c>
      <c r="C252" s="187" t="s">
        <v>15</v>
      </c>
      <c r="D252" s="187" t="s">
        <v>2026</v>
      </c>
      <c r="E252" s="188" t="s">
        <v>107</v>
      </c>
      <c r="F252" s="189">
        <v>75</v>
      </c>
      <c r="G252" s="190">
        <v>38.71</v>
      </c>
      <c r="H252" s="190">
        <f>TRUNC(TRUNC(G252 * J6, 2) + G252, 2)</f>
        <v>49.37</v>
      </c>
      <c r="I252" s="190">
        <f t="shared" si="3"/>
        <v>3702.75</v>
      </c>
      <c r="J252" s="191">
        <f>I252 / I5</f>
        <v>1.5409324147812771E-3</v>
      </c>
    </row>
    <row r="253" spans="1:10" ht="39" customHeight="1" x14ac:dyDescent="0.2">
      <c r="A253" s="187" t="s">
        <v>2246</v>
      </c>
      <c r="B253" s="187" t="s">
        <v>2027</v>
      </c>
      <c r="C253" s="187" t="s">
        <v>15</v>
      </c>
      <c r="D253" s="187" t="s">
        <v>2028</v>
      </c>
      <c r="E253" s="188" t="s">
        <v>107</v>
      </c>
      <c r="F253" s="189">
        <v>76</v>
      </c>
      <c r="G253" s="190">
        <v>62.55</v>
      </c>
      <c r="H253" s="190">
        <f>TRUNC(TRUNC(G253 * J6, 2) + G253, 2)</f>
        <v>79.77</v>
      </c>
      <c r="I253" s="190">
        <f t="shared" si="3"/>
        <v>6062.52</v>
      </c>
      <c r="J253" s="191">
        <f>I253 / I5</f>
        <v>2.5229717327013134E-3</v>
      </c>
    </row>
    <row r="254" spans="1:10" ht="39" customHeight="1" x14ac:dyDescent="0.2">
      <c r="A254" s="187" t="s">
        <v>2247</v>
      </c>
      <c r="B254" s="187" t="s">
        <v>2029</v>
      </c>
      <c r="C254" s="187" t="s">
        <v>15</v>
      </c>
      <c r="D254" s="187" t="s">
        <v>1631</v>
      </c>
      <c r="E254" s="188" t="s">
        <v>25</v>
      </c>
      <c r="F254" s="189">
        <v>29</v>
      </c>
      <c r="G254" s="190">
        <v>13.52</v>
      </c>
      <c r="H254" s="190">
        <f>TRUNC(TRUNC(G254 * J6, 2) + G254, 2)</f>
        <v>17.239999999999998</v>
      </c>
      <c r="I254" s="190">
        <f t="shared" si="3"/>
        <v>499.96</v>
      </c>
      <c r="J254" s="191">
        <f>I254 / I5</f>
        <v>2.0806281009899325E-4</v>
      </c>
    </row>
    <row r="255" spans="1:10" ht="39" customHeight="1" x14ac:dyDescent="0.2">
      <c r="A255" s="187" t="s">
        <v>2248</v>
      </c>
      <c r="B255" s="187" t="s">
        <v>2030</v>
      </c>
      <c r="C255" s="187" t="s">
        <v>15</v>
      </c>
      <c r="D255" s="187" t="s">
        <v>1632</v>
      </c>
      <c r="E255" s="188" t="s">
        <v>25</v>
      </c>
      <c r="F255" s="189">
        <v>14</v>
      </c>
      <c r="G255" s="190">
        <v>33.020000000000003</v>
      </c>
      <c r="H255" s="190">
        <f>TRUNC(TRUNC(G255 * J6, 2) + G255, 2)</f>
        <v>42.11</v>
      </c>
      <c r="I255" s="190">
        <f t="shared" si="3"/>
        <v>589.54</v>
      </c>
      <c r="J255" s="191">
        <f>I255 / I5</f>
        <v>2.4534232551756235E-4</v>
      </c>
    </row>
    <row r="256" spans="1:10" ht="26.1" customHeight="1" x14ac:dyDescent="0.2">
      <c r="A256" s="187" t="s">
        <v>2249</v>
      </c>
      <c r="B256" s="187" t="s">
        <v>2031</v>
      </c>
      <c r="C256" s="187" t="s">
        <v>15</v>
      </c>
      <c r="D256" s="187" t="s">
        <v>1633</v>
      </c>
      <c r="E256" s="188" t="s">
        <v>25</v>
      </c>
      <c r="F256" s="189">
        <v>20</v>
      </c>
      <c r="G256" s="190">
        <v>52.53</v>
      </c>
      <c r="H256" s="190">
        <f>TRUNC(TRUNC(G256 * J6, 2) + G256, 2)</f>
        <v>66.989999999999995</v>
      </c>
      <c r="I256" s="190">
        <f t="shared" si="3"/>
        <v>1339.8</v>
      </c>
      <c r="J256" s="191">
        <f>I256 / I5</f>
        <v>5.5756971151818373E-4</v>
      </c>
    </row>
    <row r="257" spans="1:10" ht="26.1" customHeight="1" x14ac:dyDescent="0.2">
      <c r="A257" s="187" t="s">
        <v>2250</v>
      </c>
      <c r="B257" s="187" t="s">
        <v>2032</v>
      </c>
      <c r="C257" s="187" t="s">
        <v>15</v>
      </c>
      <c r="D257" s="187" t="s">
        <v>1634</v>
      </c>
      <c r="E257" s="188" t="s">
        <v>25</v>
      </c>
      <c r="F257" s="189">
        <v>2</v>
      </c>
      <c r="G257" s="190">
        <v>88.09</v>
      </c>
      <c r="H257" s="190">
        <f>TRUNC(TRUNC(G257 * J6, 2) + G257, 2)</f>
        <v>112.34</v>
      </c>
      <c r="I257" s="190">
        <f t="shared" si="3"/>
        <v>224.68</v>
      </c>
      <c r="J257" s="191">
        <f>I257 / I5</f>
        <v>9.3502584552847845E-5</v>
      </c>
    </row>
    <row r="258" spans="1:10" ht="39" customHeight="1" x14ac:dyDescent="0.2">
      <c r="A258" s="187" t="s">
        <v>2251</v>
      </c>
      <c r="B258" s="187" t="s">
        <v>2033</v>
      </c>
      <c r="C258" s="187" t="s">
        <v>15</v>
      </c>
      <c r="D258" s="187" t="s">
        <v>1635</v>
      </c>
      <c r="E258" s="188" t="s">
        <v>25</v>
      </c>
      <c r="F258" s="189">
        <v>17</v>
      </c>
      <c r="G258" s="190">
        <v>22.22</v>
      </c>
      <c r="H258" s="190">
        <f>TRUNC(TRUNC(G258 * J6, 2) + G258, 2)</f>
        <v>28.33</v>
      </c>
      <c r="I258" s="190">
        <f t="shared" si="3"/>
        <v>481.61</v>
      </c>
      <c r="J258" s="191">
        <f>I258 / I5</f>
        <v>2.0042629404707607E-4</v>
      </c>
    </row>
    <row r="259" spans="1:10" ht="39" customHeight="1" x14ac:dyDescent="0.2">
      <c r="A259" s="187" t="s">
        <v>2252</v>
      </c>
      <c r="B259" s="187" t="s">
        <v>2034</v>
      </c>
      <c r="C259" s="187" t="s">
        <v>15</v>
      </c>
      <c r="D259" s="187" t="s">
        <v>1636</v>
      </c>
      <c r="E259" s="188" t="s">
        <v>25</v>
      </c>
      <c r="F259" s="189">
        <v>6</v>
      </c>
      <c r="G259" s="190">
        <v>66.87</v>
      </c>
      <c r="H259" s="190">
        <f>TRUNC(TRUNC(G259 * J6, 2) + G259, 2)</f>
        <v>85.28</v>
      </c>
      <c r="I259" s="190">
        <f t="shared" si="3"/>
        <v>511.68</v>
      </c>
      <c r="J259" s="191">
        <f>I259 / I5</f>
        <v>2.1294019255831042E-4</v>
      </c>
    </row>
    <row r="260" spans="1:10" ht="39" customHeight="1" x14ac:dyDescent="0.2">
      <c r="A260" s="187" t="s">
        <v>2253</v>
      </c>
      <c r="B260" s="187" t="s">
        <v>2035</v>
      </c>
      <c r="C260" s="187" t="s">
        <v>15</v>
      </c>
      <c r="D260" s="187" t="s">
        <v>2036</v>
      </c>
      <c r="E260" s="188" t="s">
        <v>25</v>
      </c>
      <c r="F260" s="189">
        <v>18</v>
      </c>
      <c r="G260" s="190">
        <v>18.22</v>
      </c>
      <c r="H260" s="190">
        <f>TRUNC(TRUNC(G260 * J6, 2) + G260, 2)</f>
        <v>23.23</v>
      </c>
      <c r="I260" s="190">
        <f t="shared" si="3"/>
        <v>418.14</v>
      </c>
      <c r="J260" s="191">
        <f>I260 / I5</f>
        <v>1.7401268784461365E-4</v>
      </c>
    </row>
    <row r="261" spans="1:10" ht="39" customHeight="1" x14ac:dyDescent="0.2">
      <c r="A261" s="187" t="s">
        <v>2254</v>
      </c>
      <c r="B261" s="187" t="s">
        <v>941</v>
      </c>
      <c r="C261" s="187" t="s">
        <v>15</v>
      </c>
      <c r="D261" s="187" t="s">
        <v>2037</v>
      </c>
      <c r="E261" s="188" t="s">
        <v>25</v>
      </c>
      <c r="F261" s="189">
        <v>56</v>
      </c>
      <c r="G261" s="190">
        <v>14.57</v>
      </c>
      <c r="H261" s="190">
        <f>TRUNC(TRUNC(G261 * J6, 2) + G261, 2)</f>
        <v>18.579999999999998</v>
      </c>
      <c r="I261" s="190">
        <f t="shared" si="3"/>
        <v>1040.48</v>
      </c>
      <c r="J261" s="191">
        <f>I261 / I5</f>
        <v>4.3300502570565747E-4</v>
      </c>
    </row>
    <row r="262" spans="1:10" ht="39" customHeight="1" x14ac:dyDescent="0.2">
      <c r="A262" s="187" t="s">
        <v>2255</v>
      </c>
      <c r="B262" s="187" t="s">
        <v>2038</v>
      </c>
      <c r="C262" s="187" t="s">
        <v>15</v>
      </c>
      <c r="D262" s="187" t="s">
        <v>2039</v>
      </c>
      <c r="E262" s="188" t="s">
        <v>25</v>
      </c>
      <c r="F262" s="189">
        <v>2</v>
      </c>
      <c r="G262" s="190">
        <v>22.84</v>
      </c>
      <c r="H262" s="190">
        <f>TRUNC(TRUNC(G262 * J6, 2) + G262, 2)</f>
        <v>29.13</v>
      </c>
      <c r="I262" s="190">
        <f t="shared" si="3"/>
        <v>58.26</v>
      </c>
      <c r="J262" s="191">
        <f>I262 / I5</f>
        <v>2.424541826619599E-5</v>
      </c>
    </row>
    <row r="263" spans="1:10" ht="39" customHeight="1" x14ac:dyDescent="0.2">
      <c r="A263" s="187" t="s">
        <v>2256</v>
      </c>
      <c r="B263" s="187" t="s">
        <v>2040</v>
      </c>
      <c r="C263" s="187" t="s">
        <v>15</v>
      </c>
      <c r="D263" s="187" t="s">
        <v>2041</v>
      </c>
      <c r="E263" s="188" t="s">
        <v>25</v>
      </c>
      <c r="F263" s="189">
        <v>1</v>
      </c>
      <c r="G263" s="190">
        <v>24.76</v>
      </c>
      <c r="H263" s="190">
        <f>TRUNC(TRUNC(G263 * J6, 2) + G263, 2)</f>
        <v>31.57</v>
      </c>
      <c r="I263" s="190">
        <f t="shared" si="3"/>
        <v>31.57</v>
      </c>
      <c r="J263" s="191">
        <f>I263 / I5</f>
        <v>1.3138136880600882E-5</v>
      </c>
    </row>
    <row r="264" spans="1:10" ht="24" customHeight="1" x14ac:dyDescent="0.2">
      <c r="A264" s="182" t="s">
        <v>382</v>
      </c>
      <c r="B264" s="182" t="s">
        <v>3244</v>
      </c>
      <c r="C264" s="182"/>
      <c r="D264" s="182" t="s">
        <v>1641</v>
      </c>
      <c r="E264" s="183"/>
      <c r="F264" s="184">
        <v>1</v>
      </c>
      <c r="G264" s="184" t="s">
        <v>3245</v>
      </c>
      <c r="H264" s="185">
        <f>I265 + I272 + I278</f>
        <v>95701.94</v>
      </c>
      <c r="I264" s="185">
        <f t="shared" ref="I264:I325" si="4">TRUNC(F264 * H264,2)</f>
        <v>95701.94</v>
      </c>
      <c r="J264" s="186">
        <f>I264 / I5</f>
        <v>3.9827215313875605E-2</v>
      </c>
    </row>
    <row r="265" spans="1:10" ht="24" customHeight="1" x14ac:dyDescent="0.2">
      <c r="A265" s="182" t="s">
        <v>384</v>
      </c>
      <c r="B265" s="182" t="s">
        <v>3244</v>
      </c>
      <c r="C265" s="182"/>
      <c r="D265" s="182" t="s">
        <v>2042</v>
      </c>
      <c r="E265" s="183"/>
      <c r="F265" s="184">
        <v>1</v>
      </c>
      <c r="G265" s="184" t="s">
        <v>3245</v>
      </c>
      <c r="H265" s="185">
        <f>I266 + I267 + I268 + I269 + I270 + I271</f>
        <v>46679.420000000006</v>
      </c>
      <c r="I265" s="185">
        <f t="shared" si="4"/>
        <v>46679.42</v>
      </c>
      <c r="J265" s="186">
        <f>I265 / I5</f>
        <v>1.9426056682516898E-2</v>
      </c>
    </row>
    <row r="266" spans="1:10" ht="39" customHeight="1" x14ac:dyDescent="0.2">
      <c r="A266" s="187" t="s">
        <v>1949</v>
      </c>
      <c r="B266" s="187" t="s">
        <v>3276</v>
      </c>
      <c r="C266" s="187" t="s">
        <v>15</v>
      </c>
      <c r="D266" s="187" t="s">
        <v>3277</v>
      </c>
      <c r="E266" s="188" t="s">
        <v>25</v>
      </c>
      <c r="F266" s="189">
        <v>8</v>
      </c>
      <c r="G266" s="190">
        <v>917.44</v>
      </c>
      <c r="H266" s="190">
        <f>TRUNC(TRUNC(G266 * J6, 2) + G266, 2)</f>
        <v>1170.0999999999999</v>
      </c>
      <c r="I266" s="190">
        <f t="shared" si="4"/>
        <v>9360.7999999999993</v>
      </c>
      <c r="J266" s="191">
        <f>I266 / I5</f>
        <v>3.8955803519774702E-3</v>
      </c>
    </row>
    <row r="267" spans="1:10" ht="51.95" customHeight="1" x14ac:dyDescent="0.2">
      <c r="A267" s="187" t="s">
        <v>1952</v>
      </c>
      <c r="B267" s="187" t="s">
        <v>3278</v>
      </c>
      <c r="C267" s="187" t="s">
        <v>24</v>
      </c>
      <c r="D267" s="187" t="s">
        <v>3279</v>
      </c>
      <c r="E267" s="188" t="s">
        <v>219</v>
      </c>
      <c r="F267" s="189">
        <v>7</v>
      </c>
      <c r="G267" s="190">
        <v>382.73</v>
      </c>
      <c r="H267" s="190">
        <f>TRUNC(TRUNC(G267 * J6, 2) + G267, 2)</f>
        <v>488.13</v>
      </c>
      <c r="I267" s="190">
        <f t="shared" si="4"/>
        <v>3416.91</v>
      </c>
      <c r="J267" s="191">
        <f>I267 / I5</f>
        <v>1.4219775511147912E-3</v>
      </c>
    </row>
    <row r="268" spans="1:10" ht="51.95" customHeight="1" x14ac:dyDescent="0.2">
      <c r="A268" s="187" t="s">
        <v>1955</v>
      </c>
      <c r="B268" s="187" t="s">
        <v>2043</v>
      </c>
      <c r="C268" s="187" t="s">
        <v>15</v>
      </c>
      <c r="D268" s="187" t="s">
        <v>3219</v>
      </c>
      <c r="E268" s="188" t="s">
        <v>25</v>
      </c>
      <c r="F268" s="189">
        <v>7</v>
      </c>
      <c r="G268" s="190">
        <v>579.36</v>
      </c>
      <c r="H268" s="190">
        <f>TRUNC(TRUNC(G268 * J6, 2) + G268, 2)</f>
        <v>738.91</v>
      </c>
      <c r="I268" s="190">
        <f t="shared" si="4"/>
        <v>5172.37</v>
      </c>
      <c r="J268" s="191">
        <f>I268 / I5</f>
        <v>2.1525278763735692E-3</v>
      </c>
    </row>
    <row r="269" spans="1:10" ht="65.099999999999994" customHeight="1" x14ac:dyDescent="0.2">
      <c r="A269" s="187" t="s">
        <v>1958</v>
      </c>
      <c r="B269" s="187" t="s">
        <v>2044</v>
      </c>
      <c r="C269" s="187" t="s">
        <v>15</v>
      </c>
      <c r="D269" s="187" t="s">
        <v>3220</v>
      </c>
      <c r="E269" s="188" t="s">
        <v>25</v>
      </c>
      <c r="F269" s="189">
        <v>30</v>
      </c>
      <c r="G269" s="190">
        <v>460.02</v>
      </c>
      <c r="H269" s="190">
        <f>TRUNC(TRUNC(G269 * J6, 2) + G269, 2)</f>
        <v>586.70000000000005</v>
      </c>
      <c r="I269" s="190">
        <f t="shared" si="4"/>
        <v>17601</v>
      </c>
      <c r="J269" s="191">
        <f>I269 / I5</f>
        <v>7.3248130261468524E-3</v>
      </c>
    </row>
    <row r="270" spans="1:10" ht="78" customHeight="1" x14ac:dyDescent="0.2">
      <c r="A270" s="187" t="s">
        <v>1961</v>
      </c>
      <c r="B270" s="187" t="s">
        <v>2045</v>
      </c>
      <c r="C270" s="187" t="s">
        <v>24</v>
      </c>
      <c r="D270" s="187" t="s">
        <v>2046</v>
      </c>
      <c r="E270" s="188" t="s">
        <v>219</v>
      </c>
      <c r="F270" s="189">
        <v>8</v>
      </c>
      <c r="G270" s="190">
        <v>624.26</v>
      </c>
      <c r="H270" s="190">
        <f>TRUNC(TRUNC(G270 * J6, 2) + G270, 2)</f>
        <v>796.18</v>
      </c>
      <c r="I270" s="190">
        <f t="shared" si="4"/>
        <v>6369.44</v>
      </c>
      <c r="J270" s="191">
        <f>I270 / I5</f>
        <v>2.6506992262519632E-3</v>
      </c>
    </row>
    <row r="271" spans="1:10" ht="51.95" customHeight="1" x14ac:dyDescent="0.2">
      <c r="A271" s="187" t="s">
        <v>1963</v>
      </c>
      <c r="B271" s="187" t="s">
        <v>2047</v>
      </c>
      <c r="C271" s="187" t="s">
        <v>15</v>
      </c>
      <c r="D271" s="187" t="s">
        <v>3221</v>
      </c>
      <c r="E271" s="188" t="s">
        <v>25</v>
      </c>
      <c r="F271" s="189">
        <v>5</v>
      </c>
      <c r="G271" s="190">
        <v>746.26</v>
      </c>
      <c r="H271" s="190">
        <f>TRUNC(TRUNC(G271 * J6, 2) + G271, 2)</f>
        <v>951.78</v>
      </c>
      <c r="I271" s="190">
        <f t="shared" si="4"/>
        <v>4758.8999999999996</v>
      </c>
      <c r="J271" s="191">
        <f>I271 / I5</f>
        <v>1.98045865065225E-3</v>
      </c>
    </row>
    <row r="272" spans="1:10" ht="24" customHeight="1" x14ac:dyDescent="0.2">
      <c r="A272" s="182" t="s">
        <v>387</v>
      </c>
      <c r="B272" s="182" t="s">
        <v>3244</v>
      </c>
      <c r="C272" s="182"/>
      <c r="D272" s="182" t="s">
        <v>1647</v>
      </c>
      <c r="E272" s="183"/>
      <c r="F272" s="184">
        <v>1</v>
      </c>
      <c r="G272" s="184" t="s">
        <v>3245</v>
      </c>
      <c r="H272" s="185">
        <f>I273 + I274 + I275 + I276 + I277</f>
        <v>36121.439999999995</v>
      </c>
      <c r="I272" s="185">
        <f t="shared" si="4"/>
        <v>36121.440000000002</v>
      </c>
      <c r="J272" s="186">
        <f>I272 / I5</f>
        <v>1.5032259203180614E-2</v>
      </c>
    </row>
    <row r="273" spans="1:10" ht="39" customHeight="1" x14ac:dyDescent="0.2">
      <c r="A273" s="187" t="s">
        <v>2257</v>
      </c>
      <c r="B273" s="187" t="s">
        <v>3280</v>
      </c>
      <c r="C273" s="187" t="s">
        <v>24</v>
      </c>
      <c r="D273" s="187" t="s">
        <v>3281</v>
      </c>
      <c r="E273" s="188" t="s">
        <v>16</v>
      </c>
      <c r="F273" s="189">
        <v>13.38</v>
      </c>
      <c r="G273" s="190">
        <v>301.92</v>
      </c>
      <c r="H273" s="190">
        <f>TRUNC(TRUNC(G273 * J6, 2) + G273, 2)</f>
        <v>385.06</v>
      </c>
      <c r="I273" s="190">
        <f t="shared" si="4"/>
        <v>5152.1000000000004</v>
      </c>
      <c r="J273" s="191">
        <f>I273 / I5</f>
        <v>2.1440923352088631E-3</v>
      </c>
    </row>
    <row r="274" spans="1:10" ht="78" customHeight="1" x14ac:dyDescent="0.2">
      <c r="A274" s="187" t="s">
        <v>2258</v>
      </c>
      <c r="B274" s="187" t="s">
        <v>2048</v>
      </c>
      <c r="C274" s="187" t="s">
        <v>15</v>
      </c>
      <c r="D274" s="187" t="s">
        <v>3222</v>
      </c>
      <c r="E274" s="188" t="s">
        <v>25</v>
      </c>
      <c r="F274" s="189">
        <v>8</v>
      </c>
      <c r="G274" s="190">
        <v>1205.19</v>
      </c>
      <c r="H274" s="190">
        <f>TRUNC(TRUNC(G274 * J6, 2) + G274, 2)</f>
        <v>1537.09</v>
      </c>
      <c r="I274" s="190">
        <f t="shared" si="4"/>
        <v>12296.72</v>
      </c>
      <c r="J274" s="191">
        <f>I274 / I5</f>
        <v>5.1173896275711903E-3</v>
      </c>
    </row>
    <row r="275" spans="1:10" ht="51.95" customHeight="1" x14ac:dyDescent="0.2">
      <c r="A275" s="187" t="s">
        <v>2259</v>
      </c>
      <c r="B275" s="187" t="s">
        <v>2049</v>
      </c>
      <c r="C275" s="187" t="s">
        <v>15</v>
      </c>
      <c r="D275" s="187" t="s">
        <v>3225</v>
      </c>
      <c r="E275" s="188" t="s">
        <v>25</v>
      </c>
      <c r="F275" s="189">
        <v>8</v>
      </c>
      <c r="G275" s="190">
        <v>318.49</v>
      </c>
      <c r="H275" s="190">
        <f>TRUNC(TRUNC(G275 * J6, 2) + G275, 2)</f>
        <v>406.2</v>
      </c>
      <c r="I275" s="190">
        <f t="shared" si="4"/>
        <v>3249.6</v>
      </c>
      <c r="J275" s="191">
        <f>I275 / I5</f>
        <v>1.3523500033956486E-3</v>
      </c>
    </row>
    <row r="276" spans="1:10" ht="51.95" customHeight="1" x14ac:dyDescent="0.2">
      <c r="A276" s="187" t="s">
        <v>2260</v>
      </c>
      <c r="B276" s="187" t="s">
        <v>2050</v>
      </c>
      <c r="C276" s="187" t="s">
        <v>24</v>
      </c>
      <c r="D276" s="187" t="s">
        <v>1650</v>
      </c>
      <c r="E276" s="188" t="s">
        <v>518</v>
      </c>
      <c r="F276" s="189">
        <v>44.5</v>
      </c>
      <c r="G276" s="190">
        <v>229.04</v>
      </c>
      <c r="H276" s="190">
        <f>TRUNC(TRUNC(G276 * J6, 2) + G276, 2)</f>
        <v>292.11</v>
      </c>
      <c r="I276" s="190">
        <f t="shared" si="4"/>
        <v>12998.89</v>
      </c>
      <c r="J276" s="191">
        <f>I276 / I5</f>
        <v>5.4096039314499205E-3</v>
      </c>
    </row>
    <row r="277" spans="1:10" ht="39" customHeight="1" x14ac:dyDescent="0.2">
      <c r="A277" s="187" t="s">
        <v>2261</v>
      </c>
      <c r="B277" s="187" t="s">
        <v>2051</v>
      </c>
      <c r="C277" s="187" t="s">
        <v>24</v>
      </c>
      <c r="D277" s="187" t="s">
        <v>1651</v>
      </c>
      <c r="E277" s="188" t="s">
        <v>518</v>
      </c>
      <c r="F277" s="189">
        <v>33.799999999999997</v>
      </c>
      <c r="G277" s="190">
        <v>56.24</v>
      </c>
      <c r="H277" s="190">
        <f>TRUNC(TRUNC(G277 * J6, 2) + G277, 2)</f>
        <v>71.72</v>
      </c>
      <c r="I277" s="190">
        <f t="shared" si="4"/>
        <v>2424.13</v>
      </c>
      <c r="J277" s="191">
        <f>I277 / I5</f>
        <v>1.0088233055549896E-3</v>
      </c>
    </row>
    <row r="278" spans="1:10" ht="24" customHeight="1" x14ac:dyDescent="0.2">
      <c r="A278" s="182" t="s">
        <v>390</v>
      </c>
      <c r="B278" s="182" t="s">
        <v>3244</v>
      </c>
      <c r="C278" s="182"/>
      <c r="D278" s="182" t="s">
        <v>1166</v>
      </c>
      <c r="E278" s="183"/>
      <c r="F278" s="184">
        <v>1</v>
      </c>
      <c r="G278" s="184" t="s">
        <v>3245</v>
      </c>
      <c r="H278" s="185">
        <f>I279 + I280 + I281 + I282 + I283 + I284 + I285</f>
        <v>12901.08</v>
      </c>
      <c r="I278" s="185">
        <f t="shared" si="4"/>
        <v>12901.08</v>
      </c>
      <c r="J278" s="186">
        <f>I278 / I5</f>
        <v>5.3688994281780944E-3</v>
      </c>
    </row>
    <row r="279" spans="1:10" ht="26.1" customHeight="1" x14ac:dyDescent="0.2">
      <c r="A279" s="187" t="s">
        <v>2262</v>
      </c>
      <c r="B279" s="187" t="s">
        <v>371</v>
      </c>
      <c r="C279" s="187" t="s">
        <v>37</v>
      </c>
      <c r="D279" s="187" t="s">
        <v>2052</v>
      </c>
      <c r="E279" s="188" t="s">
        <v>25</v>
      </c>
      <c r="F279" s="189">
        <v>2</v>
      </c>
      <c r="G279" s="190">
        <v>185.36</v>
      </c>
      <c r="H279" s="190">
        <f>TRUNC(TRUNC(G279 * J6, 2) + G279, 2)</f>
        <v>236.4</v>
      </c>
      <c r="I279" s="190">
        <f t="shared" si="4"/>
        <v>472.8</v>
      </c>
      <c r="J279" s="191">
        <f>I279 / I5</f>
        <v>1.9675993402432998E-4</v>
      </c>
    </row>
    <row r="280" spans="1:10" ht="26.1" customHeight="1" x14ac:dyDescent="0.2">
      <c r="A280" s="187" t="s">
        <v>2263</v>
      </c>
      <c r="B280" s="187" t="s">
        <v>2053</v>
      </c>
      <c r="C280" s="187" t="s">
        <v>24</v>
      </c>
      <c r="D280" s="187" t="s">
        <v>2054</v>
      </c>
      <c r="E280" s="188" t="s">
        <v>219</v>
      </c>
      <c r="F280" s="189">
        <v>2</v>
      </c>
      <c r="G280" s="190">
        <v>57.25</v>
      </c>
      <c r="H280" s="190">
        <f>TRUNC(TRUNC(G280 * J6, 2) + G280, 2)</f>
        <v>73.010000000000005</v>
      </c>
      <c r="I280" s="190">
        <f t="shared" si="4"/>
        <v>146.02000000000001</v>
      </c>
      <c r="J280" s="191">
        <f>I280 / I5</f>
        <v>6.0767524463267055E-5</v>
      </c>
    </row>
    <row r="281" spans="1:10" ht="39" customHeight="1" x14ac:dyDescent="0.2">
      <c r="A281" s="187" t="s">
        <v>2264</v>
      </c>
      <c r="B281" s="187" t="s">
        <v>2055</v>
      </c>
      <c r="C281" s="187" t="s">
        <v>24</v>
      </c>
      <c r="D281" s="187" t="s">
        <v>2056</v>
      </c>
      <c r="E281" s="188" t="s">
        <v>219</v>
      </c>
      <c r="F281" s="189">
        <v>6</v>
      </c>
      <c r="G281" s="190">
        <v>337.86</v>
      </c>
      <c r="H281" s="190">
        <f>TRUNC(TRUNC(G281 * J6, 2) + G281, 2)</f>
        <v>430.9</v>
      </c>
      <c r="I281" s="190">
        <f t="shared" si="4"/>
        <v>2585.4</v>
      </c>
      <c r="J281" s="191">
        <f>I281 / I5</f>
        <v>1.0759372534401496E-3</v>
      </c>
    </row>
    <row r="282" spans="1:10" ht="39" customHeight="1" x14ac:dyDescent="0.2">
      <c r="A282" s="187" t="s">
        <v>2265</v>
      </c>
      <c r="B282" s="187" t="s">
        <v>2057</v>
      </c>
      <c r="C282" s="187" t="s">
        <v>15</v>
      </c>
      <c r="D282" s="187" t="s">
        <v>3226</v>
      </c>
      <c r="E282" s="188" t="s">
        <v>25</v>
      </c>
      <c r="F282" s="189">
        <v>8</v>
      </c>
      <c r="G282" s="190">
        <v>145.91999999999999</v>
      </c>
      <c r="H282" s="190">
        <f>TRUNC(TRUNC(G282 * J6, 2) + G282, 2)</f>
        <v>186.1</v>
      </c>
      <c r="I282" s="190">
        <f t="shared" si="4"/>
        <v>1488.8</v>
      </c>
      <c r="J282" s="191">
        <f>I282 / I5</f>
        <v>6.1957738954192569E-4</v>
      </c>
    </row>
    <row r="283" spans="1:10" ht="26.1" customHeight="1" x14ac:dyDescent="0.2">
      <c r="A283" s="187" t="s">
        <v>2266</v>
      </c>
      <c r="B283" s="187" t="s">
        <v>2058</v>
      </c>
      <c r="C283" s="187" t="s">
        <v>15</v>
      </c>
      <c r="D283" s="187" t="s">
        <v>3227</v>
      </c>
      <c r="E283" s="188" t="s">
        <v>25</v>
      </c>
      <c r="F283" s="189">
        <v>15</v>
      </c>
      <c r="G283" s="190">
        <v>14.49</v>
      </c>
      <c r="H283" s="190">
        <f>TRUNC(TRUNC(G283 * J6, 2) + G283, 2)</f>
        <v>18.48</v>
      </c>
      <c r="I283" s="190">
        <f t="shared" si="4"/>
        <v>277.2</v>
      </c>
      <c r="J283" s="191">
        <f>I283 / I5</f>
        <v>1.1535925065893457E-4</v>
      </c>
    </row>
    <row r="284" spans="1:10" ht="39" customHeight="1" x14ac:dyDescent="0.2">
      <c r="A284" s="187" t="s">
        <v>2267</v>
      </c>
      <c r="B284" s="187" t="s">
        <v>2059</v>
      </c>
      <c r="C284" s="187" t="s">
        <v>15</v>
      </c>
      <c r="D284" s="187" t="s">
        <v>3228</v>
      </c>
      <c r="E284" s="188" t="s">
        <v>25</v>
      </c>
      <c r="F284" s="189">
        <v>38</v>
      </c>
      <c r="G284" s="190">
        <v>57.54</v>
      </c>
      <c r="H284" s="190">
        <f>TRUNC(TRUNC(G284 * J6, 2) + G284, 2)</f>
        <v>73.38</v>
      </c>
      <c r="I284" s="190">
        <f t="shared" si="4"/>
        <v>2788.44</v>
      </c>
      <c r="J284" s="191">
        <f>I284 / I5</f>
        <v>1.1604341591176029E-3</v>
      </c>
    </row>
    <row r="285" spans="1:10" ht="39" customHeight="1" x14ac:dyDescent="0.2">
      <c r="A285" s="187" t="s">
        <v>2268</v>
      </c>
      <c r="B285" s="187" t="s">
        <v>2060</v>
      </c>
      <c r="C285" s="187" t="s">
        <v>24</v>
      </c>
      <c r="D285" s="187" t="s">
        <v>2061</v>
      </c>
      <c r="E285" s="188" t="s">
        <v>219</v>
      </c>
      <c r="F285" s="189">
        <v>54</v>
      </c>
      <c r="G285" s="190">
        <v>74.67</v>
      </c>
      <c r="H285" s="190">
        <f>TRUNC(TRUNC(G285 * J6, 2) + G285, 2)</f>
        <v>95.23</v>
      </c>
      <c r="I285" s="190">
        <f t="shared" si="4"/>
        <v>5142.42</v>
      </c>
      <c r="J285" s="191">
        <f>I285 / I5</f>
        <v>2.1400639169318844E-3</v>
      </c>
    </row>
    <row r="286" spans="1:10" ht="24" customHeight="1" x14ac:dyDescent="0.2">
      <c r="A286" s="182" t="s">
        <v>439</v>
      </c>
      <c r="B286" s="182" t="s">
        <v>3244</v>
      </c>
      <c r="C286" s="182"/>
      <c r="D286" s="182" t="s">
        <v>1657</v>
      </c>
      <c r="E286" s="183"/>
      <c r="F286" s="184">
        <v>1</v>
      </c>
      <c r="G286" s="184" t="s">
        <v>3245</v>
      </c>
      <c r="H286" s="185">
        <f>I287 + I293 + I296</f>
        <v>68706.36</v>
      </c>
      <c r="I286" s="185">
        <f t="shared" si="4"/>
        <v>68706.36</v>
      </c>
      <c r="J286" s="186">
        <f>I286 / I5</f>
        <v>2.8592764087673146E-2</v>
      </c>
    </row>
    <row r="287" spans="1:10" ht="24" customHeight="1" x14ac:dyDescent="0.2">
      <c r="A287" s="182" t="s">
        <v>441</v>
      </c>
      <c r="B287" s="182" t="s">
        <v>3244</v>
      </c>
      <c r="C287" s="182"/>
      <c r="D287" s="182" t="s">
        <v>1407</v>
      </c>
      <c r="E287" s="183"/>
      <c r="F287" s="184">
        <v>1</v>
      </c>
      <c r="G287" s="184" t="s">
        <v>3245</v>
      </c>
      <c r="H287" s="185">
        <f>I288 + I289 + I290 + I291 + I292</f>
        <v>27293.23</v>
      </c>
      <c r="I287" s="185">
        <f t="shared" si="4"/>
        <v>27293.23</v>
      </c>
      <c r="J287" s="186">
        <f>I287 / I5</f>
        <v>1.1358320926630422E-2</v>
      </c>
    </row>
    <row r="288" spans="1:10" ht="65.099999999999994" customHeight="1" x14ac:dyDescent="0.2">
      <c r="A288" s="187" t="s">
        <v>1215</v>
      </c>
      <c r="B288" s="187" t="s">
        <v>2062</v>
      </c>
      <c r="C288" s="187" t="s">
        <v>15</v>
      </c>
      <c r="D288" s="187" t="s">
        <v>3229</v>
      </c>
      <c r="E288" s="188" t="s">
        <v>25</v>
      </c>
      <c r="F288" s="189">
        <v>4</v>
      </c>
      <c r="G288" s="190">
        <v>1260.0899999999999</v>
      </c>
      <c r="H288" s="190">
        <f>TRUNC(TRUNC(G288 * J6, 2) + G288, 2)</f>
        <v>1607.11</v>
      </c>
      <c r="I288" s="190">
        <f t="shared" si="4"/>
        <v>6428.44</v>
      </c>
      <c r="J288" s="191">
        <f>I288 / I5</f>
        <v>2.6752526021137134E-3</v>
      </c>
    </row>
    <row r="289" spans="1:10" ht="24" customHeight="1" x14ac:dyDescent="0.2">
      <c r="A289" s="187" t="s">
        <v>1216</v>
      </c>
      <c r="B289" s="187" t="s">
        <v>2063</v>
      </c>
      <c r="C289" s="187" t="s">
        <v>37</v>
      </c>
      <c r="D289" s="187" t="s">
        <v>2064</v>
      </c>
      <c r="E289" s="188" t="s">
        <v>25</v>
      </c>
      <c r="F289" s="189">
        <v>15</v>
      </c>
      <c r="G289" s="190">
        <v>154.83000000000001</v>
      </c>
      <c r="H289" s="190">
        <f>TRUNC(TRUNC(G289 * J6, 2) + G289, 2)</f>
        <v>197.47</v>
      </c>
      <c r="I289" s="190">
        <f t="shared" si="4"/>
        <v>2962.05</v>
      </c>
      <c r="J289" s="191">
        <f>I289 / I5</f>
        <v>1.232683507988085E-3</v>
      </c>
    </row>
    <row r="290" spans="1:10" ht="39" customHeight="1" x14ac:dyDescent="0.2">
      <c r="A290" s="187" t="s">
        <v>1217</v>
      </c>
      <c r="B290" s="187" t="s">
        <v>502</v>
      </c>
      <c r="C290" s="187" t="s">
        <v>15</v>
      </c>
      <c r="D290" s="187" t="s">
        <v>2065</v>
      </c>
      <c r="E290" s="188" t="s">
        <v>25</v>
      </c>
      <c r="F290" s="189">
        <v>41</v>
      </c>
      <c r="G290" s="190">
        <v>19.690000000000001</v>
      </c>
      <c r="H290" s="190">
        <f>TRUNC(TRUNC(G290 * J6, 2) + G290, 2)</f>
        <v>25.11</v>
      </c>
      <c r="I290" s="190">
        <f t="shared" si="4"/>
        <v>1029.51</v>
      </c>
      <c r="J290" s="191">
        <f>I290 / I5</f>
        <v>4.2843976243102361E-4</v>
      </c>
    </row>
    <row r="291" spans="1:10" ht="51.95" customHeight="1" x14ac:dyDescent="0.2">
      <c r="A291" s="187" t="s">
        <v>1220</v>
      </c>
      <c r="B291" s="187" t="s">
        <v>2066</v>
      </c>
      <c r="C291" s="187" t="s">
        <v>15</v>
      </c>
      <c r="D291" s="187" t="s">
        <v>3232</v>
      </c>
      <c r="E291" s="188" t="s">
        <v>107</v>
      </c>
      <c r="F291" s="189">
        <v>105</v>
      </c>
      <c r="G291" s="190">
        <v>118.22</v>
      </c>
      <c r="H291" s="190">
        <f>TRUNC(TRUNC(G291 * J6, 2) + G291, 2)</f>
        <v>150.77000000000001</v>
      </c>
      <c r="I291" s="190">
        <f t="shared" si="4"/>
        <v>15830.85</v>
      </c>
      <c r="J291" s="191">
        <f>I291 / I5</f>
        <v>6.5881493264574121E-3</v>
      </c>
    </row>
    <row r="292" spans="1:10" ht="78" customHeight="1" x14ac:dyDescent="0.2">
      <c r="A292" s="187" t="s">
        <v>1221</v>
      </c>
      <c r="B292" s="187" t="s">
        <v>2068</v>
      </c>
      <c r="C292" s="187" t="s">
        <v>24</v>
      </c>
      <c r="D292" s="187" t="s">
        <v>2069</v>
      </c>
      <c r="E292" s="188" t="s">
        <v>518</v>
      </c>
      <c r="F292" s="189">
        <v>6</v>
      </c>
      <c r="G292" s="190">
        <v>136.22</v>
      </c>
      <c r="H292" s="190">
        <f>TRUNC(TRUNC(G292 * J6, 2) + G292, 2)</f>
        <v>173.73</v>
      </c>
      <c r="I292" s="190">
        <f t="shared" si="4"/>
        <v>1042.3800000000001</v>
      </c>
      <c r="J292" s="191">
        <f>I292 / I5</f>
        <v>4.3379572764018845E-4</v>
      </c>
    </row>
    <row r="293" spans="1:10" ht="24" customHeight="1" x14ac:dyDescent="0.2">
      <c r="A293" s="182" t="s">
        <v>442</v>
      </c>
      <c r="B293" s="182" t="s">
        <v>3244</v>
      </c>
      <c r="C293" s="182"/>
      <c r="D293" s="182" t="s">
        <v>2070</v>
      </c>
      <c r="E293" s="183"/>
      <c r="F293" s="184">
        <v>1</v>
      </c>
      <c r="G293" s="184" t="s">
        <v>3245</v>
      </c>
      <c r="H293" s="185">
        <f>I294 + I295</f>
        <v>2420.2199999999998</v>
      </c>
      <c r="I293" s="185">
        <f t="shared" si="4"/>
        <v>2420.2199999999998</v>
      </c>
      <c r="J293" s="186">
        <f>I293 / I5</f>
        <v>1.0071961242055073E-3</v>
      </c>
    </row>
    <row r="294" spans="1:10" ht="39" customHeight="1" x14ac:dyDescent="0.2">
      <c r="A294" s="187" t="s">
        <v>1236</v>
      </c>
      <c r="B294" s="187" t="s">
        <v>2071</v>
      </c>
      <c r="C294" s="187" t="s">
        <v>24</v>
      </c>
      <c r="D294" s="187" t="s">
        <v>1662</v>
      </c>
      <c r="E294" s="188" t="s">
        <v>219</v>
      </c>
      <c r="F294" s="189">
        <v>31</v>
      </c>
      <c r="G294" s="190">
        <v>42.88</v>
      </c>
      <c r="H294" s="190">
        <f>TRUNC(TRUNC(G294 * J6, 2) + G294, 2)</f>
        <v>54.68</v>
      </c>
      <c r="I294" s="190">
        <f t="shared" si="4"/>
        <v>1695.08</v>
      </c>
      <c r="J294" s="191">
        <f>I294 / I5</f>
        <v>7.0542265009721069E-4</v>
      </c>
    </row>
    <row r="295" spans="1:10" ht="39" customHeight="1" x14ac:dyDescent="0.2">
      <c r="A295" s="187" t="s">
        <v>1239</v>
      </c>
      <c r="B295" s="187" t="s">
        <v>2072</v>
      </c>
      <c r="C295" s="187" t="s">
        <v>24</v>
      </c>
      <c r="D295" s="187" t="s">
        <v>1663</v>
      </c>
      <c r="E295" s="188" t="s">
        <v>219</v>
      </c>
      <c r="F295" s="189">
        <v>26</v>
      </c>
      <c r="G295" s="190">
        <v>21.87</v>
      </c>
      <c r="H295" s="190">
        <f>TRUNC(TRUNC(G295 * J6, 2) + G295, 2)</f>
        <v>27.89</v>
      </c>
      <c r="I295" s="190">
        <f t="shared" si="4"/>
        <v>725.14</v>
      </c>
      <c r="J295" s="191">
        <f>I295 / I5</f>
        <v>3.0177347410829659E-4</v>
      </c>
    </row>
    <row r="296" spans="1:10" ht="24" customHeight="1" x14ac:dyDescent="0.2">
      <c r="A296" s="182" t="s">
        <v>443</v>
      </c>
      <c r="B296" s="182" t="s">
        <v>3244</v>
      </c>
      <c r="C296" s="182"/>
      <c r="D296" s="182" t="s">
        <v>1664</v>
      </c>
      <c r="E296" s="183"/>
      <c r="F296" s="184">
        <v>1</v>
      </c>
      <c r="G296" s="184" t="s">
        <v>3245</v>
      </c>
      <c r="H296" s="185">
        <f>I297 + I298 + I299 + I300 + I301</f>
        <v>38992.910000000003</v>
      </c>
      <c r="I296" s="185">
        <f t="shared" si="4"/>
        <v>38992.910000000003</v>
      </c>
      <c r="J296" s="186">
        <f>I296 / I5</f>
        <v>1.6227247036837218E-2</v>
      </c>
    </row>
    <row r="297" spans="1:10" ht="65.099999999999994" customHeight="1" x14ac:dyDescent="0.2">
      <c r="A297" s="187" t="s">
        <v>1256</v>
      </c>
      <c r="B297" s="187" t="s">
        <v>2073</v>
      </c>
      <c r="C297" s="187" t="s">
        <v>24</v>
      </c>
      <c r="D297" s="187" t="s">
        <v>2074</v>
      </c>
      <c r="E297" s="188" t="s">
        <v>518</v>
      </c>
      <c r="F297" s="189">
        <v>18.899999999999999</v>
      </c>
      <c r="G297" s="190">
        <v>689.27</v>
      </c>
      <c r="H297" s="190">
        <f>TRUNC(TRUNC(G297 * J6, 2) + G297, 2)</f>
        <v>879.09</v>
      </c>
      <c r="I297" s="190">
        <f t="shared" si="4"/>
        <v>16614.8</v>
      </c>
      <c r="J297" s="191">
        <f>I297 / I5</f>
        <v>6.9143971062340052E-3</v>
      </c>
    </row>
    <row r="298" spans="1:10" ht="51.95" customHeight="1" x14ac:dyDescent="0.2">
      <c r="A298" s="187" t="s">
        <v>1257</v>
      </c>
      <c r="B298" s="187" t="s">
        <v>2075</v>
      </c>
      <c r="C298" s="187" t="s">
        <v>24</v>
      </c>
      <c r="D298" s="187" t="s">
        <v>2076</v>
      </c>
      <c r="E298" s="188" t="s">
        <v>518</v>
      </c>
      <c r="F298" s="189">
        <v>36.299999999999997</v>
      </c>
      <c r="G298" s="190">
        <v>198.94</v>
      </c>
      <c r="H298" s="190">
        <f>TRUNC(TRUNC(G298 * J6, 2) + G298, 2)</f>
        <v>253.72</v>
      </c>
      <c r="I298" s="190">
        <f t="shared" si="4"/>
        <v>9210.0300000000007</v>
      </c>
      <c r="J298" s="191">
        <f>I298 / I5</f>
        <v>3.8328360726778764E-3</v>
      </c>
    </row>
    <row r="299" spans="1:10" ht="39" customHeight="1" x14ac:dyDescent="0.2">
      <c r="A299" s="187" t="s">
        <v>1259</v>
      </c>
      <c r="B299" s="187" t="s">
        <v>2077</v>
      </c>
      <c r="C299" s="187" t="s">
        <v>15</v>
      </c>
      <c r="D299" s="187" t="s">
        <v>1667</v>
      </c>
      <c r="E299" s="188" t="s">
        <v>16</v>
      </c>
      <c r="F299" s="189">
        <v>58</v>
      </c>
      <c r="G299" s="190">
        <v>14.22</v>
      </c>
      <c r="H299" s="190">
        <f>TRUNC(TRUNC(G299 * J6, 2) + G299, 2)</f>
        <v>18.13</v>
      </c>
      <c r="I299" s="190">
        <f t="shared" si="4"/>
        <v>1051.54</v>
      </c>
      <c r="J299" s="191">
        <f>I299 / I5</f>
        <v>4.3760774328245334E-4</v>
      </c>
    </row>
    <row r="300" spans="1:10" ht="51.95" customHeight="1" x14ac:dyDescent="0.2">
      <c r="A300" s="187" t="s">
        <v>1261</v>
      </c>
      <c r="B300" s="187" t="s">
        <v>2078</v>
      </c>
      <c r="C300" s="187" t="s">
        <v>15</v>
      </c>
      <c r="D300" s="187" t="s">
        <v>1668</v>
      </c>
      <c r="E300" s="188" t="s">
        <v>16</v>
      </c>
      <c r="F300" s="189">
        <v>58</v>
      </c>
      <c r="G300" s="190">
        <v>58.83</v>
      </c>
      <c r="H300" s="190">
        <f>TRUNC(TRUNC(G300 * J6, 2) + G300, 2)</f>
        <v>75.03</v>
      </c>
      <c r="I300" s="190">
        <f t="shared" si="4"/>
        <v>4351.74</v>
      </c>
      <c r="J300" s="191">
        <f>I300 / I5</f>
        <v>1.8110153876713996E-3</v>
      </c>
    </row>
    <row r="301" spans="1:10" ht="39" customHeight="1" x14ac:dyDescent="0.2">
      <c r="A301" s="187" t="s">
        <v>1263</v>
      </c>
      <c r="B301" s="187" t="s">
        <v>2079</v>
      </c>
      <c r="C301" s="187" t="s">
        <v>15</v>
      </c>
      <c r="D301" s="187" t="s">
        <v>3233</v>
      </c>
      <c r="E301" s="188" t="s">
        <v>25</v>
      </c>
      <c r="F301" s="189">
        <v>16</v>
      </c>
      <c r="G301" s="190">
        <v>380.51</v>
      </c>
      <c r="H301" s="190">
        <f>TRUNC(TRUNC(G301 * J6, 2) + G301, 2)</f>
        <v>485.3</v>
      </c>
      <c r="I301" s="190">
        <f t="shared" si="4"/>
        <v>7764.8</v>
      </c>
      <c r="J301" s="191">
        <f>I301 / I5</f>
        <v>3.2313907269714837E-3</v>
      </c>
    </row>
    <row r="302" spans="1:10" ht="24" customHeight="1" x14ac:dyDescent="0.2">
      <c r="A302" s="182" t="s">
        <v>457</v>
      </c>
      <c r="B302" s="182" t="s">
        <v>3244</v>
      </c>
      <c r="C302" s="182"/>
      <c r="D302" s="182" t="s">
        <v>2080</v>
      </c>
      <c r="E302" s="183"/>
      <c r="F302" s="184">
        <v>1</v>
      </c>
      <c r="G302" s="184" t="s">
        <v>3245</v>
      </c>
      <c r="H302" s="185">
        <f>I303 + I315</f>
        <v>175590.36000000002</v>
      </c>
      <c r="I302" s="185">
        <f t="shared" si="4"/>
        <v>175590.36</v>
      </c>
      <c r="J302" s="186">
        <f>I302 / I5</f>
        <v>7.3073493335254536E-2</v>
      </c>
    </row>
    <row r="303" spans="1:10" ht="24" customHeight="1" x14ac:dyDescent="0.2">
      <c r="A303" s="182" t="s">
        <v>458</v>
      </c>
      <c r="B303" s="182" t="s">
        <v>3244</v>
      </c>
      <c r="C303" s="182"/>
      <c r="D303" s="182" t="s">
        <v>1670</v>
      </c>
      <c r="E303" s="183"/>
      <c r="F303" s="184">
        <v>1</v>
      </c>
      <c r="G303" s="184" t="s">
        <v>3245</v>
      </c>
      <c r="H303" s="185">
        <f>I304 + I305 + I306 + I307 + I308 + I309 + I310 + I311 + I312 + I313 + I314</f>
        <v>158857.66</v>
      </c>
      <c r="I303" s="185">
        <f t="shared" si="4"/>
        <v>158857.66</v>
      </c>
      <c r="J303" s="186">
        <f>I303 / I5</f>
        <v>6.6110031093188332E-2</v>
      </c>
    </row>
    <row r="304" spans="1:10" ht="39" customHeight="1" x14ac:dyDescent="0.2">
      <c r="A304" s="187" t="s">
        <v>1354</v>
      </c>
      <c r="B304" s="187" t="s">
        <v>3282</v>
      </c>
      <c r="C304" s="187" t="s">
        <v>44</v>
      </c>
      <c r="D304" s="187" t="s">
        <v>2082</v>
      </c>
      <c r="E304" s="188" t="s">
        <v>107</v>
      </c>
      <c r="F304" s="189">
        <v>63</v>
      </c>
      <c r="G304" s="190">
        <v>94.57</v>
      </c>
      <c r="H304" s="190">
        <f>TRUNC(TRUNC(G304 * J6, 2) + G304, 2)</f>
        <v>120.61</v>
      </c>
      <c r="I304" s="190">
        <f t="shared" si="4"/>
        <v>7598.43</v>
      </c>
      <c r="J304" s="191">
        <f>I304 / I5</f>
        <v>3.1621543686304772E-3</v>
      </c>
    </row>
    <row r="305" spans="1:10" ht="39" customHeight="1" x14ac:dyDescent="0.2">
      <c r="A305" s="187" t="s">
        <v>1365</v>
      </c>
      <c r="B305" s="187" t="s">
        <v>3283</v>
      </c>
      <c r="C305" s="187" t="s">
        <v>44</v>
      </c>
      <c r="D305" s="187" t="s">
        <v>2083</v>
      </c>
      <c r="E305" s="188" t="s">
        <v>107</v>
      </c>
      <c r="F305" s="189">
        <v>136</v>
      </c>
      <c r="G305" s="190">
        <v>54.44</v>
      </c>
      <c r="H305" s="190">
        <f>TRUNC(TRUNC(G305 * J6, 2) + G305, 2)</f>
        <v>69.430000000000007</v>
      </c>
      <c r="I305" s="190">
        <f t="shared" si="4"/>
        <v>9442.48</v>
      </c>
      <c r="J305" s="191">
        <f>I305 / I5</f>
        <v>3.9295722119840424E-3</v>
      </c>
    </row>
    <row r="306" spans="1:10" ht="39" customHeight="1" x14ac:dyDescent="0.2">
      <c r="A306" s="187" t="s">
        <v>1370</v>
      </c>
      <c r="B306" s="187" t="s">
        <v>3284</v>
      </c>
      <c r="C306" s="187" t="s">
        <v>44</v>
      </c>
      <c r="D306" s="187" t="s">
        <v>2084</v>
      </c>
      <c r="E306" s="188" t="s">
        <v>107</v>
      </c>
      <c r="F306" s="189">
        <v>46</v>
      </c>
      <c r="G306" s="190">
        <v>74.69</v>
      </c>
      <c r="H306" s="190">
        <f>TRUNC(TRUNC(G306 * J6, 2) + G306, 2)</f>
        <v>95.25</v>
      </c>
      <c r="I306" s="190">
        <f t="shared" si="4"/>
        <v>4381.5</v>
      </c>
      <c r="J306" s="191">
        <f>I306 / I5</f>
        <v>1.8234002769196315E-3</v>
      </c>
    </row>
    <row r="307" spans="1:10" ht="39" customHeight="1" x14ac:dyDescent="0.2">
      <c r="A307" s="187" t="s">
        <v>1386</v>
      </c>
      <c r="B307" s="187" t="s">
        <v>3285</v>
      </c>
      <c r="C307" s="187" t="s">
        <v>44</v>
      </c>
      <c r="D307" s="187" t="s">
        <v>2085</v>
      </c>
      <c r="E307" s="188" t="s">
        <v>107</v>
      </c>
      <c r="F307" s="189">
        <v>40</v>
      </c>
      <c r="G307" s="190">
        <v>117.49</v>
      </c>
      <c r="H307" s="190">
        <f>TRUNC(TRUNC(G307 * J6, 2) + G307, 2)</f>
        <v>149.84</v>
      </c>
      <c r="I307" s="190">
        <f t="shared" si="4"/>
        <v>5993.6</v>
      </c>
      <c r="J307" s="191">
        <f>I307 / I5</f>
        <v>2.4942900604234862E-3</v>
      </c>
    </row>
    <row r="308" spans="1:10" ht="39" customHeight="1" x14ac:dyDescent="0.2">
      <c r="A308" s="187" t="s">
        <v>2067</v>
      </c>
      <c r="B308" s="187" t="s">
        <v>2086</v>
      </c>
      <c r="C308" s="187" t="s">
        <v>15</v>
      </c>
      <c r="D308" s="187" t="s">
        <v>3286</v>
      </c>
      <c r="E308" s="188" t="s">
        <v>25</v>
      </c>
      <c r="F308" s="189">
        <v>4</v>
      </c>
      <c r="G308" s="190">
        <v>2167.84</v>
      </c>
      <c r="H308" s="190">
        <f>TRUNC(TRUNC(G308 * J6, 2) + G308, 2)</f>
        <v>2764.86</v>
      </c>
      <c r="I308" s="190">
        <f t="shared" si="4"/>
        <v>11059.44</v>
      </c>
      <c r="J308" s="191">
        <f>I308 / I5</f>
        <v>4.602484527804645E-3</v>
      </c>
    </row>
    <row r="309" spans="1:10" ht="39" customHeight="1" x14ac:dyDescent="0.2">
      <c r="A309" s="187" t="s">
        <v>2269</v>
      </c>
      <c r="B309" s="187" t="s">
        <v>2087</v>
      </c>
      <c r="C309" s="187" t="s">
        <v>15</v>
      </c>
      <c r="D309" s="187" t="s">
        <v>3287</v>
      </c>
      <c r="E309" s="188" t="s">
        <v>25</v>
      </c>
      <c r="F309" s="189">
        <v>6</v>
      </c>
      <c r="G309" s="190">
        <v>2400.4299999999998</v>
      </c>
      <c r="H309" s="190">
        <f>TRUNC(TRUNC(G309 * J6, 2) + G309, 2)</f>
        <v>3061.5</v>
      </c>
      <c r="I309" s="190">
        <f t="shared" si="4"/>
        <v>18369</v>
      </c>
      <c r="J309" s="191">
        <f>I309 / I5</f>
        <v>7.6444230712625159E-3</v>
      </c>
    </row>
    <row r="310" spans="1:10" ht="39" customHeight="1" x14ac:dyDescent="0.2">
      <c r="A310" s="187" t="s">
        <v>2270</v>
      </c>
      <c r="B310" s="187" t="s">
        <v>2088</v>
      </c>
      <c r="C310" s="187" t="s">
        <v>15</v>
      </c>
      <c r="D310" s="187" t="s">
        <v>3288</v>
      </c>
      <c r="E310" s="188" t="s">
        <v>25</v>
      </c>
      <c r="F310" s="189">
        <v>3</v>
      </c>
      <c r="G310" s="190">
        <v>4699.42</v>
      </c>
      <c r="H310" s="190">
        <f>TRUNC(TRUNC(G310 * J6, 2) + G310, 2)</f>
        <v>5993.64</v>
      </c>
      <c r="I310" s="190">
        <f t="shared" si="4"/>
        <v>17980.919999999998</v>
      </c>
      <c r="J310" s="191">
        <f>I310 / I5</f>
        <v>7.4829201203400067E-3</v>
      </c>
    </row>
    <row r="311" spans="1:10" ht="39" customHeight="1" x14ac:dyDescent="0.2">
      <c r="A311" s="187" t="s">
        <v>2271</v>
      </c>
      <c r="B311" s="187" t="s">
        <v>2089</v>
      </c>
      <c r="C311" s="187" t="s">
        <v>15</v>
      </c>
      <c r="D311" s="187" t="s">
        <v>3289</v>
      </c>
      <c r="E311" s="188" t="s">
        <v>25</v>
      </c>
      <c r="F311" s="189">
        <v>1</v>
      </c>
      <c r="G311" s="190">
        <v>10956.95</v>
      </c>
      <c r="H311" s="190">
        <f>TRUNC(TRUNC(G311 * J6, 2) + G311, 2)</f>
        <v>13974.49</v>
      </c>
      <c r="I311" s="190">
        <f t="shared" si="4"/>
        <v>13974.49</v>
      </c>
      <c r="J311" s="191">
        <f>I311 / I5</f>
        <v>5.8156085668859114E-3</v>
      </c>
    </row>
    <row r="312" spans="1:10" ht="24" customHeight="1" x14ac:dyDescent="0.2">
      <c r="A312" s="187" t="s">
        <v>2272</v>
      </c>
      <c r="B312" s="187" t="s">
        <v>3290</v>
      </c>
      <c r="C312" s="187" t="s">
        <v>44</v>
      </c>
      <c r="D312" s="187" t="s">
        <v>2090</v>
      </c>
      <c r="E312" s="188" t="s">
        <v>107</v>
      </c>
      <c r="F312" s="189">
        <v>163</v>
      </c>
      <c r="G312" s="190">
        <v>30.3</v>
      </c>
      <c r="H312" s="190">
        <f>TRUNC(TRUNC(G312 * J6, 2) + G312, 2)</f>
        <v>38.64</v>
      </c>
      <c r="I312" s="190">
        <f t="shared" si="4"/>
        <v>6298.32</v>
      </c>
      <c r="J312" s="191">
        <f>I312 / I5</f>
        <v>2.6211020043657315E-3</v>
      </c>
    </row>
    <row r="313" spans="1:10" ht="39" customHeight="1" x14ac:dyDescent="0.2">
      <c r="A313" s="187" t="s">
        <v>2273</v>
      </c>
      <c r="B313" s="187" t="s">
        <v>402</v>
      </c>
      <c r="C313" s="187" t="s">
        <v>15</v>
      </c>
      <c r="D313" s="187" t="s">
        <v>1680</v>
      </c>
      <c r="E313" s="188" t="s">
        <v>107</v>
      </c>
      <c r="F313" s="189">
        <v>163</v>
      </c>
      <c r="G313" s="190">
        <v>18.190000000000001</v>
      </c>
      <c r="H313" s="190">
        <f>TRUNC(TRUNC(G313 * J6, 2) + G313, 2)</f>
        <v>23.19</v>
      </c>
      <c r="I313" s="190">
        <f t="shared" si="4"/>
        <v>3779.97</v>
      </c>
      <c r="J313" s="191">
        <f>I313 / I5</f>
        <v>1.5730682060362659E-3</v>
      </c>
    </row>
    <row r="314" spans="1:10" ht="26.1" customHeight="1" x14ac:dyDescent="0.2">
      <c r="A314" s="187" t="s">
        <v>2274</v>
      </c>
      <c r="B314" s="187" t="s">
        <v>3291</v>
      </c>
      <c r="C314" s="187" t="s">
        <v>44</v>
      </c>
      <c r="D314" s="187" t="s">
        <v>1681</v>
      </c>
      <c r="E314" s="188" t="s">
        <v>25</v>
      </c>
      <c r="F314" s="189">
        <v>3</v>
      </c>
      <c r="G314" s="190">
        <v>15676</v>
      </c>
      <c r="H314" s="190">
        <f>TRUNC(TRUNC(G314 * J6, 2) + G314, 2)</f>
        <v>19993.169999999998</v>
      </c>
      <c r="I314" s="190">
        <f t="shared" si="4"/>
        <v>59979.51</v>
      </c>
      <c r="J314" s="191">
        <f>I314 / I5</f>
        <v>2.4961007678535617E-2</v>
      </c>
    </row>
    <row r="315" spans="1:10" ht="24" customHeight="1" x14ac:dyDescent="0.2">
      <c r="A315" s="182" t="s">
        <v>461</v>
      </c>
      <c r="B315" s="182" t="s">
        <v>3244</v>
      </c>
      <c r="C315" s="182"/>
      <c r="D315" s="182" t="s">
        <v>2091</v>
      </c>
      <c r="E315" s="183"/>
      <c r="F315" s="184">
        <v>1</v>
      </c>
      <c r="G315" s="184" t="s">
        <v>3245</v>
      </c>
      <c r="H315" s="185">
        <f>I316 + I317 + I318 + I319</f>
        <v>16732.7</v>
      </c>
      <c r="I315" s="185">
        <f t="shared" si="4"/>
        <v>16732.7</v>
      </c>
      <c r="J315" s="186">
        <f>I315 / I5</f>
        <v>6.9634622420662144E-3</v>
      </c>
    </row>
    <row r="316" spans="1:10" ht="39" customHeight="1" x14ac:dyDescent="0.2">
      <c r="A316" s="187" t="s">
        <v>1400</v>
      </c>
      <c r="B316" s="187" t="s">
        <v>2092</v>
      </c>
      <c r="C316" s="187" t="s">
        <v>15</v>
      </c>
      <c r="D316" s="187" t="s">
        <v>1682</v>
      </c>
      <c r="E316" s="188" t="s">
        <v>107</v>
      </c>
      <c r="F316" s="189">
        <v>100</v>
      </c>
      <c r="G316" s="190">
        <v>76.540000000000006</v>
      </c>
      <c r="H316" s="190">
        <f>TRUNC(TRUNC(G316 * J6, 2) + G316, 2)</f>
        <v>97.61</v>
      </c>
      <c r="I316" s="190">
        <f t="shared" si="4"/>
        <v>9761</v>
      </c>
      <c r="J316" s="191">
        <f>I316 / I5</f>
        <v>4.06212714892446E-3</v>
      </c>
    </row>
    <row r="317" spans="1:10" ht="26.1" customHeight="1" x14ac:dyDescent="0.2">
      <c r="A317" s="187" t="s">
        <v>1401</v>
      </c>
      <c r="B317" s="187" t="s">
        <v>3292</v>
      </c>
      <c r="C317" s="187" t="s">
        <v>44</v>
      </c>
      <c r="D317" s="187" t="s">
        <v>2093</v>
      </c>
      <c r="E317" s="188" t="s">
        <v>25</v>
      </c>
      <c r="F317" s="189">
        <v>30</v>
      </c>
      <c r="G317" s="190">
        <v>1.19</v>
      </c>
      <c r="H317" s="190">
        <f>TRUNC(TRUNC(G317 * J6, 2) + G317, 2)</f>
        <v>1.51</v>
      </c>
      <c r="I317" s="190">
        <f t="shared" si="4"/>
        <v>45.3</v>
      </c>
      <c r="J317" s="191">
        <f>I317 / I5</f>
        <v>1.8851998754869179E-5</v>
      </c>
    </row>
    <row r="318" spans="1:10" ht="26.1" customHeight="1" x14ac:dyDescent="0.2">
      <c r="A318" s="187" t="s">
        <v>1404</v>
      </c>
      <c r="B318" s="187" t="s">
        <v>3293</v>
      </c>
      <c r="C318" s="187" t="s">
        <v>44</v>
      </c>
      <c r="D318" s="187" t="s">
        <v>2094</v>
      </c>
      <c r="E318" s="188" t="s">
        <v>25</v>
      </c>
      <c r="F318" s="189">
        <v>18</v>
      </c>
      <c r="G318" s="190">
        <v>278.17</v>
      </c>
      <c r="H318" s="190">
        <f>TRUNC(TRUNC(G318 * J6, 2) + G318, 2)</f>
        <v>354.77</v>
      </c>
      <c r="I318" s="190">
        <f t="shared" si="4"/>
        <v>6385.86</v>
      </c>
      <c r="J318" s="191">
        <f>I318 / I5</f>
        <v>2.6575325556019622E-3</v>
      </c>
    </row>
    <row r="319" spans="1:10" ht="26.1" customHeight="1" x14ac:dyDescent="0.2">
      <c r="A319" s="187" t="s">
        <v>2275</v>
      </c>
      <c r="B319" s="187" t="s">
        <v>2095</v>
      </c>
      <c r="C319" s="187" t="s">
        <v>37</v>
      </c>
      <c r="D319" s="187" t="s">
        <v>2096</v>
      </c>
      <c r="E319" s="188" t="s">
        <v>25</v>
      </c>
      <c r="F319" s="189">
        <v>18</v>
      </c>
      <c r="G319" s="190">
        <v>23.55</v>
      </c>
      <c r="H319" s="190">
        <f>TRUNC(TRUNC(G319 * J6, 2) + G319, 2)</f>
        <v>30.03</v>
      </c>
      <c r="I319" s="190">
        <f t="shared" si="4"/>
        <v>540.54</v>
      </c>
      <c r="J319" s="191">
        <f>I319 / I5</f>
        <v>2.249505387849224E-4</v>
      </c>
    </row>
    <row r="320" spans="1:10" ht="24" customHeight="1" x14ac:dyDescent="0.2">
      <c r="A320" s="182" t="s">
        <v>470</v>
      </c>
      <c r="B320" s="182" t="s">
        <v>3244</v>
      </c>
      <c r="C320" s="182"/>
      <c r="D320" s="182" t="s">
        <v>1407</v>
      </c>
      <c r="E320" s="183"/>
      <c r="F320" s="184">
        <v>1</v>
      </c>
      <c r="G320" s="184" t="s">
        <v>3245</v>
      </c>
      <c r="H320" s="185">
        <f>I321</f>
        <v>85704.81</v>
      </c>
      <c r="I320" s="185">
        <f t="shared" si="4"/>
        <v>85704.81</v>
      </c>
      <c r="J320" s="186">
        <f>I320 / I5</f>
        <v>3.5666820560845462E-2</v>
      </c>
    </row>
    <row r="321" spans="1:10" ht="24" customHeight="1" x14ac:dyDescent="0.2">
      <c r="A321" s="182" t="s">
        <v>471</v>
      </c>
      <c r="B321" s="182" t="s">
        <v>3244</v>
      </c>
      <c r="C321" s="182"/>
      <c r="D321" s="182" t="s">
        <v>1686</v>
      </c>
      <c r="E321" s="183"/>
      <c r="F321" s="184">
        <v>1</v>
      </c>
      <c r="G321" s="184" t="s">
        <v>3245</v>
      </c>
      <c r="H321" s="185">
        <f>I322</f>
        <v>85704.81</v>
      </c>
      <c r="I321" s="185">
        <f t="shared" si="4"/>
        <v>85704.81</v>
      </c>
      <c r="J321" s="186">
        <f>I321 / I5</f>
        <v>3.5666820560845462E-2</v>
      </c>
    </row>
    <row r="322" spans="1:10" ht="26.1" customHeight="1" x14ac:dyDescent="0.2">
      <c r="A322" s="187" t="s">
        <v>2081</v>
      </c>
      <c r="B322" s="187" t="s">
        <v>3294</v>
      </c>
      <c r="C322" s="187" t="s">
        <v>44</v>
      </c>
      <c r="D322" s="187" t="s">
        <v>1687</v>
      </c>
      <c r="E322" s="188" t="s">
        <v>25</v>
      </c>
      <c r="F322" s="189">
        <v>1</v>
      </c>
      <c r="G322" s="190">
        <v>67198.38</v>
      </c>
      <c r="H322" s="190">
        <f>TRUNC(TRUNC(G322 * J6, 2) + G322, 2)</f>
        <v>85704.81</v>
      </c>
      <c r="I322" s="190">
        <f t="shared" si="4"/>
        <v>85704.81</v>
      </c>
      <c r="J322" s="191">
        <f>I322 / I5</f>
        <v>3.5666820560845462E-2</v>
      </c>
    </row>
    <row r="323" spans="1:10" ht="24" customHeight="1" x14ac:dyDescent="0.2">
      <c r="A323" s="182" t="s">
        <v>474</v>
      </c>
      <c r="B323" s="182" t="s">
        <v>3244</v>
      </c>
      <c r="C323" s="182"/>
      <c r="D323" s="182" t="s">
        <v>1688</v>
      </c>
      <c r="E323" s="183"/>
      <c r="F323" s="184">
        <v>1</v>
      </c>
      <c r="G323" s="184" t="s">
        <v>3245</v>
      </c>
      <c r="H323" s="185">
        <f>I324</f>
        <v>14815.5</v>
      </c>
      <c r="I323" s="185">
        <f t="shared" si="4"/>
        <v>14815.5</v>
      </c>
      <c r="J323" s="186">
        <f>I323 / I5</f>
        <v>6.1656023742332079E-3</v>
      </c>
    </row>
    <row r="324" spans="1:10" ht="24" customHeight="1" x14ac:dyDescent="0.2">
      <c r="A324" s="182" t="s">
        <v>475</v>
      </c>
      <c r="B324" s="182" t="s">
        <v>3244</v>
      </c>
      <c r="C324" s="182"/>
      <c r="D324" s="182" t="s">
        <v>2098</v>
      </c>
      <c r="E324" s="183"/>
      <c r="F324" s="184">
        <v>1</v>
      </c>
      <c r="G324" s="184" t="s">
        <v>3245</v>
      </c>
      <c r="H324" s="185">
        <f>I325</f>
        <v>14815.5</v>
      </c>
      <c r="I324" s="185">
        <f t="shared" si="4"/>
        <v>14815.5</v>
      </c>
      <c r="J324" s="186">
        <f>I324 / I5</f>
        <v>6.1656023742332079E-3</v>
      </c>
    </row>
    <row r="325" spans="1:10" ht="24" customHeight="1" x14ac:dyDescent="0.2">
      <c r="A325" s="187" t="s">
        <v>2097</v>
      </c>
      <c r="B325" s="187" t="s">
        <v>2099</v>
      </c>
      <c r="C325" s="187" t="s">
        <v>24</v>
      </c>
      <c r="D325" s="187" t="s">
        <v>1413</v>
      </c>
      <c r="E325" s="188" t="s">
        <v>16</v>
      </c>
      <c r="F325" s="189">
        <v>1334.73</v>
      </c>
      <c r="G325" s="190">
        <v>8.7100000000000009</v>
      </c>
      <c r="H325" s="190">
        <f>TRUNC(TRUNC(G325 * J6, 2) + G325, 2)</f>
        <v>11.1</v>
      </c>
      <c r="I325" s="190">
        <f t="shared" si="4"/>
        <v>14815.5</v>
      </c>
      <c r="J325" s="191">
        <f>I325 / I5</f>
        <v>6.1656023742332079E-3</v>
      </c>
    </row>
    <row r="326" spans="1:10" x14ac:dyDescent="0.2">
      <c r="A326" s="113"/>
      <c r="B326" s="113"/>
      <c r="C326" s="113"/>
      <c r="D326" s="113"/>
      <c r="E326" s="113"/>
      <c r="F326" s="113"/>
      <c r="G326" s="113"/>
      <c r="H326" s="113"/>
      <c r="I326" s="113"/>
      <c r="J326" s="113"/>
    </row>
    <row r="327" spans="1:10" x14ac:dyDescent="0.2">
      <c r="A327" s="255"/>
      <c r="B327" s="255"/>
      <c r="C327" s="255"/>
      <c r="D327" s="112"/>
      <c r="E327" s="111"/>
      <c r="F327" s="256" t="s">
        <v>514</v>
      </c>
      <c r="G327" s="255"/>
      <c r="H327" s="257">
        <v>1884217.45</v>
      </c>
      <c r="I327" s="255"/>
      <c r="J327" s="255"/>
    </row>
    <row r="328" spans="1:10" x14ac:dyDescent="0.2">
      <c r="A328" s="255"/>
      <c r="B328" s="255"/>
      <c r="C328" s="255"/>
      <c r="D328" s="112"/>
      <c r="E328" s="111"/>
      <c r="F328" s="256" t="s">
        <v>515</v>
      </c>
      <c r="G328" s="255"/>
      <c r="H328" s="257">
        <v>518710.78</v>
      </c>
      <c r="I328" s="255"/>
      <c r="J328" s="255"/>
    </row>
    <row r="329" spans="1:10" x14ac:dyDescent="0.2">
      <c r="A329" s="255"/>
      <c r="B329" s="255"/>
      <c r="C329" s="255"/>
      <c r="D329" s="112"/>
      <c r="E329" s="111"/>
      <c r="F329" s="256" t="s">
        <v>516</v>
      </c>
      <c r="G329" s="255"/>
      <c r="H329" s="257">
        <v>2402928.23</v>
      </c>
      <c r="I329" s="255"/>
      <c r="J329" s="255"/>
    </row>
    <row r="330" spans="1:10" x14ac:dyDescent="0.2">
      <c r="A330" s="164" t="s">
        <v>3182</v>
      </c>
      <c r="B330" s="249" t="s">
        <v>3296</v>
      </c>
      <c r="C330" s="249"/>
      <c r="D330" s="250"/>
      <c r="E330" s="251"/>
      <c r="F330" s="251"/>
      <c r="G330" s="251"/>
      <c r="H330" s="251"/>
      <c r="I330" s="251"/>
      <c r="J330" s="252"/>
    </row>
    <row r="331" spans="1:10" ht="69.95" customHeight="1" x14ac:dyDescent="0.2">
      <c r="A331" s="242" t="s">
        <v>3208</v>
      </c>
      <c r="B331" s="243"/>
      <c r="C331" s="243"/>
      <c r="D331" s="244"/>
      <c r="E331" s="245" t="s">
        <v>3207</v>
      </c>
      <c r="F331" s="246"/>
      <c r="G331" s="246"/>
      <c r="H331" s="246"/>
      <c r="I331" s="246"/>
      <c r="J331" s="247"/>
    </row>
  </sheetData>
  <mergeCells count="27">
    <mergeCell ref="A328:C328"/>
    <mergeCell ref="F328:G328"/>
    <mergeCell ref="H328:J328"/>
    <mergeCell ref="G3:H3"/>
    <mergeCell ref="I3:J3"/>
    <mergeCell ref="A1:B1"/>
    <mergeCell ref="C1:H1"/>
    <mergeCell ref="I1:J1"/>
    <mergeCell ref="A2:C2"/>
    <mergeCell ref="D2:F2"/>
    <mergeCell ref="G2:H2"/>
    <mergeCell ref="A331:D331"/>
    <mergeCell ref="E331:J331"/>
    <mergeCell ref="I2:J2"/>
    <mergeCell ref="A3:C3"/>
    <mergeCell ref="D3:F3"/>
    <mergeCell ref="A5:G5"/>
    <mergeCell ref="I5:J5"/>
    <mergeCell ref="B330:C330"/>
    <mergeCell ref="D330:J330"/>
    <mergeCell ref="A329:C329"/>
    <mergeCell ref="F329:G329"/>
    <mergeCell ref="H329:J329"/>
    <mergeCell ref="A4:J4"/>
    <mergeCell ref="A327:C327"/>
    <mergeCell ref="F327:G327"/>
    <mergeCell ref="H327:J327"/>
  </mergeCells>
  <pageMargins left="0.511811024" right="0.511811024" top="0.78740157499999996" bottom="0.78740157499999996" header="0.31496062000000002" footer="0.31496062000000002"/>
  <pageSetup paperSize="9" scale="49" orientation="portrait" verticalDpi="0" r:id="rId1"/>
  <drawing r:id="rId2"/>
  <legacyDrawing r:id="rId3"/>
  <oleObjects>
    <mc:AlternateContent xmlns:mc="http://schemas.openxmlformats.org/markup-compatibility/2006">
      <mc:Choice Requires="x14">
        <oleObject progId="Paint.Picture" shapeId="14337" r:id="rId4">
          <objectPr defaultSize="0" autoPict="0" r:id="rId5">
            <anchor moveWithCells="1">
              <from>
                <xdr:col>8</xdr:col>
                <xdr:colOff>209550</xdr:colOff>
                <xdr:row>0</xdr:row>
                <xdr:rowOff>66675</xdr:rowOff>
              </from>
              <to>
                <xdr:col>9</xdr:col>
                <xdr:colOff>781050</xdr:colOff>
                <xdr:row>0</xdr:row>
                <xdr:rowOff>857250</xdr:rowOff>
              </to>
            </anchor>
          </objectPr>
        </oleObject>
      </mc:Choice>
      <mc:Fallback>
        <oleObject progId="Paint.Picture" shapeId="14337"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332"/>
  <sheetViews>
    <sheetView view="pageBreakPreview" zoomScaleNormal="100" zoomScaleSheetLayoutView="100" workbookViewId="0">
      <selection activeCell="B12" sqref="B12"/>
    </sheetView>
  </sheetViews>
  <sheetFormatPr defaultColWidth="9" defaultRowHeight="15" x14ac:dyDescent="0.25"/>
  <cols>
    <col min="1" max="1" width="14.625" style="26" customWidth="1"/>
    <col min="2" max="2" width="90.375" style="26" customWidth="1"/>
    <col min="3" max="3" width="9.125" style="26" customWidth="1"/>
    <col min="4" max="4" width="7.25" style="26" customWidth="1"/>
    <col min="5" max="5" width="54.375" style="26" customWidth="1"/>
  </cols>
  <sheetData>
    <row r="1" spans="1:5" ht="14.25" x14ac:dyDescent="0.2">
      <c r="A1" s="271" t="s">
        <v>520</v>
      </c>
      <c r="B1" s="272"/>
      <c r="C1" s="272"/>
      <c r="D1" s="272"/>
      <c r="E1" s="272"/>
    </row>
    <row r="2" spans="1:5" ht="55.9" customHeight="1" x14ac:dyDescent="0.2">
      <c r="A2" s="273"/>
      <c r="B2" s="274"/>
      <c r="C2" s="274"/>
      <c r="D2" s="274"/>
      <c r="E2" s="274"/>
    </row>
    <row r="3" spans="1:5" ht="15.75" x14ac:dyDescent="0.2">
      <c r="A3" s="82" t="s">
        <v>1774</v>
      </c>
      <c r="B3" s="83"/>
      <c r="C3" s="83"/>
      <c r="D3" s="83"/>
      <c r="E3" s="83"/>
    </row>
    <row r="4" spans="1:5" ht="15.75" x14ac:dyDescent="0.2">
      <c r="A4" s="70" t="s">
        <v>1435</v>
      </c>
      <c r="B4" s="275" t="s">
        <v>1773</v>
      </c>
      <c r="C4" s="276"/>
      <c r="D4" s="276"/>
      <c r="E4" s="277"/>
    </row>
    <row r="5" spans="1:5" ht="15.75" x14ac:dyDescent="0.2">
      <c r="A5" s="71" t="s">
        <v>1436</v>
      </c>
      <c r="B5" s="278" t="s">
        <v>1437</v>
      </c>
      <c r="C5" s="278"/>
      <c r="D5" s="278"/>
      <c r="E5" s="278"/>
    </row>
    <row r="6" spans="1:5" ht="15.75" x14ac:dyDescent="0.2">
      <c r="A6" s="71" t="s">
        <v>1438</v>
      </c>
      <c r="B6" s="278" t="s">
        <v>3197</v>
      </c>
      <c r="C6" s="278"/>
      <c r="D6" s="278"/>
      <c r="E6" s="278"/>
    </row>
    <row r="7" spans="1:5" ht="15.75" x14ac:dyDescent="0.2">
      <c r="A7" s="70" t="s">
        <v>524</v>
      </c>
      <c r="B7" s="279">
        <v>0.27539999999999998</v>
      </c>
      <c r="C7" s="279"/>
      <c r="D7" s="279"/>
      <c r="E7" s="279"/>
    </row>
    <row r="8" spans="1:5" ht="31.5" x14ac:dyDescent="0.2">
      <c r="A8" s="72" t="s">
        <v>525</v>
      </c>
      <c r="B8" s="280">
        <f>'Orçamento Sintético'!I5</f>
        <v>2402928.23</v>
      </c>
      <c r="C8" s="280"/>
      <c r="D8" s="280"/>
      <c r="E8" s="280"/>
    </row>
    <row r="9" spans="1:5" ht="15.75" x14ac:dyDescent="0.2">
      <c r="A9" s="270" t="s">
        <v>1440</v>
      </c>
      <c r="B9" s="270"/>
      <c r="C9" s="270"/>
      <c r="D9" s="270"/>
      <c r="E9" s="270"/>
    </row>
    <row r="10" spans="1:5" x14ac:dyDescent="0.2">
      <c r="A10" s="91"/>
      <c r="B10" s="91" t="s">
        <v>3</v>
      </c>
      <c r="C10" s="88" t="s">
        <v>4</v>
      </c>
      <c r="D10" s="92" t="s">
        <v>5</v>
      </c>
      <c r="E10" s="91" t="s">
        <v>1439</v>
      </c>
    </row>
    <row r="11" spans="1:5" ht="14.25" x14ac:dyDescent="0.2">
      <c r="A11" s="93">
        <v>1</v>
      </c>
      <c r="B11" s="93" t="s">
        <v>1441</v>
      </c>
      <c r="C11" s="94"/>
      <c r="D11" s="95"/>
      <c r="E11" s="96"/>
    </row>
    <row r="12" spans="1:5" ht="14.25" x14ac:dyDescent="0.2">
      <c r="A12" s="93" t="s">
        <v>2100</v>
      </c>
      <c r="B12" s="93" t="s">
        <v>13</v>
      </c>
      <c r="C12" s="94"/>
      <c r="D12" s="95"/>
      <c r="E12" s="96"/>
    </row>
    <row r="13" spans="1:5" s="123" customFormat="1" ht="14.25" x14ac:dyDescent="0.2">
      <c r="A13" s="85" t="s">
        <v>2102</v>
      </c>
      <c r="B13" s="85" t="s">
        <v>2101</v>
      </c>
      <c r="C13" s="87" t="s">
        <v>1689</v>
      </c>
      <c r="D13" s="86">
        <v>4.5</v>
      </c>
      <c r="E13" s="85" t="s">
        <v>2103</v>
      </c>
    </row>
    <row r="14" spans="1:5" ht="14.25" x14ac:dyDescent="0.2">
      <c r="A14" s="114" t="s">
        <v>2104</v>
      </c>
      <c r="B14" s="114" t="s">
        <v>1444</v>
      </c>
      <c r="C14" s="115"/>
      <c r="D14" s="116"/>
      <c r="E14" s="117"/>
    </row>
    <row r="15" spans="1:5" s="123" customFormat="1" ht="25.5" x14ac:dyDescent="0.2">
      <c r="A15" s="85" t="s">
        <v>2105</v>
      </c>
      <c r="B15" s="85" t="s">
        <v>1445</v>
      </c>
      <c r="C15" s="87" t="s">
        <v>55</v>
      </c>
      <c r="D15" s="86">
        <v>222</v>
      </c>
      <c r="E15" s="85" t="s">
        <v>2108</v>
      </c>
    </row>
    <row r="16" spans="1:5" s="123" customFormat="1" ht="14.25" x14ac:dyDescent="0.2">
      <c r="A16" s="118" t="s">
        <v>2106</v>
      </c>
      <c r="B16" s="124" t="s">
        <v>58</v>
      </c>
      <c r="C16" s="119" t="s">
        <v>30</v>
      </c>
      <c r="D16" s="120">
        <v>7</v>
      </c>
      <c r="E16" s="118" t="s">
        <v>2107</v>
      </c>
    </row>
    <row r="17" spans="1:5" ht="14.25" x14ac:dyDescent="0.2">
      <c r="A17" s="114">
        <v>2</v>
      </c>
      <c r="B17" s="114" t="s">
        <v>3102</v>
      </c>
      <c r="C17" s="115"/>
      <c r="D17" s="116"/>
      <c r="E17" s="117"/>
    </row>
    <row r="18" spans="1:5" ht="14.25" x14ac:dyDescent="0.2">
      <c r="A18" s="93" t="s">
        <v>2109</v>
      </c>
      <c r="B18" s="93" t="s">
        <v>3103</v>
      </c>
      <c r="C18" s="94"/>
      <c r="D18" s="95"/>
      <c r="E18" s="97"/>
    </row>
    <row r="19" spans="1:5" ht="14.25" x14ac:dyDescent="0.2">
      <c r="A19" s="93" t="s">
        <v>2110</v>
      </c>
      <c r="B19" s="93" t="s">
        <v>3104</v>
      </c>
      <c r="C19" s="94"/>
      <c r="D19" s="95"/>
      <c r="E19" s="97"/>
    </row>
    <row r="20" spans="1:5" s="125" customFormat="1" ht="25.5" x14ac:dyDescent="0.2">
      <c r="A20" s="85" t="s">
        <v>2111</v>
      </c>
      <c r="B20" s="104" t="s">
        <v>587</v>
      </c>
      <c r="C20" s="87" t="s">
        <v>1689</v>
      </c>
      <c r="D20" s="86">
        <v>57.3</v>
      </c>
      <c r="E20" s="85" t="s">
        <v>2115</v>
      </c>
    </row>
    <row r="21" spans="1:5" s="125" customFormat="1" ht="38.25" x14ac:dyDescent="0.2">
      <c r="A21" s="85" t="s">
        <v>2112</v>
      </c>
      <c r="B21" s="104" t="s">
        <v>1447</v>
      </c>
      <c r="C21" s="87" t="s">
        <v>82</v>
      </c>
      <c r="D21" s="86">
        <v>69</v>
      </c>
      <c r="E21" s="85" t="s">
        <v>2116</v>
      </c>
    </row>
    <row r="22" spans="1:5" s="125" customFormat="1" ht="38.25" x14ac:dyDescent="0.2">
      <c r="A22" s="85" t="s">
        <v>2113</v>
      </c>
      <c r="B22" s="104" t="s">
        <v>1448</v>
      </c>
      <c r="C22" s="87" t="s">
        <v>82</v>
      </c>
      <c r="D22" s="86">
        <v>167.5</v>
      </c>
      <c r="E22" s="85" t="s">
        <v>2117</v>
      </c>
    </row>
    <row r="23" spans="1:5" s="123" customFormat="1" ht="25.5" x14ac:dyDescent="0.2">
      <c r="A23" s="85" t="s">
        <v>2114</v>
      </c>
      <c r="B23" s="104" t="s">
        <v>1451</v>
      </c>
      <c r="C23" s="87" t="s">
        <v>1690</v>
      </c>
      <c r="D23" s="86">
        <v>2.74</v>
      </c>
      <c r="E23" s="85" t="s">
        <v>2118</v>
      </c>
    </row>
    <row r="24" spans="1:5" ht="14.25" x14ac:dyDescent="0.2">
      <c r="A24" s="114" t="s">
        <v>2276</v>
      </c>
      <c r="B24" s="114" t="s">
        <v>1452</v>
      </c>
      <c r="C24" s="115"/>
      <c r="D24" s="116"/>
      <c r="E24" s="117"/>
    </row>
    <row r="25" spans="1:5" s="125" customFormat="1" ht="25.5" x14ac:dyDescent="0.2">
      <c r="A25" s="85" t="s">
        <v>2277</v>
      </c>
      <c r="B25" s="104" t="s">
        <v>1446</v>
      </c>
      <c r="C25" s="87" t="s">
        <v>1689</v>
      </c>
      <c r="D25" s="86">
        <v>59.31</v>
      </c>
      <c r="E25" s="85" t="s">
        <v>2119</v>
      </c>
    </row>
    <row r="26" spans="1:5" s="125" customFormat="1" ht="38.25" x14ac:dyDescent="0.2">
      <c r="A26" s="85" t="s">
        <v>2278</v>
      </c>
      <c r="B26" s="104" t="s">
        <v>1447</v>
      </c>
      <c r="C26" s="87" t="s">
        <v>82</v>
      </c>
      <c r="D26" s="86">
        <v>119.27</v>
      </c>
      <c r="E26" s="85" t="s">
        <v>2120</v>
      </c>
    </row>
    <row r="27" spans="1:5" s="125" customFormat="1" ht="25.5" x14ac:dyDescent="0.2">
      <c r="A27" s="85" t="s">
        <v>2279</v>
      </c>
      <c r="B27" s="104" t="s">
        <v>1450</v>
      </c>
      <c r="C27" s="87" t="s">
        <v>82</v>
      </c>
      <c r="D27" s="86">
        <v>1.18</v>
      </c>
      <c r="E27" s="85" t="s">
        <v>2121</v>
      </c>
    </row>
    <row r="28" spans="1:5" s="125" customFormat="1" ht="38.25" x14ac:dyDescent="0.2">
      <c r="A28" s="85" t="s">
        <v>2280</v>
      </c>
      <c r="B28" s="104" t="s">
        <v>1448</v>
      </c>
      <c r="C28" s="87" t="s">
        <v>82</v>
      </c>
      <c r="D28" s="86">
        <v>279.18</v>
      </c>
      <c r="E28" s="85" t="s">
        <v>2122</v>
      </c>
    </row>
    <row r="29" spans="1:5" s="123" customFormat="1" ht="25.5" x14ac:dyDescent="0.2">
      <c r="A29" s="85" t="s">
        <v>2281</v>
      </c>
      <c r="B29" s="104" t="s">
        <v>1449</v>
      </c>
      <c r="C29" s="87" t="s">
        <v>1690</v>
      </c>
      <c r="D29" s="86">
        <v>3.08</v>
      </c>
      <c r="E29" s="85" t="s">
        <v>2123</v>
      </c>
    </row>
    <row r="30" spans="1:5" ht="14.25" x14ac:dyDescent="0.2">
      <c r="A30" s="114">
        <v>3</v>
      </c>
      <c r="B30" s="114" t="s">
        <v>3105</v>
      </c>
      <c r="C30" s="115"/>
      <c r="D30" s="116"/>
      <c r="E30" s="117"/>
    </row>
    <row r="31" spans="1:5" ht="14.25" x14ac:dyDescent="0.2">
      <c r="A31" s="93" t="s">
        <v>2282</v>
      </c>
      <c r="B31" s="93" t="s">
        <v>1453</v>
      </c>
      <c r="C31" s="94"/>
      <c r="D31" s="95"/>
      <c r="E31" s="97"/>
    </row>
    <row r="32" spans="1:5" s="123" customFormat="1" ht="25.5" x14ac:dyDescent="0.2">
      <c r="A32" s="85" t="s">
        <v>2283</v>
      </c>
      <c r="B32" s="104" t="s">
        <v>732</v>
      </c>
      <c r="C32" s="87" t="s">
        <v>1689</v>
      </c>
      <c r="D32" s="86">
        <v>110</v>
      </c>
      <c r="E32" s="85" t="s">
        <v>1714</v>
      </c>
    </row>
    <row r="33" spans="1:5" ht="14.25" x14ac:dyDescent="0.2">
      <c r="A33" s="114">
        <v>4</v>
      </c>
      <c r="B33" s="114" t="s">
        <v>3106</v>
      </c>
      <c r="C33" s="115"/>
      <c r="D33" s="116"/>
      <c r="E33" s="117"/>
    </row>
    <row r="34" spans="1:5" ht="14.25" x14ac:dyDescent="0.2">
      <c r="A34" s="93" t="s">
        <v>2284</v>
      </c>
      <c r="B34" s="93" t="s">
        <v>1454</v>
      </c>
      <c r="C34" s="94"/>
      <c r="D34" s="95"/>
      <c r="E34" s="97"/>
    </row>
    <row r="35" spans="1:5" s="123" customFormat="1" ht="25.5" x14ac:dyDescent="0.2">
      <c r="A35" s="85" t="s">
        <v>2285</v>
      </c>
      <c r="B35" s="104" t="s">
        <v>1455</v>
      </c>
      <c r="C35" s="87" t="s">
        <v>1689</v>
      </c>
      <c r="D35" s="86">
        <v>220.89</v>
      </c>
      <c r="E35" s="85" t="s">
        <v>1715</v>
      </c>
    </row>
    <row r="36" spans="1:5" ht="14.25" x14ac:dyDescent="0.2">
      <c r="A36" s="114" t="s">
        <v>2286</v>
      </c>
      <c r="B36" s="114" t="s">
        <v>3107</v>
      </c>
      <c r="C36" s="115"/>
      <c r="D36" s="116"/>
      <c r="E36" s="117"/>
    </row>
    <row r="37" spans="1:5" s="125" customFormat="1" ht="14.25" x14ac:dyDescent="0.2">
      <c r="A37" s="85" t="s">
        <v>2287</v>
      </c>
      <c r="B37" s="197" t="s">
        <v>3250</v>
      </c>
      <c r="C37" s="87" t="s">
        <v>107</v>
      </c>
      <c r="D37" s="86">
        <v>10.1</v>
      </c>
      <c r="E37" s="85" t="s">
        <v>1716</v>
      </c>
    </row>
    <row r="38" spans="1:5" s="125" customFormat="1" ht="14.25" x14ac:dyDescent="0.2">
      <c r="A38" s="85" t="s">
        <v>2288</v>
      </c>
      <c r="B38" s="197" t="s">
        <v>1798</v>
      </c>
      <c r="C38" s="87" t="s">
        <v>107</v>
      </c>
      <c r="D38" s="86">
        <v>56.13</v>
      </c>
      <c r="E38" s="85" t="s">
        <v>1716</v>
      </c>
    </row>
    <row r="39" spans="1:5" s="125" customFormat="1" ht="14.25" x14ac:dyDescent="0.2">
      <c r="A39" s="85" t="s">
        <v>2289</v>
      </c>
      <c r="B39" s="197" t="s">
        <v>3250</v>
      </c>
      <c r="C39" s="87" t="s">
        <v>107</v>
      </c>
      <c r="D39" s="86">
        <v>29.9</v>
      </c>
      <c r="E39" s="85" t="s">
        <v>1716</v>
      </c>
    </row>
    <row r="40" spans="1:5" s="125" customFormat="1" ht="14.25" x14ac:dyDescent="0.2">
      <c r="A40" s="85" t="s">
        <v>2290</v>
      </c>
      <c r="B40" s="197" t="s">
        <v>3250</v>
      </c>
      <c r="C40" s="87" t="s">
        <v>107</v>
      </c>
      <c r="D40" s="86">
        <v>2</v>
      </c>
      <c r="E40" s="85" t="s">
        <v>1716</v>
      </c>
    </row>
    <row r="41" spans="1:5" s="125" customFormat="1" ht="14.25" x14ac:dyDescent="0.2">
      <c r="A41" s="85" t="s">
        <v>2291</v>
      </c>
      <c r="B41" s="197" t="s">
        <v>1801</v>
      </c>
      <c r="C41" s="87" t="s">
        <v>107</v>
      </c>
      <c r="D41" s="86">
        <v>23.8</v>
      </c>
      <c r="E41" s="85" t="s">
        <v>1716</v>
      </c>
    </row>
    <row r="42" spans="1:5" s="123" customFormat="1" ht="25.5" x14ac:dyDescent="0.2">
      <c r="A42" s="85" t="s">
        <v>2292</v>
      </c>
      <c r="B42" s="197" t="s">
        <v>1456</v>
      </c>
      <c r="C42" s="87" t="s">
        <v>107</v>
      </c>
      <c r="D42" s="86">
        <v>42.8</v>
      </c>
      <c r="E42" s="85" t="s">
        <v>1716</v>
      </c>
    </row>
    <row r="43" spans="1:5" ht="14.25" x14ac:dyDescent="0.2">
      <c r="A43" s="114">
        <v>5</v>
      </c>
      <c r="B43" s="114" t="s">
        <v>3108</v>
      </c>
      <c r="C43" s="115"/>
      <c r="D43" s="116"/>
      <c r="E43" s="117"/>
    </row>
    <row r="44" spans="1:5" ht="14.25" x14ac:dyDescent="0.2">
      <c r="A44" s="93" t="s">
        <v>2293</v>
      </c>
      <c r="B44" s="93" t="s">
        <v>3109</v>
      </c>
      <c r="C44" s="94"/>
      <c r="D44" s="95"/>
      <c r="E44" s="97"/>
    </row>
    <row r="45" spans="1:5" s="125" customFormat="1" ht="38.25" x14ac:dyDescent="0.2">
      <c r="A45" s="85" t="s">
        <v>2294</v>
      </c>
      <c r="B45" s="104" t="s">
        <v>1457</v>
      </c>
      <c r="C45" s="87" t="s">
        <v>1691</v>
      </c>
      <c r="D45" s="86">
        <v>2270.5</v>
      </c>
      <c r="E45" s="85" t="s">
        <v>1717</v>
      </c>
    </row>
    <row r="46" spans="1:5" s="125" customFormat="1" ht="38.25" x14ac:dyDescent="0.2">
      <c r="A46" s="85" t="s">
        <v>2295</v>
      </c>
      <c r="B46" s="104" t="s">
        <v>1458</v>
      </c>
      <c r="C46" s="87" t="s">
        <v>1692</v>
      </c>
      <c r="D46" s="86">
        <v>57.4</v>
      </c>
      <c r="E46" s="85" t="s">
        <v>1718</v>
      </c>
    </row>
    <row r="47" spans="1:5" s="123" customFormat="1" ht="25.5" x14ac:dyDescent="0.2">
      <c r="A47" s="85" t="s">
        <v>2296</v>
      </c>
      <c r="B47" s="104" t="s">
        <v>1459</v>
      </c>
      <c r="C47" s="87" t="s">
        <v>1689</v>
      </c>
      <c r="D47" s="86">
        <v>684</v>
      </c>
      <c r="E47" s="85" t="s">
        <v>1719</v>
      </c>
    </row>
    <row r="48" spans="1:5" ht="14.25" x14ac:dyDescent="0.2">
      <c r="A48" s="114" t="s">
        <v>2297</v>
      </c>
      <c r="B48" s="114" t="s">
        <v>1460</v>
      </c>
      <c r="C48" s="115"/>
      <c r="D48" s="116"/>
      <c r="E48" s="117"/>
    </row>
    <row r="49" spans="1:5" s="125" customFormat="1" ht="25.5" x14ac:dyDescent="0.2">
      <c r="A49" s="85" t="s">
        <v>2298</v>
      </c>
      <c r="B49" s="104" t="s">
        <v>1461</v>
      </c>
      <c r="C49" s="87" t="s">
        <v>518</v>
      </c>
      <c r="D49" s="86">
        <v>72</v>
      </c>
      <c r="E49" s="85" t="s">
        <v>1720</v>
      </c>
    </row>
    <row r="50" spans="1:5" s="125" customFormat="1" ht="25.5" x14ac:dyDescent="0.2">
      <c r="A50" s="85" t="s">
        <v>2299</v>
      </c>
      <c r="B50" s="104" t="s">
        <v>1462</v>
      </c>
      <c r="C50" s="87" t="s">
        <v>107</v>
      </c>
      <c r="D50" s="86">
        <v>38</v>
      </c>
      <c r="E50" s="85" t="s">
        <v>1721</v>
      </c>
    </row>
    <row r="51" spans="1:5" s="125" customFormat="1" ht="25.5" x14ac:dyDescent="0.2">
      <c r="A51" s="85" t="s">
        <v>2300</v>
      </c>
      <c r="B51" s="104" t="s">
        <v>1463</v>
      </c>
      <c r="C51" s="87" t="s">
        <v>518</v>
      </c>
      <c r="D51" s="86">
        <v>91</v>
      </c>
      <c r="E51" s="85" t="s">
        <v>1722</v>
      </c>
    </row>
    <row r="52" spans="1:5" s="123" customFormat="1" ht="14.25" x14ac:dyDescent="0.2">
      <c r="A52" s="85" t="s">
        <v>2301</v>
      </c>
      <c r="B52" s="104" t="s">
        <v>834</v>
      </c>
      <c r="C52" s="87" t="s">
        <v>518</v>
      </c>
      <c r="D52" s="86">
        <v>36</v>
      </c>
      <c r="E52" s="85" t="s">
        <v>1723</v>
      </c>
    </row>
    <row r="53" spans="1:5" ht="14.25" x14ac:dyDescent="0.2">
      <c r="A53" s="114">
        <v>6</v>
      </c>
      <c r="B53" s="114" t="s">
        <v>3110</v>
      </c>
      <c r="C53" s="115"/>
      <c r="D53" s="116"/>
      <c r="E53" s="117"/>
    </row>
    <row r="54" spans="1:5" ht="14.25" x14ac:dyDescent="0.2">
      <c r="A54" s="93" t="s">
        <v>2302</v>
      </c>
      <c r="B54" s="93" t="s">
        <v>3111</v>
      </c>
      <c r="C54" s="94"/>
      <c r="D54" s="95"/>
      <c r="E54" s="97"/>
    </row>
    <row r="55" spans="1:5" s="125" customFormat="1" ht="25.5" x14ac:dyDescent="0.2">
      <c r="A55" s="85" t="s">
        <v>2303</v>
      </c>
      <c r="B55" s="104" t="s">
        <v>1464</v>
      </c>
      <c r="C55" s="87" t="s">
        <v>1690</v>
      </c>
      <c r="D55" s="105">
        <v>27.25</v>
      </c>
      <c r="E55" s="126" t="s">
        <v>1724</v>
      </c>
    </row>
    <row r="56" spans="1:5" s="123" customFormat="1" ht="25.5" x14ac:dyDescent="0.2">
      <c r="A56" s="85" t="s">
        <v>2304</v>
      </c>
      <c r="B56" s="104" t="s">
        <v>1465</v>
      </c>
      <c r="C56" s="87" t="s">
        <v>1689</v>
      </c>
      <c r="D56" s="86">
        <v>1192.4000000000001</v>
      </c>
      <c r="E56" s="85" t="s">
        <v>1725</v>
      </c>
    </row>
    <row r="57" spans="1:5" ht="14.25" x14ac:dyDescent="0.2">
      <c r="A57" s="114" t="s">
        <v>2305</v>
      </c>
      <c r="B57" s="114" t="s">
        <v>3112</v>
      </c>
      <c r="C57" s="115"/>
      <c r="D57" s="116"/>
      <c r="E57" s="117"/>
    </row>
    <row r="58" spans="1:5" s="125" customFormat="1" ht="76.5" x14ac:dyDescent="0.2">
      <c r="A58" s="85" t="s">
        <v>2306</v>
      </c>
      <c r="B58" s="104" t="s">
        <v>1464</v>
      </c>
      <c r="C58" s="87" t="s">
        <v>1690</v>
      </c>
      <c r="D58" s="86">
        <v>15.7</v>
      </c>
      <c r="E58" s="85" t="s">
        <v>1726</v>
      </c>
    </row>
    <row r="59" spans="1:5" s="125" customFormat="1" ht="38.25" x14ac:dyDescent="0.2">
      <c r="A59" s="85" t="s">
        <v>2307</v>
      </c>
      <c r="B59" s="104" t="s">
        <v>766</v>
      </c>
      <c r="C59" s="87" t="s">
        <v>1692</v>
      </c>
      <c r="D59" s="86">
        <v>21.2</v>
      </c>
      <c r="E59" s="85" t="s">
        <v>1727</v>
      </c>
    </row>
    <row r="60" spans="1:5" s="123" customFormat="1" ht="38.25" x14ac:dyDescent="0.2">
      <c r="A60" s="85" t="s">
        <v>2308</v>
      </c>
      <c r="B60" s="104" t="s">
        <v>1466</v>
      </c>
      <c r="C60" s="87" t="s">
        <v>1692</v>
      </c>
      <c r="D60" s="86">
        <v>1.85</v>
      </c>
      <c r="E60" s="85" t="s">
        <v>1728</v>
      </c>
    </row>
    <row r="61" spans="1:5" s="125" customFormat="1" ht="25.5" x14ac:dyDescent="0.2">
      <c r="A61" s="118" t="s">
        <v>2309</v>
      </c>
      <c r="B61" s="124" t="s">
        <v>1467</v>
      </c>
      <c r="C61" s="119" t="s">
        <v>107</v>
      </c>
      <c r="D61" s="120">
        <v>40</v>
      </c>
      <c r="E61" s="118" t="s">
        <v>1729</v>
      </c>
    </row>
    <row r="62" spans="1:5" s="123" customFormat="1" ht="25.5" x14ac:dyDescent="0.2">
      <c r="A62" s="85" t="s">
        <v>2310</v>
      </c>
      <c r="B62" s="104" t="s">
        <v>1468</v>
      </c>
      <c r="C62" s="87" t="s">
        <v>1689</v>
      </c>
      <c r="D62" s="86">
        <v>429.55</v>
      </c>
      <c r="E62" s="85" t="s">
        <v>1730</v>
      </c>
    </row>
    <row r="63" spans="1:5" ht="14.25" x14ac:dyDescent="0.2">
      <c r="A63" s="114">
        <v>7</v>
      </c>
      <c r="B63" s="114" t="s">
        <v>1469</v>
      </c>
      <c r="C63" s="115"/>
      <c r="D63" s="116"/>
      <c r="E63" s="117"/>
    </row>
    <row r="64" spans="1:5" ht="14.25" x14ac:dyDescent="0.2">
      <c r="A64" s="93" t="s">
        <v>2311</v>
      </c>
      <c r="B64" s="93" t="s">
        <v>1470</v>
      </c>
      <c r="C64" s="94"/>
      <c r="D64" s="95"/>
      <c r="E64" s="97"/>
    </row>
    <row r="65" spans="1:5" s="125" customFormat="1" ht="25.5" x14ac:dyDescent="0.2">
      <c r="A65" s="85" t="s">
        <v>2312</v>
      </c>
      <c r="B65" s="104" t="s">
        <v>1471</v>
      </c>
      <c r="C65" s="87" t="s">
        <v>1689</v>
      </c>
      <c r="D65" s="105">
        <v>1625.75</v>
      </c>
      <c r="E65" s="85" t="s">
        <v>1731</v>
      </c>
    </row>
    <row r="66" spans="1:5" s="125" customFormat="1" ht="38.25" x14ac:dyDescent="0.2">
      <c r="A66" s="85" t="s">
        <v>2313</v>
      </c>
      <c r="B66" s="104" t="s">
        <v>183</v>
      </c>
      <c r="C66" s="87" t="s">
        <v>1689</v>
      </c>
      <c r="D66" s="105">
        <v>2097.8000000000002</v>
      </c>
      <c r="E66" s="85" t="s">
        <v>1731</v>
      </c>
    </row>
    <row r="67" spans="1:5" s="123" customFormat="1" ht="38.25" x14ac:dyDescent="0.2">
      <c r="A67" s="85" t="s">
        <v>2314</v>
      </c>
      <c r="B67" s="104" t="s">
        <v>185</v>
      </c>
      <c r="C67" s="87" t="s">
        <v>1689</v>
      </c>
      <c r="D67" s="105">
        <v>384.46</v>
      </c>
      <c r="E67" s="85" t="s">
        <v>1732</v>
      </c>
    </row>
    <row r="68" spans="1:5" ht="14.25" x14ac:dyDescent="0.2">
      <c r="A68" s="114" t="s">
        <v>2315</v>
      </c>
      <c r="B68" s="114" t="s">
        <v>3113</v>
      </c>
      <c r="C68" s="115"/>
      <c r="D68" s="116"/>
      <c r="E68" s="117"/>
    </row>
    <row r="69" spans="1:5" s="125" customFormat="1" ht="25.5" x14ac:dyDescent="0.2">
      <c r="A69" s="85" t="s">
        <v>2316</v>
      </c>
      <c r="B69" s="104" t="s">
        <v>1472</v>
      </c>
      <c r="C69" s="87" t="s">
        <v>1692</v>
      </c>
      <c r="D69" s="86">
        <v>1167</v>
      </c>
      <c r="E69" s="85" t="s">
        <v>1733</v>
      </c>
    </row>
    <row r="70" spans="1:5" s="125" customFormat="1" ht="25.5" x14ac:dyDescent="0.2">
      <c r="A70" s="85" t="s">
        <v>2317</v>
      </c>
      <c r="B70" s="104" t="s">
        <v>1473</v>
      </c>
      <c r="C70" s="87" t="s">
        <v>518</v>
      </c>
      <c r="D70" s="86">
        <v>1268.5</v>
      </c>
      <c r="E70" s="85" t="s">
        <v>1733</v>
      </c>
    </row>
    <row r="71" spans="1:5" s="125" customFormat="1" ht="25.5" x14ac:dyDescent="0.2">
      <c r="A71" s="85" t="s">
        <v>2318</v>
      </c>
      <c r="B71" s="104" t="s">
        <v>1471</v>
      </c>
      <c r="C71" s="87" t="s">
        <v>1689</v>
      </c>
      <c r="D71" s="86">
        <v>49.7</v>
      </c>
      <c r="E71" s="85" t="s">
        <v>1734</v>
      </c>
    </row>
    <row r="72" spans="1:5" s="123" customFormat="1" ht="25.5" x14ac:dyDescent="0.2">
      <c r="A72" s="85" t="s">
        <v>2319</v>
      </c>
      <c r="B72" s="104" t="s">
        <v>1474</v>
      </c>
      <c r="C72" s="87" t="s">
        <v>1689</v>
      </c>
      <c r="D72" s="86">
        <v>49.7</v>
      </c>
      <c r="E72" s="85" t="s">
        <v>1734</v>
      </c>
    </row>
    <row r="73" spans="1:5" ht="14.25" x14ac:dyDescent="0.2">
      <c r="A73" s="121">
        <v>8</v>
      </c>
      <c r="B73" s="114" t="s">
        <v>3114</v>
      </c>
      <c r="C73" s="119"/>
      <c r="D73" s="120"/>
      <c r="E73" s="122"/>
    </row>
    <row r="74" spans="1:5" ht="14.25" x14ac:dyDescent="0.2">
      <c r="A74" s="93" t="s">
        <v>2320</v>
      </c>
      <c r="B74" s="93" t="s">
        <v>1475</v>
      </c>
      <c r="C74" s="94"/>
      <c r="D74" s="95"/>
      <c r="E74" s="97"/>
    </row>
    <row r="75" spans="1:5" s="125" customFormat="1" ht="25.5" x14ac:dyDescent="0.2">
      <c r="A75" s="85" t="s">
        <v>2321</v>
      </c>
      <c r="B75" s="104" t="s">
        <v>1476</v>
      </c>
      <c r="C75" s="87" t="s">
        <v>1689</v>
      </c>
      <c r="D75" s="86">
        <v>1207.5</v>
      </c>
      <c r="E75" s="85" t="s">
        <v>1735</v>
      </c>
    </row>
    <row r="76" spans="1:5" s="123" customFormat="1" ht="25.5" x14ac:dyDescent="0.2">
      <c r="A76" s="85" t="s">
        <v>2322</v>
      </c>
      <c r="B76" s="104" t="s">
        <v>1477</v>
      </c>
      <c r="C76" s="87" t="s">
        <v>1692</v>
      </c>
      <c r="D76" s="86">
        <v>16.399999999999999</v>
      </c>
      <c r="E76" s="85" t="s">
        <v>1735</v>
      </c>
    </row>
    <row r="77" spans="1:5" ht="14.25" x14ac:dyDescent="0.2">
      <c r="A77" s="114" t="s">
        <v>2323</v>
      </c>
      <c r="B77" s="114" t="s">
        <v>3115</v>
      </c>
      <c r="C77" s="115"/>
      <c r="D77" s="116"/>
      <c r="E77" s="117"/>
    </row>
    <row r="78" spans="1:5" s="125" customFormat="1" ht="25.5" x14ac:dyDescent="0.2">
      <c r="A78" s="85" t="s">
        <v>2324</v>
      </c>
      <c r="B78" s="104" t="s">
        <v>1478</v>
      </c>
      <c r="C78" s="87" t="s">
        <v>1689</v>
      </c>
      <c r="D78" s="86">
        <v>588</v>
      </c>
      <c r="E78" s="85" t="s">
        <v>1736</v>
      </c>
    </row>
    <row r="79" spans="1:5" s="125" customFormat="1" ht="25.5" x14ac:dyDescent="0.2">
      <c r="A79" s="85" t="s">
        <v>2325</v>
      </c>
      <c r="B79" s="104" t="s">
        <v>1479</v>
      </c>
      <c r="C79" s="87" t="s">
        <v>107</v>
      </c>
      <c r="D79" s="86">
        <v>847.8</v>
      </c>
      <c r="E79" s="85" t="s">
        <v>1737</v>
      </c>
    </row>
    <row r="80" spans="1:5" s="123" customFormat="1" ht="25.5" x14ac:dyDescent="0.2">
      <c r="A80" s="85" t="s">
        <v>2326</v>
      </c>
      <c r="B80" s="104" t="s">
        <v>1480</v>
      </c>
      <c r="C80" s="87" t="s">
        <v>1692</v>
      </c>
      <c r="D80" s="86">
        <v>28.15</v>
      </c>
      <c r="E80" s="85" t="s">
        <v>1735</v>
      </c>
    </row>
    <row r="81" spans="1:5" ht="14.25" x14ac:dyDescent="0.2">
      <c r="A81" s="114" t="s">
        <v>2327</v>
      </c>
      <c r="B81" s="114" t="s">
        <v>1481</v>
      </c>
      <c r="C81" s="115"/>
      <c r="D81" s="116"/>
      <c r="E81" s="117"/>
    </row>
    <row r="82" spans="1:5" s="123" customFormat="1" ht="25.5" x14ac:dyDescent="0.2">
      <c r="A82" s="85" t="s">
        <v>2328</v>
      </c>
      <c r="B82" s="104" t="s">
        <v>1482</v>
      </c>
      <c r="C82" s="87" t="s">
        <v>1689</v>
      </c>
      <c r="D82" s="86">
        <v>7.3</v>
      </c>
      <c r="E82" s="85" t="s">
        <v>1738</v>
      </c>
    </row>
    <row r="83" spans="1:5" ht="14.25" x14ac:dyDescent="0.2">
      <c r="A83" s="114">
        <v>9</v>
      </c>
      <c r="B83" s="114" t="s">
        <v>3116</v>
      </c>
      <c r="C83" s="115"/>
      <c r="D83" s="116"/>
      <c r="E83" s="117"/>
    </row>
    <row r="84" spans="1:5" ht="14.25" x14ac:dyDescent="0.2">
      <c r="A84" s="93" t="s">
        <v>2329</v>
      </c>
      <c r="B84" s="93" t="s">
        <v>3117</v>
      </c>
      <c r="C84" s="94"/>
      <c r="D84" s="95"/>
      <c r="E84" s="97"/>
    </row>
    <row r="85" spans="1:5" s="123" customFormat="1" ht="25.5" x14ac:dyDescent="0.2">
      <c r="A85" s="85" t="s">
        <v>2330</v>
      </c>
      <c r="B85" s="104" t="s">
        <v>1483</v>
      </c>
      <c r="C85" s="87" t="s">
        <v>1692</v>
      </c>
      <c r="D85" s="86">
        <v>2631.8</v>
      </c>
      <c r="E85" s="85" t="s">
        <v>1739</v>
      </c>
    </row>
    <row r="86" spans="1:5" s="123" customFormat="1" ht="14.25" x14ac:dyDescent="0.2">
      <c r="A86" s="118" t="s">
        <v>2331</v>
      </c>
      <c r="B86" s="124" t="s">
        <v>1484</v>
      </c>
      <c r="C86" s="119" t="s">
        <v>1689</v>
      </c>
      <c r="D86" s="120">
        <v>2631.8</v>
      </c>
      <c r="E86" s="118" t="s">
        <v>1739</v>
      </c>
    </row>
    <row r="87" spans="1:5" ht="14.25" x14ac:dyDescent="0.2">
      <c r="A87" s="114" t="s">
        <v>2332</v>
      </c>
      <c r="B87" s="114" t="s">
        <v>3118</v>
      </c>
      <c r="C87" s="115"/>
      <c r="D87" s="116"/>
      <c r="E87" s="117"/>
    </row>
    <row r="88" spans="1:5" s="125" customFormat="1" ht="25.5" x14ac:dyDescent="0.2">
      <c r="A88" s="85" t="s">
        <v>2333</v>
      </c>
      <c r="B88" s="104" t="s">
        <v>1485</v>
      </c>
      <c r="C88" s="87" t="s">
        <v>1692</v>
      </c>
      <c r="D88" s="86">
        <v>1167</v>
      </c>
      <c r="E88" s="85" t="s">
        <v>1739</v>
      </c>
    </row>
    <row r="89" spans="1:5" s="125" customFormat="1" ht="14.25" x14ac:dyDescent="0.2">
      <c r="A89" s="85" t="s">
        <v>2334</v>
      </c>
      <c r="B89" s="104" t="s">
        <v>1486</v>
      </c>
      <c r="C89" s="87" t="s">
        <v>1689</v>
      </c>
      <c r="D89" s="86">
        <v>1167</v>
      </c>
      <c r="E89" s="85" t="s">
        <v>1739</v>
      </c>
    </row>
    <row r="90" spans="1:5" s="123" customFormat="1" ht="14.25" x14ac:dyDescent="0.2">
      <c r="A90" s="85" t="s">
        <v>2335</v>
      </c>
      <c r="B90" s="104" t="s">
        <v>1487</v>
      </c>
      <c r="C90" s="87" t="s">
        <v>1689</v>
      </c>
      <c r="D90" s="86">
        <v>1167</v>
      </c>
      <c r="E90" s="85" t="s">
        <v>1739</v>
      </c>
    </row>
    <row r="91" spans="1:5" ht="14.25" x14ac:dyDescent="0.2">
      <c r="A91" s="114" t="s">
        <v>2336</v>
      </c>
      <c r="B91" s="114" t="s">
        <v>3119</v>
      </c>
      <c r="C91" s="115"/>
      <c r="D91" s="116"/>
      <c r="E91" s="117"/>
    </row>
    <row r="92" spans="1:5" s="125" customFormat="1" ht="14.25" x14ac:dyDescent="0.2">
      <c r="A92" s="85" t="s">
        <v>2338</v>
      </c>
      <c r="B92" s="104" t="s">
        <v>1488</v>
      </c>
      <c r="C92" s="87" t="s">
        <v>1689</v>
      </c>
      <c r="D92" s="86">
        <v>815.7</v>
      </c>
      <c r="E92" s="85" t="s">
        <v>1739</v>
      </c>
    </row>
    <row r="93" spans="1:5" s="123" customFormat="1" ht="14.25" x14ac:dyDescent="0.2">
      <c r="A93" s="85" t="s">
        <v>2339</v>
      </c>
      <c r="B93" s="104" t="s">
        <v>1484</v>
      </c>
      <c r="C93" s="87" t="s">
        <v>1689</v>
      </c>
      <c r="D93" s="86">
        <v>815.7</v>
      </c>
      <c r="E93" s="85" t="s">
        <v>1739</v>
      </c>
    </row>
    <row r="94" spans="1:5" ht="14.25" x14ac:dyDescent="0.2">
      <c r="A94" s="114" t="s">
        <v>2337</v>
      </c>
      <c r="B94" s="114" t="s">
        <v>3120</v>
      </c>
      <c r="C94" s="115"/>
      <c r="D94" s="116"/>
      <c r="E94" s="117"/>
    </row>
    <row r="95" spans="1:5" s="125" customFormat="1" ht="14.25" x14ac:dyDescent="0.2">
      <c r="A95" s="85" t="s">
        <v>2340</v>
      </c>
      <c r="B95" s="104" t="s">
        <v>1489</v>
      </c>
      <c r="C95" s="87" t="s">
        <v>1689</v>
      </c>
      <c r="D95" s="86">
        <v>282.25</v>
      </c>
      <c r="E95" s="85" t="s">
        <v>1740</v>
      </c>
    </row>
    <row r="96" spans="1:5" s="125" customFormat="1" ht="25.5" x14ac:dyDescent="0.2">
      <c r="A96" s="85" t="s">
        <v>2341</v>
      </c>
      <c r="B96" s="104" t="s">
        <v>1490</v>
      </c>
      <c r="C96" s="87" t="s">
        <v>1689</v>
      </c>
      <c r="D96" s="86">
        <v>282.25</v>
      </c>
      <c r="E96" s="85" t="s">
        <v>1740</v>
      </c>
    </row>
    <row r="97" spans="1:5" s="125" customFormat="1" ht="25.5" x14ac:dyDescent="0.2">
      <c r="A97" s="85" t="s">
        <v>2342</v>
      </c>
      <c r="B97" s="104" t="s">
        <v>1491</v>
      </c>
      <c r="C97" s="87" t="s">
        <v>1692</v>
      </c>
      <c r="D97" s="86">
        <v>18.5</v>
      </c>
      <c r="E97" s="85" t="s">
        <v>1741</v>
      </c>
    </row>
    <row r="98" spans="1:5" s="123" customFormat="1" ht="38.25" x14ac:dyDescent="0.2">
      <c r="A98" s="85" t="s">
        <v>2343</v>
      </c>
      <c r="B98" s="104" t="s">
        <v>1492</v>
      </c>
      <c r="C98" s="87" t="s">
        <v>1689</v>
      </c>
      <c r="D98" s="86">
        <v>49.8</v>
      </c>
      <c r="E98" s="85" t="s">
        <v>1742</v>
      </c>
    </row>
    <row r="99" spans="1:5" ht="14.25" x14ac:dyDescent="0.2">
      <c r="A99" s="114">
        <v>10</v>
      </c>
      <c r="B99" s="114" t="s">
        <v>1493</v>
      </c>
      <c r="C99" s="115"/>
      <c r="D99" s="116"/>
      <c r="E99" s="117"/>
    </row>
    <row r="100" spans="1:5" ht="14.25" x14ac:dyDescent="0.2">
      <c r="A100" s="93" t="s">
        <v>2344</v>
      </c>
      <c r="B100" s="93" t="s">
        <v>1494</v>
      </c>
      <c r="C100" s="94"/>
      <c r="D100" s="95"/>
      <c r="E100" s="97"/>
    </row>
    <row r="101" spans="1:5" s="125" customFormat="1" ht="38.25" x14ac:dyDescent="0.2">
      <c r="A101" s="85" t="s">
        <v>2345</v>
      </c>
      <c r="B101" s="104" t="s">
        <v>1495</v>
      </c>
      <c r="C101" s="87" t="s">
        <v>25</v>
      </c>
      <c r="D101" s="86">
        <v>38</v>
      </c>
      <c r="E101" s="85" t="s">
        <v>1739</v>
      </c>
    </row>
    <row r="102" spans="1:5" s="125" customFormat="1" ht="38.25" x14ac:dyDescent="0.2">
      <c r="A102" s="85" t="s">
        <v>2346</v>
      </c>
      <c r="B102" s="104" t="s">
        <v>715</v>
      </c>
      <c r="C102" s="87" t="s">
        <v>25</v>
      </c>
      <c r="D102" s="86">
        <v>8</v>
      </c>
      <c r="E102" s="85" t="s">
        <v>1739</v>
      </c>
    </row>
    <row r="103" spans="1:5" s="125" customFormat="1" ht="38.25" x14ac:dyDescent="0.2">
      <c r="A103" s="85" t="s">
        <v>2347</v>
      </c>
      <c r="B103" s="104" t="s">
        <v>1496</v>
      </c>
      <c r="C103" s="87" t="s">
        <v>25</v>
      </c>
      <c r="D103" s="86">
        <v>19</v>
      </c>
      <c r="E103" s="85" t="s">
        <v>1739</v>
      </c>
    </row>
    <row r="104" spans="1:5" s="125" customFormat="1" ht="38.25" x14ac:dyDescent="0.2">
      <c r="A104" s="85" t="s">
        <v>2348</v>
      </c>
      <c r="B104" s="104" t="s">
        <v>1497</v>
      </c>
      <c r="C104" s="87" t="s">
        <v>1693</v>
      </c>
      <c r="D104" s="86">
        <v>9</v>
      </c>
      <c r="E104" s="85" t="s">
        <v>1739</v>
      </c>
    </row>
    <row r="105" spans="1:5" s="125" customFormat="1" ht="38.25" x14ac:dyDescent="0.2">
      <c r="A105" s="85" t="s">
        <v>2349</v>
      </c>
      <c r="B105" s="104" t="s">
        <v>1498</v>
      </c>
      <c r="C105" s="87" t="s">
        <v>1694</v>
      </c>
      <c r="D105" s="86">
        <v>4</v>
      </c>
      <c r="E105" s="85" t="s">
        <v>1739</v>
      </c>
    </row>
    <row r="106" spans="1:5" s="125" customFormat="1" ht="14.25" x14ac:dyDescent="0.2">
      <c r="A106" s="85" t="s">
        <v>2350</v>
      </c>
      <c r="B106" s="104" t="s">
        <v>231</v>
      </c>
      <c r="C106" s="87" t="s">
        <v>1692</v>
      </c>
      <c r="D106" s="86">
        <v>9.24</v>
      </c>
      <c r="E106" s="85" t="s">
        <v>1739</v>
      </c>
    </row>
    <row r="107" spans="1:5" s="125" customFormat="1" ht="38.25" x14ac:dyDescent="0.2">
      <c r="A107" s="85" t="s">
        <v>2351</v>
      </c>
      <c r="B107" s="104" t="s">
        <v>1499</v>
      </c>
      <c r="C107" s="87" t="s">
        <v>219</v>
      </c>
      <c r="D107" s="86">
        <v>3</v>
      </c>
      <c r="E107" s="85" t="s">
        <v>1743</v>
      </c>
    </row>
    <row r="108" spans="1:5" s="125" customFormat="1" ht="25.5" x14ac:dyDescent="0.2">
      <c r="A108" s="85" t="s">
        <v>2352</v>
      </c>
      <c r="B108" s="104" t="s">
        <v>1500</v>
      </c>
      <c r="C108" s="87" t="s">
        <v>219</v>
      </c>
      <c r="D108" s="86">
        <v>20</v>
      </c>
      <c r="E108" s="85" t="s">
        <v>1744</v>
      </c>
    </row>
    <row r="109" spans="1:5" s="125" customFormat="1" ht="25.5" x14ac:dyDescent="0.2">
      <c r="A109" s="85" t="s">
        <v>2353</v>
      </c>
      <c r="B109" s="104" t="s">
        <v>1501</v>
      </c>
      <c r="C109" s="87" t="s">
        <v>512</v>
      </c>
      <c r="D109" s="86">
        <v>8.4</v>
      </c>
      <c r="E109" s="85" t="s">
        <v>1745</v>
      </c>
    </row>
    <row r="110" spans="1:5" s="125" customFormat="1" ht="38.25" x14ac:dyDescent="0.2">
      <c r="A110" s="85" t="s">
        <v>2354</v>
      </c>
      <c r="B110" s="104" t="s">
        <v>370</v>
      </c>
      <c r="C110" s="87" t="s">
        <v>219</v>
      </c>
      <c r="D110" s="86">
        <v>16</v>
      </c>
      <c r="E110" s="85" t="s">
        <v>1746</v>
      </c>
    </row>
    <row r="111" spans="1:5" s="123" customFormat="1" ht="38.25" x14ac:dyDescent="0.2">
      <c r="A111" s="85" t="s">
        <v>2355</v>
      </c>
      <c r="B111" s="104" t="s">
        <v>1502</v>
      </c>
      <c r="C111" s="87" t="s">
        <v>1692</v>
      </c>
      <c r="D111" s="86">
        <v>3.2</v>
      </c>
      <c r="E111" s="85" t="s">
        <v>1747</v>
      </c>
    </row>
    <row r="112" spans="1:5" ht="14.25" x14ac:dyDescent="0.2">
      <c r="A112" s="114" t="s">
        <v>2356</v>
      </c>
      <c r="B112" s="114" t="s">
        <v>1503</v>
      </c>
      <c r="C112" s="115"/>
      <c r="D112" s="116"/>
      <c r="E112" s="117"/>
    </row>
    <row r="113" spans="1:5" s="123" customFormat="1" ht="25.5" x14ac:dyDescent="0.2">
      <c r="A113" s="85" t="s">
        <v>2357</v>
      </c>
      <c r="B113" s="104" t="s">
        <v>1504</v>
      </c>
      <c r="C113" s="87" t="s">
        <v>1689</v>
      </c>
      <c r="D113" s="86">
        <v>108.15</v>
      </c>
      <c r="E113" s="85" t="s">
        <v>1748</v>
      </c>
    </row>
    <row r="114" spans="1:5" ht="14.25" x14ac:dyDescent="0.2">
      <c r="A114" s="114">
        <v>11</v>
      </c>
      <c r="B114" s="114" t="s">
        <v>3121</v>
      </c>
      <c r="C114" s="115"/>
      <c r="D114" s="116"/>
      <c r="E114" s="117"/>
    </row>
    <row r="115" spans="1:5" ht="14.25" x14ac:dyDescent="0.2">
      <c r="A115" s="93" t="s">
        <v>2358</v>
      </c>
      <c r="B115" s="93" t="s">
        <v>1505</v>
      </c>
      <c r="C115" s="94"/>
      <c r="D115" s="95"/>
      <c r="E115" s="97"/>
    </row>
    <row r="116" spans="1:5" s="125" customFormat="1" ht="25.5" x14ac:dyDescent="0.2">
      <c r="A116" s="85" t="s">
        <v>2359</v>
      </c>
      <c r="B116" s="104" t="s">
        <v>1506</v>
      </c>
      <c r="C116" s="87" t="s">
        <v>25</v>
      </c>
      <c r="D116" s="86">
        <v>127</v>
      </c>
      <c r="E116" s="85" t="s">
        <v>1749</v>
      </c>
    </row>
    <row r="117" spans="1:5" s="125" customFormat="1" ht="25.5" x14ac:dyDescent="0.2">
      <c r="A117" s="85" t="s">
        <v>2360</v>
      </c>
      <c r="B117" s="104" t="s">
        <v>1507</v>
      </c>
      <c r="C117" s="87" t="s">
        <v>25</v>
      </c>
      <c r="D117" s="86">
        <v>1</v>
      </c>
      <c r="E117" s="85" t="s">
        <v>1749</v>
      </c>
    </row>
    <row r="118" spans="1:5" s="125" customFormat="1" ht="25.5" x14ac:dyDescent="0.2">
      <c r="A118" s="85" t="s">
        <v>2361</v>
      </c>
      <c r="B118" s="104" t="s">
        <v>1508</v>
      </c>
      <c r="C118" s="87" t="s">
        <v>25</v>
      </c>
      <c r="D118" s="86">
        <v>2</v>
      </c>
      <c r="E118" s="85" t="s">
        <v>1749</v>
      </c>
    </row>
    <row r="119" spans="1:5" s="125" customFormat="1" ht="25.5" x14ac:dyDescent="0.2">
      <c r="A119" s="85" t="s">
        <v>2362</v>
      </c>
      <c r="B119" s="104" t="s">
        <v>1509</v>
      </c>
      <c r="C119" s="87" t="s">
        <v>25</v>
      </c>
      <c r="D119" s="86">
        <v>1</v>
      </c>
      <c r="E119" s="85" t="s">
        <v>1749</v>
      </c>
    </row>
    <row r="120" spans="1:5" s="125" customFormat="1" ht="25.5" x14ac:dyDescent="0.2">
      <c r="A120" s="85" t="s">
        <v>2363</v>
      </c>
      <c r="B120" s="104" t="s">
        <v>1510</v>
      </c>
      <c r="C120" s="87" t="s">
        <v>25</v>
      </c>
      <c r="D120" s="86">
        <v>5</v>
      </c>
      <c r="E120" s="85" t="s">
        <v>1749</v>
      </c>
    </row>
    <row r="121" spans="1:5" s="125" customFormat="1" ht="25.5" x14ac:dyDescent="0.2">
      <c r="A121" s="85" t="s">
        <v>2364</v>
      </c>
      <c r="B121" s="104" t="s">
        <v>1511</v>
      </c>
      <c r="C121" s="87" t="s">
        <v>25</v>
      </c>
      <c r="D121" s="86">
        <v>1</v>
      </c>
      <c r="E121" s="85" t="s">
        <v>1749</v>
      </c>
    </row>
    <row r="122" spans="1:5" s="125" customFormat="1" ht="25.5" x14ac:dyDescent="0.2">
      <c r="A122" s="85" t="s">
        <v>2365</v>
      </c>
      <c r="B122" s="104" t="s">
        <v>1512</v>
      </c>
      <c r="C122" s="87" t="s">
        <v>25</v>
      </c>
      <c r="D122" s="86">
        <v>208</v>
      </c>
      <c r="E122" s="85" t="s">
        <v>1749</v>
      </c>
    </row>
    <row r="123" spans="1:5" s="125" customFormat="1" ht="25.5" x14ac:dyDescent="0.2">
      <c r="A123" s="85" t="s">
        <v>2366</v>
      </c>
      <c r="B123" s="104" t="s">
        <v>1513</v>
      </c>
      <c r="C123" s="87" t="s">
        <v>25</v>
      </c>
      <c r="D123" s="86">
        <v>30</v>
      </c>
      <c r="E123" s="85" t="s">
        <v>1749</v>
      </c>
    </row>
    <row r="124" spans="1:5" s="123" customFormat="1" ht="38.25" x14ac:dyDescent="0.2">
      <c r="A124" s="85" t="s">
        <v>2367</v>
      </c>
      <c r="B124" s="104" t="s">
        <v>1514</v>
      </c>
      <c r="C124" s="87" t="s">
        <v>219</v>
      </c>
      <c r="D124" s="86">
        <v>1</v>
      </c>
      <c r="E124" s="85" t="s">
        <v>1749</v>
      </c>
    </row>
    <row r="125" spans="1:5" ht="14.25" x14ac:dyDescent="0.2">
      <c r="A125" s="114" t="s">
        <v>2368</v>
      </c>
      <c r="B125" s="114" t="s">
        <v>3122</v>
      </c>
      <c r="C125" s="115"/>
      <c r="D125" s="116"/>
      <c r="E125" s="117"/>
    </row>
    <row r="126" spans="1:5" s="125" customFormat="1" ht="25.5" x14ac:dyDescent="0.2">
      <c r="A126" s="85" t="s">
        <v>2369</v>
      </c>
      <c r="B126" s="104" t="s">
        <v>422</v>
      </c>
      <c r="C126" s="87" t="s">
        <v>25</v>
      </c>
      <c r="D126" s="86">
        <v>42</v>
      </c>
      <c r="E126" s="85" t="s">
        <v>1749</v>
      </c>
    </row>
    <row r="127" spans="1:5" s="125" customFormat="1" ht="14.25" x14ac:dyDescent="0.2">
      <c r="A127" s="85" t="s">
        <v>2370</v>
      </c>
      <c r="B127" s="104" t="s">
        <v>1260</v>
      </c>
      <c r="C127" s="87" t="s">
        <v>25</v>
      </c>
      <c r="D127" s="86">
        <v>46</v>
      </c>
      <c r="E127" s="85" t="s">
        <v>1749</v>
      </c>
    </row>
    <row r="128" spans="1:5" s="125" customFormat="1" ht="14.25" x14ac:dyDescent="0.2">
      <c r="A128" s="85" t="s">
        <v>2371</v>
      </c>
      <c r="B128" s="104" t="s">
        <v>1515</v>
      </c>
      <c r="C128" s="87" t="s">
        <v>25</v>
      </c>
      <c r="D128" s="86">
        <v>1</v>
      </c>
      <c r="E128" s="85" t="s">
        <v>1749</v>
      </c>
    </row>
    <row r="129" spans="1:5" s="125" customFormat="1" ht="14.25" x14ac:dyDescent="0.2">
      <c r="A129" s="85" t="s">
        <v>2372</v>
      </c>
      <c r="B129" s="104" t="s">
        <v>1270</v>
      </c>
      <c r="C129" s="87" t="s">
        <v>25</v>
      </c>
      <c r="D129" s="86">
        <v>6</v>
      </c>
      <c r="E129" s="85" t="s">
        <v>1749</v>
      </c>
    </row>
    <row r="130" spans="1:5" s="125" customFormat="1" ht="14.25" x14ac:dyDescent="0.2">
      <c r="A130" s="85" t="s">
        <v>2373</v>
      </c>
      <c r="B130" s="104" t="s">
        <v>1268</v>
      </c>
      <c r="C130" s="87" t="s">
        <v>25</v>
      </c>
      <c r="D130" s="86">
        <v>1</v>
      </c>
      <c r="E130" s="85" t="s">
        <v>1749</v>
      </c>
    </row>
    <row r="131" spans="1:5" s="125" customFormat="1" ht="14.25" x14ac:dyDescent="0.2">
      <c r="A131" s="85" t="s">
        <v>2374</v>
      </c>
      <c r="B131" s="104" t="s">
        <v>1516</v>
      </c>
      <c r="C131" s="87" t="s">
        <v>219</v>
      </c>
      <c r="D131" s="86">
        <v>2</v>
      </c>
      <c r="E131" s="85" t="s">
        <v>1749</v>
      </c>
    </row>
    <row r="132" spans="1:5" s="125" customFormat="1" ht="14.25" x14ac:dyDescent="0.2">
      <c r="A132" s="85" t="s">
        <v>2375</v>
      </c>
      <c r="B132" s="104" t="s">
        <v>1517</v>
      </c>
      <c r="C132" s="87" t="s">
        <v>219</v>
      </c>
      <c r="D132" s="86">
        <v>2</v>
      </c>
      <c r="E132" s="85" t="s">
        <v>1749</v>
      </c>
    </row>
    <row r="133" spans="1:5" s="125" customFormat="1" ht="25.5" x14ac:dyDescent="0.2">
      <c r="A133" s="85" t="s">
        <v>2376</v>
      </c>
      <c r="B133" s="104" t="s">
        <v>1518</v>
      </c>
      <c r="C133" s="87" t="s">
        <v>1694</v>
      </c>
      <c r="D133" s="86">
        <v>28</v>
      </c>
      <c r="E133" s="85" t="s">
        <v>1749</v>
      </c>
    </row>
    <row r="134" spans="1:5" s="123" customFormat="1" ht="25.5" x14ac:dyDescent="0.2">
      <c r="A134" s="85" t="s">
        <v>2377</v>
      </c>
      <c r="B134" s="104" t="s">
        <v>1519</v>
      </c>
      <c r="C134" s="87" t="s">
        <v>1694</v>
      </c>
      <c r="D134" s="86">
        <v>3</v>
      </c>
      <c r="E134" s="85" t="s">
        <v>1749</v>
      </c>
    </row>
    <row r="135" spans="1:5" ht="14.25" x14ac:dyDescent="0.2">
      <c r="A135" s="114" t="s">
        <v>2378</v>
      </c>
      <c r="B135" s="114" t="s">
        <v>3123</v>
      </c>
      <c r="C135" s="115"/>
      <c r="D135" s="116"/>
      <c r="E135" s="117"/>
    </row>
    <row r="136" spans="1:5" s="125" customFormat="1" ht="25.5" x14ac:dyDescent="0.2">
      <c r="A136" s="85" t="s">
        <v>2379</v>
      </c>
      <c r="B136" s="104" t="s">
        <v>1520</v>
      </c>
      <c r="C136" s="87" t="s">
        <v>25</v>
      </c>
      <c r="D136" s="86">
        <v>429</v>
      </c>
      <c r="E136" s="85" t="s">
        <v>1749</v>
      </c>
    </row>
    <row r="137" spans="1:5" s="125" customFormat="1" ht="14.25" x14ac:dyDescent="0.2">
      <c r="A137" s="85" t="s">
        <v>2380</v>
      </c>
      <c r="B137" s="104" t="s">
        <v>1521</v>
      </c>
      <c r="C137" s="87" t="s">
        <v>25</v>
      </c>
      <c r="D137" s="86">
        <v>16</v>
      </c>
      <c r="E137" s="85" t="s">
        <v>1749</v>
      </c>
    </row>
    <row r="138" spans="1:5" s="125" customFormat="1" ht="14.25" x14ac:dyDescent="0.2">
      <c r="A138" s="85" t="s">
        <v>2381</v>
      </c>
      <c r="B138" s="104" t="s">
        <v>1522</v>
      </c>
      <c r="C138" s="87" t="s">
        <v>25</v>
      </c>
      <c r="D138" s="86">
        <v>16</v>
      </c>
      <c r="E138" s="85" t="s">
        <v>1749</v>
      </c>
    </row>
    <row r="139" spans="1:5" s="123" customFormat="1" ht="14.25" x14ac:dyDescent="0.2">
      <c r="A139" s="85" t="s">
        <v>2382</v>
      </c>
      <c r="B139" s="104" t="s">
        <v>1523</v>
      </c>
      <c r="C139" s="87" t="s">
        <v>219</v>
      </c>
      <c r="D139" s="86">
        <v>17</v>
      </c>
      <c r="E139" s="85" t="s">
        <v>1749</v>
      </c>
    </row>
    <row r="140" spans="1:5" ht="14.25" x14ac:dyDescent="0.2">
      <c r="A140" s="114" t="s">
        <v>2383</v>
      </c>
      <c r="B140" s="114" t="s">
        <v>3124</v>
      </c>
      <c r="C140" s="115"/>
      <c r="D140" s="116"/>
      <c r="E140" s="117"/>
    </row>
    <row r="141" spans="1:5" s="125" customFormat="1" ht="25.5" x14ac:dyDescent="0.2">
      <c r="A141" s="85" t="s">
        <v>2384</v>
      </c>
      <c r="B141" s="104" t="s">
        <v>1524</v>
      </c>
      <c r="C141" s="87" t="s">
        <v>25</v>
      </c>
      <c r="D141" s="86">
        <v>71</v>
      </c>
      <c r="E141" s="85" t="s">
        <v>1749</v>
      </c>
    </row>
    <row r="142" spans="1:5" s="125" customFormat="1" ht="25.5" x14ac:dyDescent="0.2">
      <c r="A142" s="85" t="s">
        <v>2385</v>
      </c>
      <c r="B142" s="104" t="s">
        <v>1525</v>
      </c>
      <c r="C142" s="87" t="s">
        <v>25</v>
      </c>
      <c r="D142" s="86">
        <v>28</v>
      </c>
      <c r="E142" s="85" t="s">
        <v>1749</v>
      </c>
    </row>
    <row r="143" spans="1:5" s="125" customFormat="1" ht="25.5" x14ac:dyDescent="0.2">
      <c r="A143" s="85" t="s">
        <v>2386</v>
      </c>
      <c r="B143" s="104" t="s">
        <v>1526</v>
      </c>
      <c r="C143" s="87" t="s">
        <v>25</v>
      </c>
      <c r="D143" s="86">
        <v>1</v>
      </c>
      <c r="E143" s="85" t="s">
        <v>1749</v>
      </c>
    </row>
    <row r="144" spans="1:5" s="123" customFormat="1" ht="25.5" x14ac:dyDescent="0.2">
      <c r="A144" s="85" t="s">
        <v>2387</v>
      </c>
      <c r="B144" s="104" t="s">
        <v>1527</v>
      </c>
      <c r="C144" s="87" t="s">
        <v>25</v>
      </c>
      <c r="D144" s="86">
        <v>3</v>
      </c>
      <c r="E144" s="85" t="s">
        <v>1749</v>
      </c>
    </row>
    <row r="145" spans="1:5" ht="14.25" x14ac:dyDescent="0.2">
      <c r="A145" s="114" t="s">
        <v>2388</v>
      </c>
      <c r="B145" s="114" t="s">
        <v>3125</v>
      </c>
      <c r="C145" s="115"/>
      <c r="D145" s="116"/>
      <c r="E145" s="117"/>
    </row>
    <row r="146" spans="1:5" s="125" customFormat="1" ht="25.5" x14ac:dyDescent="0.2">
      <c r="A146" s="85" t="s">
        <v>2389</v>
      </c>
      <c r="B146" s="104" t="s">
        <v>1528</v>
      </c>
      <c r="C146" s="87" t="s">
        <v>107</v>
      </c>
      <c r="D146" s="86">
        <v>9381</v>
      </c>
      <c r="E146" s="85" t="s">
        <v>1749</v>
      </c>
    </row>
    <row r="147" spans="1:5" s="125" customFormat="1" ht="25.5" x14ac:dyDescent="0.2">
      <c r="A147" s="85" t="s">
        <v>2390</v>
      </c>
      <c r="B147" s="104" t="s">
        <v>1529</v>
      </c>
      <c r="C147" s="87" t="s">
        <v>107</v>
      </c>
      <c r="D147" s="86">
        <v>584</v>
      </c>
      <c r="E147" s="85" t="s">
        <v>1749</v>
      </c>
    </row>
    <row r="148" spans="1:5" s="125" customFormat="1" ht="25.5" x14ac:dyDescent="0.2">
      <c r="A148" s="85" t="s">
        <v>2391</v>
      </c>
      <c r="B148" s="104" t="s">
        <v>1530</v>
      </c>
      <c r="C148" s="87" t="s">
        <v>107</v>
      </c>
      <c r="D148" s="86">
        <v>650</v>
      </c>
      <c r="E148" s="85" t="s">
        <v>1749</v>
      </c>
    </row>
    <row r="149" spans="1:5" s="125" customFormat="1" ht="25.5" x14ac:dyDescent="0.2">
      <c r="A149" s="85" t="s">
        <v>2392</v>
      </c>
      <c r="B149" s="104" t="s">
        <v>1531</v>
      </c>
      <c r="C149" s="87" t="s">
        <v>107</v>
      </c>
      <c r="D149" s="86">
        <v>100</v>
      </c>
      <c r="E149" s="85" t="s">
        <v>1749</v>
      </c>
    </row>
    <row r="150" spans="1:5" s="123" customFormat="1" ht="25.5" x14ac:dyDescent="0.2">
      <c r="A150" s="85" t="s">
        <v>2393</v>
      </c>
      <c r="B150" s="104" t="s">
        <v>1532</v>
      </c>
      <c r="C150" s="87" t="s">
        <v>107</v>
      </c>
      <c r="D150" s="86">
        <v>85</v>
      </c>
      <c r="E150" s="85" t="s">
        <v>1749</v>
      </c>
    </row>
    <row r="151" spans="1:5" ht="14.25" x14ac:dyDescent="0.2">
      <c r="A151" s="114" t="s">
        <v>2394</v>
      </c>
      <c r="B151" s="114" t="s">
        <v>3126</v>
      </c>
      <c r="C151" s="115"/>
      <c r="D151" s="116"/>
      <c r="E151" s="117"/>
    </row>
    <row r="152" spans="1:5" s="125" customFormat="1" ht="25.5" x14ac:dyDescent="0.2">
      <c r="A152" s="85" t="s">
        <v>2395</v>
      </c>
      <c r="B152" s="104" t="s">
        <v>1533</v>
      </c>
      <c r="C152" s="87" t="s">
        <v>107</v>
      </c>
      <c r="D152" s="86">
        <v>1031</v>
      </c>
      <c r="E152" s="85" t="s">
        <v>1749</v>
      </c>
    </row>
    <row r="153" spans="1:5" s="125" customFormat="1" ht="25.5" x14ac:dyDescent="0.2">
      <c r="A153" s="85" t="s">
        <v>2396</v>
      </c>
      <c r="B153" s="104" t="s">
        <v>1534</v>
      </c>
      <c r="C153" s="87" t="s">
        <v>107</v>
      </c>
      <c r="D153" s="86">
        <v>155</v>
      </c>
      <c r="E153" s="85" t="s">
        <v>1749</v>
      </c>
    </row>
    <row r="154" spans="1:5" s="125" customFormat="1" ht="25.5" x14ac:dyDescent="0.2">
      <c r="A154" s="85" t="s">
        <v>2397</v>
      </c>
      <c r="B154" s="104" t="s">
        <v>1535</v>
      </c>
      <c r="C154" s="87" t="s">
        <v>107</v>
      </c>
      <c r="D154" s="86">
        <v>57</v>
      </c>
      <c r="E154" s="85" t="s">
        <v>1749</v>
      </c>
    </row>
    <row r="155" spans="1:5" s="125" customFormat="1" ht="25.5" x14ac:dyDescent="0.2">
      <c r="A155" s="85" t="s">
        <v>2398</v>
      </c>
      <c r="B155" s="104" t="s">
        <v>1536</v>
      </c>
      <c r="C155" s="87" t="s">
        <v>107</v>
      </c>
      <c r="D155" s="86">
        <v>4</v>
      </c>
      <c r="E155" s="85" t="s">
        <v>1749</v>
      </c>
    </row>
    <row r="156" spans="1:5" s="125" customFormat="1" ht="25.5" x14ac:dyDescent="0.2">
      <c r="A156" s="85" t="s">
        <v>2399</v>
      </c>
      <c r="B156" s="104" t="s">
        <v>1442</v>
      </c>
      <c r="C156" s="87" t="s">
        <v>107</v>
      </c>
      <c r="D156" s="86">
        <v>66.099999999999994</v>
      </c>
      <c r="E156" s="85" t="s">
        <v>1749</v>
      </c>
    </row>
    <row r="157" spans="1:5" s="125" customFormat="1" ht="25.5" x14ac:dyDescent="0.2">
      <c r="A157" s="85" t="s">
        <v>2400</v>
      </c>
      <c r="B157" s="104" t="s">
        <v>1537</v>
      </c>
      <c r="C157" s="87" t="s">
        <v>107</v>
      </c>
      <c r="D157" s="86">
        <v>34</v>
      </c>
      <c r="E157" s="85" t="s">
        <v>1749</v>
      </c>
    </row>
    <row r="158" spans="1:5" s="123" customFormat="1" ht="25.5" x14ac:dyDescent="0.2">
      <c r="A158" s="85" t="s">
        <v>2401</v>
      </c>
      <c r="B158" s="104" t="s">
        <v>1538</v>
      </c>
      <c r="C158" s="87" t="s">
        <v>107</v>
      </c>
      <c r="D158" s="86">
        <v>40</v>
      </c>
      <c r="E158" s="85" t="s">
        <v>1749</v>
      </c>
    </row>
    <row r="159" spans="1:5" ht="14.25" x14ac:dyDescent="0.2">
      <c r="A159" s="114" t="s">
        <v>2402</v>
      </c>
      <c r="B159" s="114" t="s">
        <v>1539</v>
      </c>
      <c r="C159" s="115"/>
      <c r="D159" s="116"/>
      <c r="E159" s="117"/>
    </row>
    <row r="160" spans="1:5" s="125" customFormat="1" ht="25.5" x14ac:dyDescent="0.2">
      <c r="A160" s="85" t="s">
        <v>2403</v>
      </c>
      <c r="B160" s="104" t="s">
        <v>1540</v>
      </c>
      <c r="C160" s="87" t="s">
        <v>518</v>
      </c>
      <c r="D160" s="86">
        <v>170</v>
      </c>
      <c r="E160" s="85" t="s">
        <v>1749</v>
      </c>
    </row>
    <row r="161" spans="1:5" s="125" customFormat="1" ht="14.25" x14ac:dyDescent="0.2">
      <c r="A161" s="85" t="s">
        <v>2404</v>
      </c>
      <c r="B161" s="104" t="s">
        <v>1207</v>
      </c>
      <c r="C161" s="87" t="s">
        <v>518</v>
      </c>
      <c r="D161" s="86">
        <v>52</v>
      </c>
      <c r="E161" s="85" t="s">
        <v>1749</v>
      </c>
    </row>
    <row r="162" spans="1:5" s="125" customFormat="1" ht="14.25" x14ac:dyDescent="0.2">
      <c r="A162" s="85" t="s">
        <v>2405</v>
      </c>
      <c r="B162" s="104" t="s">
        <v>1541</v>
      </c>
      <c r="C162" s="87" t="s">
        <v>518</v>
      </c>
      <c r="D162" s="86">
        <v>11</v>
      </c>
      <c r="E162" s="85" t="s">
        <v>1749</v>
      </c>
    </row>
    <row r="163" spans="1:5" s="125" customFormat="1" ht="14.25" x14ac:dyDescent="0.2">
      <c r="A163" s="85" t="s">
        <v>2406</v>
      </c>
      <c r="B163" s="104" t="s">
        <v>1542</v>
      </c>
      <c r="C163" s="87" t="s">
        <v>25</v>
      </c>
      <c r="D163" s="86">
        <v>30</v>
      </c>
      <c r="E163" s="85" t="s">
        <v>1749</v>
      </c>
    </row>
    <row r="164" spans="1:5" s="125" customFormat="1" ht="14.25" x14ac:dyDescent="0.2">
      <c r="A164" s="85" t="s">
        <v>2407</v>
      </c>
      <c r="B164" s="104" t="s">
        <v>1543</v>
      </c>
      <c r="C164" s="87" t="s">
        <v>107</v>
      </c>
      <c r="D164" s="86">
        <v>2309</v>
      </c>
      <c r="E164" s="85" t="s">
        <v>1749</v>
      </c>
    </row>
    <row r="165" spans="1:5" s="123" customFormat="1" ht="25.5" x14ac:dyDescent="0.2">
      <c r="A165" s="85" t="s">
        <v>2408</v>
      </c>
      <c r="B165" s="104" t="s">
        <v>1544</v>
      </c>
      <c r="C165" s="87" t="s">
        <v>219</v>
      </c>
      <c r="D165" s="86">
        <v>3</v>
      </c>
      <c r="E165" s="85" t="s">
        <v>1749</v>
      </c>
    </row>
    <row r="166" spans="1:5" s="123" customFormat="1" ht="14.25" x14ac:dyDescent="0.2">
      <c r="A166" s="118" t="s">
        <v>2409</v>
      </c>
      <c r="B166" s="124" t="s">
        <v>1545</v>
      </c>
      <c r="C166" s="119" t="s">
        <v>25</v>
      </c>
      <c r="D166" s="120">
        <v>1</v>
      </c>
      <c r="E166" s="118" t="s">
        <v>1749</v>
      </c>
    </row>
    <row r="167" spans="1:5" ht="14.25" x14ac:dyDescent="0.2">
      <c r="A167" s="114" t="s">
        <v>2410</v>
      </c>
      <c r="B167" s="114" t="s">
        <v>3127</v>
      </c>
      <c r="C167" s="115"/>
      <c r="D167" s="116"/>
      <c r="E167" s="117"/>
    </row>
    <row r="168" spans="1:5" s="125" customFormat="1" ht="25.5" x14ac:dyDescent="0.2">
      <c r="A168" s="85" t="s">
        <v>2411</v>
      </c>
      <c r="B168" s="104" t="s">
        <v>1546</v>
      </c>
      <c r="C168" s="87" t="s">
        <v>1694</v>
      </c>
      <c r="D168" s="86">
        <v>3</v>
      </c>
      <c r="E168" s="85" t="s">
        <v>1749</v>
      </c>
    </row>
    <row r="169" spans="1:5" s="125" customFormat="1" ht="25.5" x14ac:dyDescent="0.2">
      <c r="A169" s="85" t="s">
        <v>2412</v>
      </c>
      <c r="B169" s="104" t="s">
        <v>1547</v>
      </c>
      <c r="C169" s="87" t="s">
        <v>1694</v>
      </c>
      <c r="D169" s="86">
        <v>4</v>
      </c>
      <c r="E169" s="85" t="s">
        <v>1749</v>
      </c>
    </row>
    <row r="170" spans="1:5" s="125" customFormat="1" ht="25.5" x14ac:dyDescent="0.2">
      <c r="A170" s="85" t="s">
        <v>2413</v>
      </c>
      <c r="B170" s="104" t="s">
        <v>1548</v>
      </c>
      <c r="C170" s="87" t="s">
        <v>107</v>
      </c>
      <c r="D170" s="86">
        <v>127</v>
      </c>
      <c r="E170" s="85" t="s">
        <v>1749</v>
      </c>
    </row>
    <row r="171" spans="1:5" s="125" customFormat="1" ht="25.5" x14ac:dyDescent="0.2">
      <c r="A171" s="85" t="s">
        <v>2414</v>
      </c>
      <c r="B171" s="104" t="s">
        <v>1549</v>
      </c>
      <c r="C171" s="87" t="s">
        <v>25</v>
      </c>
      <c r="D171" s="86">
        <v>24</v>
      </c>
      <c r="E171" s="85" t="s">
        <v>1749</v>
      </c>
    </row>
    <row r="172" spans="1:5" s="125" customFormat="1" ht="25.5" x14ac:dyDescent="0.2">
      <c r="A172" s="85" t="s">
        <v>2415</v>
      </c>
      <c r="B172" s="104" t="s">
        <v>1550</v>
      </c>
      <c r="C172" s="87" t="s">
        <v>25</v>
      </c>
      <c r="D172" s="86">
        <v>12</v>
      </c>
      <c r="E172" s="85" t="s">
        <v>1749</v>
      </c>
    </row>
    <row r="173" spans="1:5" s="123" customFormat="1" ht="38.25" x14ac:dyDescent="0.2">
      <c r="A173" s="85" t="s">
        <v>2416</v>
      </c>
      <c r="B173" s="104" t="s">
        <v>1443</v>
      </c>
      <c r="C173" s="87" t="s">
        <v>219</v>
      </c>
      <c r="D173" s="86">
        <v>7</v>
      </c>
      <c r="E173" s="85" t="s">
        <v>1749</v>
      </c>
    </row>
    <row r="174" spans="1:5" ht="14.25" x14ac:dyDescent="0.2">
      <c r="A174" s="114" t="s">
        <v>2417</v>
      </c>
      <c r="B174" s="114" t="s">
        <v>1551</v>
      </c>
      <c r="C174" s="115"/>
      <c r="D174" s="116"/>
      <c r="E174" s="117"/>
    </row>
    <row r="175" spans="1:5" s="125" customFormat="1" ht="14.25" x14ac:dyDescent="0.2">
      <c r="A175" s="85" t="s">
        <v>2418</v>
      </c>
      <c r="B175" s="104" t="s">
        <v>1552</v>
      </c>
      <c r="C175" s="87" t="s">
        <v>173</v>
      </c>
      <c r="D175" s="86">
        <v>38</v>
      </c>
      <c r="E175" s="85" t="s">
        <v>1750</v>
      </c>
    </row>
    <row r="176" spans="1:5" s="125" customFormat="1" ht="14.25" x14ac:dyDescent="0.2">
      <c r="A176" s="85" t="s">
        <v>2419</v>
      </c>
      <c r="B176" s="104" t="s">
        <v>1553</v>
      </c>
      <c r="C176" s="87" t="s">
        <v>25</v>
      </c>
      <c r="D176" s="86">
        <v>19</v>
      </c>
      <c r="E176" s="85" t="s">
        <v>1750</v>
      </c>
    </row>
    <row r="177" spans="1:5" s="125" customFormat="1" ht="14.25" x14ac:dyDescent="0.2">
      <c r="A177" s="85" t="s">
        <v>2420</v>
      </c>
      <c r="B177" s="104" t="s">
        <v>1554</v>
      </c>
      <c r="C177" s="87" t="s">
        <v>173</v>
      </c>
      <c r="D177" s="86">
        <v>76</v>
      </c>
      <c r="E177" s="85" t="s">
        <v>1750</v>
      </c>
    </row>
    <row r="178" spans="1:5" s="125" customFormat="1" ht="14.25" x14ac:dyDescent="0.2">
      <c r="A178" s="85" t="s">
        <v>2421</v>
      </c>
      <c r="B178" s="104" t="s">
        <v>467</v>
      </c>
      <c r="C178" s="87" t="s">
        <v>173</v>
      </c>
      <c r="D178" s="86">
        <v>19</v>
      </c>
      <c r="E178" s="85" t="s">
        <v>1750</v>
      </c>
    </row>
    <row r="179" spans="1:5" s="125" customFormat="1" ht="14.25" x14ac:dyDescent="0.2">
      <c r="A179" s="85" t="s">
        <v>2422</v>
      </c>
      <c r="B179" s="104" t="s">
        <v>1555</v>
      </c>
      <c r="C179" s="87" t="s">
        <v>25</v>
      </c>
      <c r="D179" s="86">
        <v>19</v>
      </c>
      <c r="E179" s="85" t="s">
        <v>1750</v>
      </c>
    </row>
    <row r="180" spans="1:5" s="123" customFormat="1" ht="14.25" x14ac:dyDescent="0.2">
      <c r="A180" s="85" t="s">
        <v>2423</v>
      </c>
      <c r="B180" s="104" t="s">
        <v>1556</v>
      </c>
      <c r="C180" s="87" t="s">
        <v>25</v>
      </c>
      <c r="D180" s="86">
        <v>19</v>
      </c>
      <c r="E180" s="85" t="s">
        <v>1750</v>
      </c>
    </row>
    <row r="181" spans="1:5" ht="14.25" x14ac:dyDescent="0.2">
      <c r="A181" s="114">
        <v>12</v>
      </c>
      <c r="B181" s="114" t="s">
        <v>3128</v>
      </c>
      <c r="C181" s="115"/>
      <c r="D181" s="116"/>
      <c r="E181" s="117"/>
    </row>
    <row r="182" spans="1:5" ht="14.25" x14ac:dyDescent="0.2">
      <c r="A182" s="93" t="s">
        <v>2424</v>
      </c>
      <c r="B182" s="93" t="s">
        <v>3129</v>
      </c>
      <c r="C182" s="94"/>
      <c r="D182" s="95"/>
      <c r="E182" s="97"/>
    </row>
    <row r="183" spans="1:5" s="125" customFormat="1" ht="38.25" x14ac:dyDescent="0.2">
      <c r="A183" s="85" t="s">
        <v>2425</v>
      </c>
      <c r="B183" s="104" t="s">
        <v>1557</v>
      </c>
      <c r="C183" s="87" t="s">
        <v>219</v>
      </c>
      <c r="D183" s="86">
        <v>3</v>
      </c>
      <c r="E183" s="85" t="s">
        <v>1751</v>
      </c>
    </row>
    <row r="184" spans="1:5" s="125" customFormat="1" ht="38.25" x14ac:dyDescent="0.2">
      <c r="A184" s="85" t="s">
        <v>2426</v>
      </c>
      <c r="B184" s="104" t="s">
        <v>340</v>
      </c>
      <c r="C184" s="87" t="s">
        <v>219</v>
      </c>
      <c r="D184" s="86">
        <v>13</v>
      </c>
      <c r="E184" s="85" t="s">
        <v>1751</v>
      </c>
    </row>
    <row r="185" spans="1:5" s="125" customFormat="1" ht="38.25" x14ac:dyDescent="0.2">
      <c r="A185" s="85" t="s">
        <v>2427</v>
      </c>
      <c r="B185" s="104" t="s">
        <v>1558</v>
      </c>
      <c r="C185" s="87" t="s">
        <v>219</v>
      </c>
      <c r="D185" s="86">
        <v>1</v>
      </c>
      <c r="E185" s="85" t="s">
        <v>1751</v>
      </c>
    </row>
    <row r="186" spans="1:5" s="125" customFormat="1" ht="38.25" x14ac:dyDescent="0.2">
      <c r="A186" s="85" t="s">
        <v>2428</v>
      </c>
      <c r="B186" s="104" t="s">
        <v>1559</v>
      </c>
      <c r="C186" s="87" t="s">
        <v>219</v>
      </c>
      <c r="D186" s="86">
        <v>3</v>
      </c>
      <c r="E186" s="85" t="s">
        <v>1751</v>
      </c>
    </row>
    <row r="187" spans="1:5" s="125" customFormat="1" ht="25.5" x14ac:dyDescent="0.2">
      <c r="A187" s="85" t="s">
        <v>2429</v>
      </c>
      <c r="B187" s="104" t="s">
        <v>1560</v>
      </c>
      <c r="C187" s="87" t="s">
        <v>25</v>
      </c>
      <c r="D187" s="86">
        <v>6</v>
      </c>
      <c r="E187" s="85" t="s">
        <v>1751</v>
      </c>
    </row>
    <row r="188" spans="1:5" s="125" customFormat="1" ht="14.25" x14ac:dyDescent="0.2">
      <c r="A188" s="85" t="s">
        <v>2430</v>
      </c>
      <c r="B188" s="104" t="s">
        <v>1561</v>
      </c>
      <c r="C188" s="87" t="s">
        <v>25</v>
      </c>
      <c r="D188" s="86">
        <v>2</v>
      </c>
      <c r="E188" s="85" t="s">
        <v>1751</v>
      </c>
    </row>
    <row r="189" spans="1:5" s="125" customFormat="1" ht="25.5" x14ac:dyDescent="0.2">
      <c r="A189" s="85" t="s">
        <v>2431</v>
      </c>
      <c r="B189" s="104" t="s">
        <v>1562</v>
      </c>
      <c r="C189" s="87" t="s">
        <v>25</v>
      </c>
      <c r="D189" s="86">
        <v>16</v>
      </c>
      <c r="E189" s="85" t="s">
        <v>1751</v>
      </c>
    </row>
    <row r="190" spans="1:5" s="123" customFormat="1" ht="25.5" x14ac:dyDescent="0.2">
      <c r="A190" s="85" t="s">
        <v>2432</v>
      </c>
      <c r="B190" s="104" t="s">
        <v>1563</v>
      </c>
      <c r="C190" s="87" t="s">
        <v>25</v>
      </c>
      <c r="D190" s="86">
        <v>37</v>
      </c>
      <c r="E190" s="85" t="s">
        <v>1751</v>
      </c>
    </row>
    <row r="191" spans="1:5" s="125" customFormat="1" ht="25.5" x14ac:dyDescent="0.2">
      <c r="A191" s="118" t="s">
        <v>2433</v>
      </c>
      <c r="B191" s="124" t="s">
        <v>1564</v>
      </c>
      <c r="C191" s="119" t="s">
        <v>25</v>
      </c>
      <c r="D191" s="120">
        <v>16</v>
      </c>
      <c r="E191" s="118" t="s">
        <v>1751</v>
      </c>
    </row>
    <row r="192" spans="1:5" s="125" customFormat="1" ht="14.25" x14ac:dyDescent="0.2">
      <c r="A192" s="85" t="s">
        <v>2434</v>
      </c>
      <c r="B192" s="104" t="s">
        <v>1565</v>
      </c>
      <c r="C192" s="87" t="s">
        <v>219</v>
      </c>
      <c r="D192" s="86">
        <v>32</v>
      </c>
      <c r="E192" s="85" t="s">
        <v>1751</v>
      </c>
    </row>
    <row r="193" spans="1:5" s="125" customFormat="1" ht="14.25" x14ac:dyDescent="0.2">
      <c r="A193" s="85" t="s">
        <v>2435</v>
      </c>
      <c r="B193" s="104" t="s">
        <v>1566</v>
      </c>
      <c r="C193" s="87" t="s">
        <v>219</v>
      </c>
      <c r="D193" s="86">
        <v>7</v>
      </c>
      <c r="E193" s="85" t="s">
        <v>1751</v>
      </c>
    </row>
    <row r="194" spans="1:5" s="125" customFormat="1" ht="14.25" x14ac:dyDescent="0.2">
      <c r="A194" s="85" t="s">
        <v>2436</v>
      </c>
      <c r="B194" s="104" t="s">
        <v>1567</v>
      </c>
      <c r="C194" s="87" t="s">
        <v>219</v>
      </c>
      <c r="D194" s="86">
        <v>5</v>
      </c>
      <c r="E194" s="85" t="s">
        <v>1751</v>
      </c>
    </row>
    <row r="195" spans="1:5" s="125" customFormat="1" ht="25.5" x14ac:dyDescent="0.2">
      <c r="A195" s="85" t="s">
        <v>2437</v>
      </c>
      <c r="B195" s="104" t="s">
        <v>1568</v>
      </c>
      <c r="C195" s="87" t="s">
        <v>25</v>
      </c>
      <c r="D195" s="86">
        <v>10</v>
      </c>
      <c r="E195" s="85" t="s">
        <v>1751</v>
      </c>
    </row>
    <row r="196" spans="1:5" s="125" customFormat="1" ht="25.5" x14ac:dyDescent="0.2">
      <c r="A196" s="85" t="s">
        <v>2438</v>
      </c>
      <c r="B196" s="104" t="s">
        <v>1569</v>
      </c>
      <c r="C196" s="87" t="s">
        <v>25</v>
      </c>
      <c r="D196" s="86">
        <v>3</v>
      </c>
      <c r="E196" s="85" t="s">
        <v>1751</v>
      </c>
    </row>
    <row r="197" spans="1:5" s="125" customFormat="1" ht="25.5" x14ac:dyDescent="0.2">
      <c r="A197" s="85" t="s">
        <v>2439</v>
      </c>
      <c r="B197" s="104" t="s">
        <v>1570</v>
      </c>
      <c r="C197" s="87" t="s">
        <v>25</v>
      </c>
      <c r="D197" s="86">
        <v>23</v>
      </c>
      <c r="E197" s="85" t="s">
        <v>1751</v>
      </c>
    </row>
    <row r="198" spans="1:5" s="125" customFormat="1" ht="25.5" x14ac:dyDescent="0.2">
      <c r="A198" s="85" t="s">
        <v>2440</v>
      </c>
      <c r="B198" s="104" t="s">
        <v>1571</v>
      </c>
      <c r="C198" s="87" t="s">
        <v>25</v>
      </c>
      <c r="D198" s="86">
        <v>5</v>
      </c>
      <c r="E198" s="85" t="s">
        <v>1751</v>
      </c>
    </row>
    <row r="199" spans="1:5" s="125" customFormat="1" ht="25.5" x14ac:dyDescent="0.2">
      <c r="A199" s="85" t="s">
        <v>2441</v>
      </c>
      <c r="B199" s="104" t="s">
        <v>1572</v>
      </c>
      <c r="C199" s="87" t="s">
        <v>25</v>
      </c>
      <c r="D199" s="86">
        <v>22</v>
      </c>
      <c r="E199" s="85" t="s">
        <v>1751</v>
      </c>
    </row>
    <row r="200" spans="1:5" s="125" customFormat="1" ht="25.5" x14ac:dyDescent="0.2">
      <c r="A200" s="85" t="s">
        <v>2442</v>
      </c>
      <c r="B200" s="104" t="s">
        <v>1573</v>
      </c>
      <c r="C200" s="87" t="s">
        <v>25</v>
      </c>
      <c r="D200" s="86">
        <v>2</v>
      </c>
      <c r="E200" s="85" t="s">
        <v>1751</v>
      </c>
    </row>
    <row r="201" spans="1:5" s="125" customFormat="1" ht="25.5" x14ac:dyDescent="0.2">
      <c r="A201" s="85" t="s">
        <v>2443</v>
      </c>
      <c r="B201" s="104" t="s">
        <v>1574</v>
      </c>
      <c r="C201" s="87" t="s">
        <v>25</v>
      </c>
      <c r="D201" s="86">
        <v>16</v>
      </c>
      <c r="E201" s="85" t="s">
        <v>1751</v>
      </c>
    </row>
    <row r="202" spans="1:5" s="125" customFormat="1" ht="25.5" x14ac:dyDescent="0.2">
      <c r="A202" s="85" t="s">
        <v>2444</v>
      </c>
      <c r="B202" s="104" t="s">
        <v>1575</v>
      </c>
      <c r="C202" s="87" t="s">
        <v>25</v>
      </c>
      <c r="D202" s="86">
        <v>45</v>
      </c>
      <c r="E202" s="85" t="s">
        <v>1751</v>
      </c>
    </row>
    <row r="203" spans="1:5" s="125" customFormat="1" ht="25.5" x14ac:dyDescent="0.2">
      <c r="A203" s="85" t="s">
        <v>2445</v>
      </c>
      <c r="B203" s="104" t="s">
        <v>1576</v>
      </c>
      <c r="C203" s="87" t="s">
        <v>25</v>
      </c>
      <c r="D203" s="86">
        <v>10</v>
      </c>
      <c r="E203" s="85" t="s">
        <v>1751</v>
      </c>
    </row>
    <row r="204" spans="1:5" s="125" customFormat="1" ht="25.5" x14ac:dyDescent="0.2">
      <c r="A204" s="85" t="s">
        <v>2446</v>
      </c>
      <c r="B204" s="104" t="s">
        <v>1577</v>
      </c>
      <c r="C204" s="87" t="s">
        <v>25</v>
      </c>
      <c r="D204" s="86">
        <v>2</v>
      </c>
      <c r="E204" s="85" t="s">
        <v>1751</v>
      </c>
    </row>
    <row r="205" spans="1:5" s="125" customFormat="1" ht="25.5" x14ac:dyDescent="0.2">
      <c r="A205" s="85" t="s">
        <v>2447</v>
      </c>
      <c r="B205" s="104" t="s">
        <v>1578</v>
      </c>
      <c r="C205" s="87" t="s">
        <v>25</v>
      </c>
      <c r="D205" s="86">
        <v>91</v>
      </c>
      <c r="E205" s="85" t="s">
        <v>1751</v>
      </c>
    </row>
    <row r="206" spans="1:5" s="125" customFormat="1" ht="25.5" x14ac:dyDescent="0.2">
      <c r="A206" s="85" t="s">
        <v>2448</v>
      </c>
      <c r="B206" s="104" t="s">
        <v>1579</v>
      </c>
      <c r="C206" s="87" t="s">
        <v>25</v>
      </c>
      <c r="D206" s="86">
        <v>57</v>
      </c>
      <c r="E206" s="85" t="s">
        <v>1751</v>
      </c>
    </row>
    <row r="207" spans="1:5" s="125" customFormat="1" ht="25.5" x14ac:dyDescent="0.2">
      <c r="A207" s="85" t="s">
        <v>2449</v>
      </c>
      <c r="B207" s="104" t="s">
        <v>1580</v>
      </c>
      <c r="C207" s="87" t="s">
        <v>25</v>
      </c>
      <c r="D207" s="86">
        <v>44</v>
      </c>
      <c r="E207" s="85" t="s">
        <v>1751</v>
      </c>
    </row>
    <row r="208" spans="1:5" s="123" customFormat="1" ht="25.5" x14ac:dyDescent="0.2">
      <c r="A208" s="85" t="s">
        <v>2450</v>
      </c>
      <c r="B208" s="104" t="s">
        <v>1581</v>
      </c>
      <c r="C208" s="87" t="s">
        <v>25</v>
      </c>
      <c r="D208" s="86">
        <v>3</v>
      </c>
      <c r="E208" s="85" t="s">
        <v>1751</v>
      </c>
    </row>
    <row r="209" spans="1:5" s="125" customFormat="1" ht="38.25" x14ac:dyDescent="0.2">
      <c r="A209" s="118" t="s">
        <v>2451</v>
      </c>
      <c r="B209" s="124" t="s">
        <v>1582</v>
      </c>
      <c r="C209" s="119" t="s">
        <v>25</v>
      </c>
      <c r="D209" s="120">
        <v>27</v>
      </c>
      <c r="E209" s="118" t="s">
        <v>1751</v>
      </c>
    </row>
    <row r="210" spans="1:5" s="125" customFormat="1" ht="25.5" x14ac:dyDescent="0.2">
      <c r="A210" s="85" t="s">
        <v>2452</v>
      </c>
      <c r="B210" s="104" t="s">
        <v>1583</v>
      </c>
      <c r="C210" s="87" t="s">
        <v>25</v>
      </c>
      <c r="D210" s="86">
        <v>3</v>
      </c>
      <c r="E210" s="85" t="s">
        <v>1751</v>
      </c>
    </row>
    <row r="211" spans="1:5" s="125" customFormat="1" ht="25.5" x14ac:dyDescent="0.2">
      <c r="A211" s="85" t="s">
        <v>2453</v>
      </c>
      <c r="B211" s="104" t="s">
        <v>1584</v>
      </c>
      <c r="C211" s="87" t="s">
        <v>25</v>
      </c>
      <c r="D211" s="86">
        <v>23</v>
      </c>
      <c r="E211" s="85" t="s">
        <v>1751</v>
      </c>
    </row>
    <row r="212" spans="1:5" s="125" customFormat="1" ht="25.5" x14ac:dyDescent="0.2">
      <c r="A212" s="85" t="s">
        <v>2454</v>
      </c>
      <c r="B212" s="104" t="s">
        <v>1585</v>
      </c>
      <c r="C212" s="87" t="s">
        <v>25</v>
      </c>
      <c r="D212" s="86">
        <v>7</v>
      </c>
      <c r="E212" s="85" t="s">
        <v>1751</v>
      </c>
    </row>
    <row r="213" spans="1:5" s="125" customFormat="1" ht="25.5" x14ac:dyDescent="0.2">
      <c r="A213" s="85" t="s">
        <v>2455</v>
      </c>
      <c r="B213" s="104" t="s">
        <v>1586</v>
      </c>
      <c r="C213" s="87" t="s">
        <v>25</v>
      </c>
      <c r="D213" s="86">
        <v>16</v>
      </c>
      <c r="E213" s="85" t="s">
        <v>1751</v>
      </c>
    </row>
    <row r="214" spans="1:5" s="125" customFormat="1" ht="25.5" x14ac:dyDescent="0.2">
      <c r="A214" s="85" t="s">
        <v>2456</v>
      </c>
      <c r="B214" s="104" t="s">
        <v>1587</v>
      </c>
      <c r="C214" s="87" t="s">
        <v>25</v>
      </c>
      <c r="D214" s="86">
        <v>1</v>
      </c>
      <c r="E214" s="85" t="s">
        <v>1751</v>
      </c>
    </row>
    <row r="215" spans="1:5" s="125" customFormat="1" ht="25.5" x14ac:dyDescent="0.2">
      <c r="A215" s="85" t="s">
        <v>2457</v>
      </c>
      <c r="B215" s="104" t="s">
        <v>1588</v>
      </c>
      <c r="C215" s="87" t="s">
        <v>25</v>
      </c>
      <c r="D215" s="86">
        <v>6</v>
      </c>
      <c r="E215" s="85" t="s">
        <v>1751</v>
      </c>
    </row>
    <row r="216" spans="1:5" s="125" customFormat="1" ht="25.5" x14ac:dyDescent="0.2">
      <c r="A216" s="85" t="s">
        <v>2458</v>
      </c>
      <c r="B216" s="104" t="s">
        <v>1589</v>
      </c>
      <c r="C216" s="87" t="s">
        <v>25</v>
      </c>
      <c r="D216" s="86">
        <v>11</v>
      </c>
      <c r="E216" s="85" t="s">
        <v>1751</v>
      </c>
    </row>
    <row r="217" spans="1:5" s="125" customFormat="1" ht="25.5" x14ac:dyDescent="0.2">
      <c r="A217" s="85" t="s">
        <v>2459</v>
      </c>
      <c r="B217" s="104" t="s">
        <v>1590</v>
      </c>
      <c r="C217" s="87" t="s">
        <v>25</v>
      </c>
      <c r="D217" s="86">
        <v>19</v>
      </c>
      <c r="E217" s="85" t="s">
        <v>1751</v>
      </c>
    </row>
    <row r="218" spans="1:5" s="123" customFormat="1" ht="25.5" x14ac:dyDescent="0.2">
      <c r="A218" s="85" t="s">
        <v>2460</v>
      </c>
      <c r="B218" s="104" t="s">
        <v>1591</v>
      </c>
      <c r="C218" s="87" t="s">
        <v>25</v>
      </c>
      <c r="D218" s="86">
        <v>1</v>
      </c>
      <c r="E218" s="85" t="s">
        <v>1751</v>
      </c>
    </row>
    <row r="219" spans="1:5" s="125" customFormat="1" ht="25.5" x14ac:dyDescent="0.2">
      <c r="A219" s="118" t="s">
        <v>2461</v>
      </c>
      <c r="B219" s="124" t="s">
        <v>1592</v>
      </c>
      <c r="C219" s="119" t="s">
        <v>25</v>
      </c>
      <c r="D219" s="120">
        <v>2</v>
      </c>
      <c r="E219" s="118" t="s">
        <v>1751</v>
      </c>
    </row>
    <row r="220" spans="1:5" s="125" customFormat="1" ht="25.5" x14ac:dyDescent="0.2">
      <c r="A220" s="85" t="s">
        <v>2462</v>
      </c>
      <c r="B220" s="104" t="s">
        <v>1593</v>
      </c>
      <c r="C220" s="87" t="s">
        <v>25</v>
      </c>
      <c r="D220" s="86">
        <v>9</v>
      </c>
      <c r="E220" s="85" t="s">
        <v>1751</v>
      </c>
    </row>
    <row r="221" spans="1:5" s="125" customFormat="1" ht="25.5" x14ac:dyDescent="0.2">
      <c r="A221" s="85" t="s">
        <v>2463</v>
      </c>
      <c r="B221" s="104" t="s">
        <v>1594</v>
      </c>
      <c r="C221" s="87" t="s">
        <v>25</v>
      </c>
      <c r="D221" s="86">
        <v>3</v>
      </c>
      <c r="E221" s="85" t="s">
        <v>1751</v>
      </c>
    </row>
    <row r="222" spans="1:5" s="125" customFormat="1" ht="25.5" x14ac:dyDescent="0.2">
      <c r="A222" s="85" t="s">
        <v>2464</v>
      </c>
      <c r="B222" s="104" t="s">
        <v>1595</v>
      </c>
      <c r="C222" s="87" t="s">
        <v>107</v>
      </c>
      <c r="D222" s="86">
        <v>140</v>
      </c>
      <c r="E222" s="85" t="s">
        <v>1751</v>
      </c>
    </row>
    <row r="223" spans="1:5" s="125" customFormat="1" ht="25.5" x14ac:dyDescent="0.2">
      <c r="A223" s="85" t="s">
        <v>2465</v>
      </c>
      <c r="B223" s="104" t="s">
        <v>1596</v>
      </c>
      <c r="C223" s="87" t="s">
        <v>107</v>
      </c>
      <c r="D223" s="86">
        <v>90</v>
      </c>
      <c r="E223" s="85" t="s">
        <v>1751</v>
      </c>
    </row>
    <row r="224" spans="1:5" s="125" customFormat="1" ht="25.5" x14ac:dyDescent="0.2">
      <c r="A224" s="85" t="s">
        <v>2466</v>
      </c>
      <c r="B224" s="104" t="s">
        <v>1597</v>
      </c>
      <c r="C224" s="87" t="s">
        <v>107</v>
      </c>
      <c r="D224" s="86">
        <v>27</v>
      </c>
      <c r="E224" s="85" t="s">
        <v>1751</v>
      </c>
    </row>
    <row r="225" spans="1:5" s="125" customFormat="1" ht="25.5" x14ac:dyDescent="0.2">
      <c r="A225" s="85" t="s">
        <v>2467</v>
      </c>
      <c r="B225" s="104" t="s">
        <v>1598</v>
      </c>
      <c r="C225" s="87" t="s">
        <v>107</v>
      </c>
      <c r="D225" s="86">
        <v>150</v>
      </c>
      <c r="E225" s="85" t="s">
        <v>1751</v>
      </c>
    </row>
    <row r="226" spans="1:5" s="125" customFormat="1" ht="25.5" x14ac:dyDescent="0.2">
      <c r="A226" s="85" t="s">
        <v>2468</v>
      </c>
      <c r="B226" s="104" t="s">
        <v>1599</v>
      </c>
      <c r="C226" s="87" t="s">
        <v>107</v>
      </c>
      <c r="D226" s="86">
        <v>35</v>
      </c>
      <c r="E226" s="85" t="s">
        <v>1751</v>
      </c>
    </row>
    <row r="227" spans="1:5" s="125" customFormat="1" ht="25.5" x14ac:dyDescent="0.2">
      <c r="A227" s="85" t="s">
        <v>2469</v>
      </c>
      <c r="B227" s="104" t="s">
        <v>1600</v>
      </c>
      <c r="C227" s="87" t="s">
        <v>25</v>
      </c>
      <c r="D227" s="86">
        <v>1</v>
      </c>
      <c r="E227" s="85" t="s">
        <v>1751</v>
      </c>
    </row>
    <row r="228" spans="1:5" s="125" customFormat="1" ht="25.5" x14ac:dyDescent="0.2">
      <c r="A228" s="85" t="s">
        <v>2470</v>
      </c>
      <c r="B228" s="104" t="s">
        <v>1601</v>
      </c>
      <c r="C228" s="87" t="s">
        <v>25</v>
      </c>
      <c r="D228" s="86">
        <v>61</v>
      </c>
      <c r="E228" s="85" t="s">
        <v>1751</v>
      </c>
    </row>
    <row r="229" spans="1:5" s="125" customFormat="1" ht="25.5" x14ac:dyDescent="0.2">
      <c r="A229" s="85" t="s">
        <v>2471</v>
      </c>
      <c r="B229" s="104" t="s">
        <v>1602</v>
      </c>
      <c r="C229" s="87" t="s">
        <v>25</v>
      </c>
      <c r="D229" s="86">
        <v>2</v>
      </c>
      <c r="E229" s="85" t="s">
        <v>1751</v>
      </c>
    </row>
    <row r="230" spans="1:5" s="123" customFormat="1" ht="25.5" x14ac:dyDescent="0.2">
      <c r="A230" s="85" t="s">
        <v>2472</v>
      </c>
      <c r="B230" s="104" t="s">
        <v>1603</v>
      </c>
      <c r="C230" s="87" t="s">
        <v>25</v>
      </c>
      <c r="D230" s="86">
        <v>1</v>
      </c>
      <c r="E230" s="85" t="s">
        <v>1751</v>
      </c>
    </row>
    <row r="231" spans="1:5" s="125" customFormat="1" ht="25.5" x14ac:dyDescent="0.2">
      <c r="A231" s="118" t="s">
        <v>2473</v>
      </c>
      <c r="B231" s="124" t="s">
        <v>1604</v>
      </c>
      <c r="C231" s="119" t="s">
        <v>25</v>
      </c>
      <c r="D231" s="120">
        <v>11</v>
      </c>
      <c r="E231" s="118" t="s">
        <v>1751</v>
      </c>
    </row>
    <row r="232" spans="1:5" s="125" customFormat="1" ht="38.25" x14ac:dyDescent="0.2">
      <c r="A232" s="85" t="s">
        <v>2474</v>
      </c>
      <c r="B232" s="104" t="s">
        <v>1605</v>
      </c>
      <c r="C232" s="87" t="s">
        <v>25</v>
      </c>
      <c r="D232" s="86">
        <v>1</v>
      </c>
      <c r="E232" s="85" t="s">
        <v>1751</v>
      </c>
    </row>
    <row r="233" spans="1:5" s="125" customFormat="1" ht="25.5" x14ac:dyDescent="0.2">
      <c r="A233" s="85" t="s">
        <v>2475</v>
      </c>
      <c r="B233" s="104" t="s">
        <v>1606</v>
      </c>
      <c r="C233" s="87" t="s">
        <v>25</v>
      </c>
      <c r="D233" s="86">
        <v>74</v>
      </c>
      <c r="E233" s="85" t="s">
        <v>1751</v>
      </c>
    </row>
    <row r="234" spans="1:5" s="125" customFormat="1" ht="25.5" x14ac:dyDescent="0.2">
      <c r="A234" s="85" t="s">
        <v>2476</v>
      </c>
      <c r="B234" s="104" t="s">
        <v>1607</v>
      </c>
      <c r="C234" s="87" t="s">
        <v>25</v>
      </c>
      <c r="D234" s="86">
        <v>48</v>
      </c>
      <c r="E234" s="85" t="s">
        <v>1751</v>
      </c>
    </row>
    <row r="235" spans="1:5" s="125" customFormat="1" ht="25.5" x14ac:dyDescent="0.2">
      <c r="A235" s="85" t="s">
        <v>2477</v>
      </c>
      <c r="B235" s="104" t="s">
        <v>1608</v>
      </c>
      <c r="C235" s="87" t="s">
        <v>25</v>
      </c>
      <c r="D235" s="86">
        <v>4</v>
      </c>
      <c r="E235" s="85" t="s">
        <v>1751</v>
      </c>
    </row>
    <row r="236" spans="1:5" s="125" customFormat="1" ht="25.5" x14ac:dyDescent="0.2">
      <c r="A236" s="85" t="s">
        <v>2478</v>
      </c>
      <c r="B236" s="104" t="s">
        <v>1609</v>
      </c>
      <c r="C236" s="87" t="s">
        <v>25</v>
      </c>
      <c r="D236" s="86">
        <v>7</v>
      </c>
      <c r="E236" s="85" t="s">
        <v>1751</v>
      </c>
    </row>
    <row r="237" spans="1:5" s="125" customFormat="1" ht="25.5" x14ac:dyDescent="0.2">
      <c r="A237" s="85" t="s">
        <v>2479</v>
      </c>
      <c r="B237" s="104" t="s">
        <v>1610</v>
      </c>
      <c r="C237" s="87" t="s">
        <v>25</v>
      </c>
      <c r="D237" s="86">
        <v>5</v>
      </c>
      <c r="E237" s="85" t="s">
        <v>1751</v>
      </c>
    </row>
    <row r="238" spans="1:5" s="125" customFormat="1" ht="25.5" x14ac:dyDescent="0.2">
      <c r="A238" s="85" t="s">
        <v>2480</v>
      </c>
      <c r="B238" s="104" t="s">
        <v>1611</v>
      </c>
      <c r="C238" s="87" t="s">
        <v>25</v>
      </c>
      <c r="D238" s="86">
        <v>3</v>
      </c>
      <c r="E238" s="85" t="s">
        <v>1751</v>
      </c>
    </row>
    <row r="239" spans="1:5" s="125" customFormat="1" ht="25.5" x14ac:dyDescent="0.2">
      <c r="A239" s="85" t="s">
        <v>2481</v>
      </c>
      <c r="B239" s="104" t="s">
        <v>1612</v>
      </c>
      <c r="C239" s="87" t="s">
        <v>25</v>
      </c>
      <c r="D239" s="86">
        <v>21</v>
      </c>
      <c r="E239" s="85" t="s">
        <v>1751</v>
      </c>
    </row>
    <row r="240" spans="1:5" s="125" customFormat="1" ht="25.5" x14ac:dyDescent="0.2">
      <c r="A240" s="85" t="s">
        <v>2482</v>
      </c>
      <c r="B240" s="104" t="s">
        <v>1613</v>
      </c>
      <c r="C240" s="87" t="s">
        <v>25</v>
      </c>
      <c r="D240" s="86">
        <v>5</v>
      </c>
      <c r="E240" s="85" t="s">
        <v>1751</v>
      </c>
    </row>
    <row r="241" spans="1:5" s="125" customFormat="1" ht="25.5" x14ac:dyDescent="0.2">
      <c r="A241" s="85" t="s">
        <v>2483</v>
      </c>
      <c r="B241" s="104" t="s">
        <v>1614</v>
      </c>
      <c r="C241" s="87" t="s">
        <v>25</v>
      </c>
      <c r="D241" s="86">
        <v>4</v>
      </c>
      <c r="E241" s="85" t="s">
        <v>1751</v>
      </c>
    </row>
    <row r="242" spans="1:5" s="125" customFormat="1" ht="25.5" x14ac:dyDescent="0.2">
      <c r="A242" s="85" t="s">
        <v>2484</v>
      </c>
      <c r="B242" s="104" t="s">
        <v>1615</v>
      </c>
      <c r="C242" s="87" t="s">
        <v>25</v>
      </c>
      <c r="D242" s="86">
        <v>5</v>
      </c>
      <c r="E242" s="85" t="s">
        <v>1751</v>
      </c>
    </row>
    <row r="243" spans="1:5" s="125" customFormat="1" ht="25.5" x14ac:dyDescent="0.2">
      <c r="A243" s="85" t="s">
        <v>2485</v>
      </c>
      <c r="B243" s="104" t="s">
        <v>1616</v>
      </c>
      <c r="C243" s="87" t="s">
        <v>25</v>
      </c>
      <c r="D243" s="86">
        <v>6</v>
      </c>
      <c r="E243" s="85" t="s">
        <v>1751</v>
      </c>
    </row>
    <row r="244" spans="1:5" s="123" customFormat="1" ht="25.5" x14ac:dyDescent="0.2">
      <c r="A244" s="85" t="s">
        <v>2486</v>
      </c>
      <c r="B244" s="104" t="s">
        <v>1617</v>
      </c>
      <c r="C244" s="87" t="s">
        <v>25</v>
      </c>
      <c r="D244" s="86">
        <v>2</v>
      </c>
      <c r="E244" s="85" t="s">
        <v>1751</v>
      </c>
    </row>
    <row r="245" spans="1:5" s="125" customFormat="1" ht="25.5" x14ac:dyDescent="0.2">
      <c r="A245" s="118" t="s">
        <v>2487</v>
      </c>
      <c r="B245" s="124" t="s">
        <v>1618</v>
      </c>
      <c r="C245" s="119" t="s">
        <v>25</v>
      </c>
      <c r="D245" s="120">
        <v>21</v>
      </c>
      <c r="E245" s="118" t="s">
        <v>1751</v>
      </c>
    </row>
    <row r="246" spans="1:5" s="125" customFormat="1" ht="25.5" x14ac:dyDescent="0.2">
      <c r="A246" s="85" t="s">
        <v>2488</v>
      </c>
      <c r="B246" s="104" t="s">
        <v>1619</v>
      </c>
      <c r="C246" s="87" t="s">
        <v>25</v>
      </c>
      <c r="D246" s="86">
        <v>2</v>
      </c>
      <c r="E246" s="85" t="s">
        <v>1751</v>
      </c>
    </row>
    <row r="247" spans="1:5" s="125" customFormat="1" ht="25.5" x14ac:dyDescent="0.2">
      <c r="A247" s="85" t="s">
        <v>2489</v>
      </c>
      <c r="B247" s="104" t="s">
        <v>1620</v>
      </c>
      <c r="C247" s="87" t="s">
        <v>25</v>
      </c>
      <c r="D247" s="86">
        <v>3</v>
      </c>
      <c r="E247" s="85" t="s">
        <v>1751</v>
      </c>
    </row>
    <row r="248" spans="1:5" s="125" customFormat="1" ht="25.5" x14ac:dyDescent="0.2">
      <c r="A248" s="85" t="s">
        <v>2490</v>
      </c>
      <c r="B248" s="104" t="s">
        <v>1621</v>
      </c>
      <c r="C248" s="87" t="s">
        <v>25</v>
      </c>
      <c r="D248" s="86">
        <v>96</v>
      </c>
      <c r="E248" s="85" t="s">
        <v>1751</v>
      </c>
    </row>
    <row r="249" spans="1:5" s="125" customFormat="1" ht="25.5" x14ac:dyDescent="0.2">
      <c r="A249" s="85" t="s">
        <v>2491</v>
      </c>
      <c r="B249" s="104" t="s">
        <v>1622</v>
      </c>
      <c r="C249" s="87" t="s">
        <v>25</v>
      </c>
      <c r="D249" s="86">
        <v>3</v>
      </c>
      <c r="E249" s="85" t="s">
        <v>1751</v>
      </c>
    </row>
    <row r="250" spans="1:5" s="125" customFormat="1" ht="25.5" x14ac:dyDescent="0.2">
      <c r="A250" s="85" t="s">
        <v>2492</v>
      </c>
      <c r="B250" s="104" t="s">
        <v>1623</v>
      </c>
      <c r="C250" s="87" t="s">
        <v>25</v>
      </c>
      <c r="D250" s="86">
        <v>2</v>
      </c>
      <c r="E250" s="85" t="s">
        <v>1751</v>
      </c>
    </row>
    <row r="251" spans="1:5" s="125" customFormat="1" ht="25.5" x14ac:dyDescent="0.2">
      <c r="A251" s="85" t="s">
        <v>2493</v>
      </c>
      <c r="B251" s="104" t="s">
        <v>1624</v>
      </c>
      <c r="C251" s="87" t="s">
        <v>25</v>
      </c>
      <c r="D251" s="86">
        <v>19</v>
      </c>
      <c r="E251" s="85" t="s">
        <v>1751</v>
      </c>
    </row>
    <row r="252" spans="1:5" s="125" customFormat="1" ht="25.5" x14ac:dyDescent="0.2">
      <c r="A252" s="85" t="s">
        <v>2494</v>
      </c>
      <c r="B252" s="104" t="s">
        <v>1625</v>
      </c>
      <c r="C252" s="87" t="s">
        <v>25</v>
      </c>
      <c r="D252" s="86">
        <v>9</v>
      </c>
      <c r="E252" s="85" t="s">
        <v>1751</v>
      </c>
    </row>
    <row r="253" spans="1:5" s="125" customFormat="1" ht="25.5" x14ac:dyDescent="0.2">
      <c r="A253" s="85" t="s">
        <v>2495</v>
      </c>
      <c r="B253" s="104" t="s">
        <v>1626</v>
      </c>
      <c r="C253" s="87" t="s">
        <v>25</v>
      </c>
      <c r="D253" s="86">
        <v>2</v>
      </c>
      <c r="E253" s="85" t="s">
        <v>1751</v>
      </c>
    </row>
    <row r="254" spans="1:5" s="125" customFormat="1" ht="25.5" x14ac:dyDescent="0.2">
      <c r="A254" s="85" t="s">
        <v>2496</v>
      </c>
      <c r="B254" s="104" t="s">
        <v>1627</v>
      </c>
      <c r="C254" s="87" t="s">
        <v>107</v>
      </c>
      <c r="D254" s="86">
        <v>210</v>
      </c>
      <c r="E254" s="85" t="s">
        <v>1751</v>
      </c>
    </row>
    <row r="255" spans="1:5" s="125" customFormat="1" ht="25.5" x14ac:dyDescent="0.2">
      <c r="A255" s="85" t="s">
        <v>2497</v>
      </c>
      <c r="B255" s="104" t="s">
        <v>1628</v>
      </c>
      <c r="C255" s="87" t="s">
        <v>107</v>
      </c>
      <c r="D255" s="86">
        <v>60</v>
      </c>
      <c r="E255" s="85" t="s">
        <v>1751</v>
      </c>
    </row>
    <row r="256" spans="1:5" s="125" customFormat="1" ht="25.5" x14ac:dyDescent="0.2">
      <c r="A256" s="85" t="s">
        <v>2498</v>
      </c>
      <c r="B256" s="104" t="s">
        <v>1629</v>
      </c>
      <c r="C256" s="87" t="s">
        <v>107</v>
      </c>
      <c r="D256" s="86">
        <v>75</v>
      </c>
      <c r="E256" s="85" t="s">
        <v>1751</v>
      </c>
    </row>
    <row r="257" spans="1:5" s="123" customFormat="1" ht="25.5" x14ac:dyDescent="0.2">
      <c r="A257" s="85" t="s">
        <v>2499</v>
      </c>
      <c r="B257" s="104" t="s">
        <v>1630</v>
      </c>
      <c r="C257" s="87" t="s">
        <v>107</v>
      </c>
      <c r="D257" s="86">
        <v>76</v>
      </c>
      <c r="E257" s="85" t="s">
        <v>1751</v>
      </c>
    </row>
    <row r="258" spans="1:5" s="125" customFormat="1" ht="25.5" x14ac:dyDescent="0.2">
      <c r="A258" s="118" t="s">
        <v>2500</v>
      </c>
      <c r="B258" s="124" t="s">
        <v>1631</v>
      </c>
      <c r="C258" s="119" t="s">
        <v>25</v>
      </c>
      <c r="D258" s="120">
        <v>29</v>
      </c>
      <c r="E258" s="118" t="s">
        <v>1751</v>
      </c>
    </row>
    <row r="259" spans="1:5" s="125" customFormat="1" ht="25.5" x14ac:dyDescent="0.2">
      <c r="A259" s="85" t="s">
        <v>2501</v>
      </c>
      <c r="B259" s="104" t="s">
        <v>1632</v>
      </c>
      <c r="C259" s="87" t="s">
        <v>25</v>
      </c>
      <c r="D259" s="86">
        <v>14</v>
      </c>
      <c r="E259" s="85" t="s">
        <v>1751</v>
      </c>
    </row>
    <row r="260" spans="1:5" s="125" customFormat="1" ht="25.5" x14ac:dyDescent="0.2">
      <c r="A260" s="85" t="s">
        <v>2502</v>
      </c>
      <c r="B260" s="104" t="s">
        <v>1633</v>
      </c>
      <c r="C260" s="87" t="s">
        <v>25</v>
      </c>
      <c r="D260" s="86">
        <v>20</v>
      </c>
      <c r="E260" s="85" t="s">
        <v>1751</v>
      </c>
    </row>
    <row r="261" spans="1:5" s="125" customFormat="1" ht="25.5" x14ac:dyDescent="0.2">
      <c r="A261" s="85" t="s">
        <v>2503</v>
      </c>
      <c r="B261" s="104" t="s">
        <v>1634</v>
      </c>
      <c r="C261" s="87" t="s">
        <v>25</v>
      </c>
      <c r="D261" s="86">
        <v>2</v>
      </c>
      <c r="E261" s="85" t="s">
        <v>1751</v>
      </c>
    </row>
    <row r="262" spans="1:5" s="125" customFormat="1" ht="25.5" x14ac:dyDescent="0.2">
      <c r="A262" s="85" t="s">
        <v>2504</v>
      </c>
      <c r="B262" s="104" t="s">
        <v>1635</v>
      </c>
      <c r="C262" s="87" t="s">
        <v>25</v>
      </c>
      <c r="D262" s="86">
        <v>17</v>
      </c>
      <c r="E262" s="85" t="s">
        <v>1751</v>
      </c>
    </row>
    <row r="263" spans="1:5" s="125" customFormat="1" ht="25.5" x14ac:dyDescent="0.2">
      <c r="A263" s="85" t="s">
        <v>2505</v>
      </c>
      <c r="B263" s="104" t="s">
        <v>1636</v>
      </c>
      <c r="C263" s="87" t="s">
        <v>25</v>
      </c>
      <c r="D263" s="86">
        <v>6</v>
      </c>
      <c r="E263" s="85" t="s">
        <v>1751</v>
      </c>
    </row>
    <row r="264" spans="1:5" s="125" customFormat="1" ht="25.5" x14ac:dyDescent="0.2">
      <c r="A264" s="85" t="s">
        <v>2506</v>
      </c>
      <c r="B264" s="104" t="s">
        <v>1637</v>
      </c>
      <c r="C264" s="87" t="s">
        <v>25</v>
      </c>
      <c r="D264" s="86">
        <v>18</v>
      </c>
      <c r="E264" s="85" t="s">
        <v>1751</v>
      </c>
    </row>
    <row r="265" spans="1:5" s="125" customFormat="1" ht="25.5" x14ac:dyDescent="0.2">
      <c r="A265" s="85" t="s">
        <v>2507</v>
      </c>
      <c r="B265" s="104" t="s">
        <v>1638</v>
      </c>
      <c r="C265" s="87" t="s">
        <v>25</v>
      </c>
      <c r="D265" s="86">
        <v>56</v>
      </c>
      <c r="E265" s="85" t="s">
        <v>1751</v>
      </c>
    </row>
    <row r="266" spans="1:5" s="125" customFormat="1" ht="25.5" x14ac:dyDescent="0.2">
      <c r="A266" s="85" t="s">
        <v>2508</v>
      </c>
      <c r="B266" s="104" t="s">
        <v>1639</v>
      </c>
      <c r="C266" s="87" t="s">
        <v>25</v>
      </c>
      <c r="D266" s="86">
        <v>2</v>
      </c>
      <c r="E266" s="85" t="s">
        <v>1751</v>
      </c>
    </row>
    <row r="267" spans="1:5" s="123" customFormat="1" ht="25.5" x14ac:dyDescent="0.2">
      <c r="A267" s="85" t="s">
        <v>2509</v>
      </c>
      <c r="B267" s="104" t="s">
        <v>1640</v>
      </c>
      <c r="C267" s="87" t="s">
        <v>25</v>
      </c>
      <c r="D267" s="86">
        <v>1</v>
      </c>
      <c r="E267" s="85" t="s">
        <v>1751</v>
      </c>
    </row>
    <row r="268" spans="1:5" ht="14.25" x14ac:dyDescent="0.2">
      <c r="A268" s="114">
        <v>13</v>
      </c>
      <c r="B268" s="114" t="s">
        <v>1641</v>
      </c>
      <c r="C268" s="115"/>
      <c r="D268" s="116"/>
      <c r="E268" s="117"/>
    </row>
    <row r="269" spans="1:5" ht="14.25" x14ac:dyDescent="0.2">
      <c r="A269" s="93" t="s">
        <v>2510</v>
      </c>
      <c r="B269" s="93" t="s">
        <v>3130</v>
      </c>
      <c r="C269" s="94"/>
      <c r="D269" s="95"/>
      <c r="E269" s="97"/>
    </row>
    <row r="270" spans="1:5" s="125" customFormat="1" ht="38.25" x14ac:dyDescent="0.2">
      <c r="A270" s="85" t="s">
        <v>2511</v>
      </c>
      <c r="B270" s="104" t="s">
        <v>1158</v>
      </c>
      <c r="C270" s="87" t="s">
        <v>25</v>
      </c>
      <c r="D270" s="86">
        <v>8</v>
      </c>
      <c r="E270" s="85" t="s">
        <v>1752</v>
      </c>
    </row>
    <row r="271" spans="1:5" s="125" customFormat="1" ht="25.5" x14ac:dyDescent="0.2">
      <c r="A271" s="85" t="s">
        <v>2512</v>
      </c>
      <c r="B271" s="104" t="s">
        <v>1642</v>
      </c>
      <c r="C271" s="87" t="s">
        <v>25</v>
      </c>
      <c r="D271" s="86">
        <v>7</v>
      </c>
      <c r="E271" s="85" t="s">
        <v>1753</v>
      </c>
    </row>
    <row r="272" spans="1:5" s="125" customFormat="1" ht="25.5" x14ac:dyDescent="0.2">
      <c r="A272" s="85" t="s">
        <v>2513</v>
      </c>
      <c r="B272" s="104" t="s">
        <v>1643</v>
      </c>
      <c r="C272" s="87" t="s">
        <v>25</v>
      </c>
      <c r="D272" s="86">
        <v>7</v>
      </c>
      <c r="E272" s="85" t="s">
        <v>2124</v>
      </c>
    </row>
    <row r="273" spans="1:5" s="125" customFormat="1" ht="38.25" x14ac:dyDescent="0.2">
      <c r="A273" s="85" t="s">
        <v>2514</v>
      </c>
      <c r="B273" s="104" t="s">
        <v>1644</v>
      </c>
      <c r="C273" s="87" t="s">
        <v>25</v>
      </c>
      <c r="D273" s="86">
        <v>30</v>
      </c>
      <c r="E273" s="85" t="s">
        <v>1754</v>
      </c>
    </row>
    <row r="274" spans="1:5" s="125" customFormat="1" ht="51" x14ac:dyDescent="0.2">
      <c r="A274" s="85" t="s">
        <v>2515</v>
      </c>
      <c r="B274" s="104" t="s">
        <v>1645</v>
      </c>
      <c r="C274" s="87" t="s">
        <v>219</v>
      </c>
      <c r="D274" s="86">
        <v>8</v>
      </c>
      <c r="E274" s="85" t="s">
        <v>1752</v>
      </c>
    </row>
    <row r="275" spans="1:5" s="123" customFormat="1" ht="38.25" x14ac:dyDescent="0.2">
      <c r="A275" s="85" t="s">
        <v>2516</v>
      </c>
      <c r="B275" s="104" t="s">
        <v>1646</v>
      </c>
      <c r="C275" s="87" t="s">
        <v>25</v>
      </c>
      <c r="D275" s="86">
        <v>5</v>
      </c>
      <c r="E275" s="85" t="s">
        <v>1755</v>
      </c>
    </row>
    <row r="276" spans="1:5" ht="14.25" x14ac:dyDescent="0.2">
      <c r="A276" s="114" t="s">
        <v>2517</v>
      </c>
      <c r="B276" s="114" t="s">
        <v>1647</v>
      </c>
      <c r="C276" s="115"/>
      <c r="D276" s="116"/>
      <c r="E276" s="117"/>
    </row>
    <row r="277" spans="1:5" s="125" customFormat="1" ht="14.25" x14ac:dyDescent="0.2">
      <c r="A277" s="85" t="s">
        <v>2518</v>
      </c>
      <c r="B277" s="104" t="s">
        <v>820</v>
      </c>
      <c r="C277" s="87" t="s">
        <v>1692</v>
      </c>
      <c r="D277" s="86">
        <v>13.38</v>
      </c>
      <c r="E277" s="85" t="s">
        <v>1756</v>
      </c>
    </row>
    <row r="278" spans="1:5" s="125" customFormat="1" ht="38.25" x14ac:dyDescent="0.2">
      <c r="A278" s="85" t="s">
        <v>2519</v>
      </c>
      <c r="B278" s="104" t="s">
        <v>1648</v>
      </c>
      <c r="C278" s="87" t="s">
        <v>25</v>
      </c>
      <c r="D278" s="86">
        <v>8</v>
      </c>
      <c r="E278" s="85" t="s">
        <v>1756</v>
      </c>
    </row>
    <row r="279" spans="1:5" s="125" customFormat="1" ht="25.5" x14ac:dyDescent="0.2">
      <c r="A279" s="85" t="s">
        <v>2520</v>
      </c>
      <c r="B279" s="104" t="s">
        <v>1649</v>
      </c>
      <c r="C279" s="87" t="s">
        <v>25</v>
      </c>
      <c r="D279" s="86">
        <v>8</v>
      </c>
      <c r="E279" s="85" t="s">
        <v>1756</v>
      </c>
    </row>
    <row r="280" spans="1:5" s="125" customFormat="1" ht="25.5" x14ac:dyDescent="0.2">
      <c r="A280" s="85" t="s">
        <v>2521</v>
      </c>
      <c r="B280" s="104" t="s">
        <v>1650</v>
      </c>
      <c r="C280" s="87" t="s">
        <v>518</v>
      </c>
      <c r="D280" s="86">
        <v>44.5</v>
      </c>
      <c r="E280" s="85" t="s">
        <v>1756</v>
      </c>
    </row>
    <row r="281" spans="1:5" s="123" customFormat="1" ht="25.5" x14ac:dyDescent="0.2">
      <c r="A281" s="85" t="s">
        <v>2522</v>
      </c>
      <c r="B281" s="104" t="s">
        <v>1651</v>
      </c>
      <c r="C281" s="87" t="s">
        <v>518</v>
      </c>
      <c r="D281" s="86">
        <v>33.799999999999997</v>
      </c>
      <c r="E281" s="85" t="s">
        <v>1756</v>
      </c>
    </row>
    <row r="282" spans="1:5" ht="14.25" x14ac:dyDescent="0.2">
      <c r="A282" s="114" t="s">
        <v>2523</v>
      </c>
      <c r="B282" s="114" t="s">
        <v>3131</v>
      </c>
      <c r="C282" s="115"/>
      <c r="D282" s="116"/>
      <c r="E282" s="117"/>
    </row>
    <row r="283" spans="1:5" s="125" customFormat="1" ht="14.25" x14ac:dyDescent="0.2">
      <c r="A283" s="85" t="s">
        <v>2524</v>
      </c>
      <c r="B283" s="104" t="s">
        <v>372</v>
      </c>
      <c r="C283" s="87" t="s">
        <v>25</v>
      </c>
      <c r="D283" s="86">
        <v>2</v>
      </c>
      <c r="E283" s="85" t="s">
        <v>1757</v>
      </c>
    </row>
    <row r="284" spans="1:5" s="125" customFormat="1" ht="25.5" x14ac:dyDescent="0.2">
      <c r="A284" s="85" t="s">
        <v>2525</v>
      </c>
      <c r="B284" s="104" t="s">
        <v>1652</v>
      </c>
      <c r="C284" s="87" t="s">
        <v>219</v>
      </c>
      <c r="D284" s="86">
        <v>2</v>
      </c>
      <c r="E284" s="85" t="s">
        <v>1758</v>
      </c>
    </row>
    <row r="285" spans="1:5" s="125" customFormat="1" ht="38.25" x14ac:dyDescent="0.2">
      <c r="A285" s="85" t="s">
        <v>2526</v>
      </c>
      <c r="B285" s="104" t="s">
        <v>1653</v>
      </c>
      <c r="C285" s="87" t="s">
        <v>219</v>
      </c>
      <c r="D285" s="86">
        <v>6</v>
      </c>
      <c r="E285" s="85" t="s">
        <v>1759</v>
      </c>
    </row>
    <row r="286" spans="1:5" s="125" customFormat="1" ht="25.5" x14ac:dyDescent="0.2">
      <c r="A286" s="85" t="s">
        <v>2527</v>
      </c>
      <c r="B286" s="104" t="s">
        <v>1654</v>
      </c>
      <c r="C286" s="87" t="s">
        <v>25</v>
      </c>
      <c r="D286" s="86">
        <v>8</v>
      </c>
      <c r="E286" s="85" t="s">
        <v>1760</v>
      </c>
    </row>
    <row r="287" spans="1:5" s="125" customFormat="1" ht="38.25" x14ac:dyDescent="0.2">
      <c r="A287" s="85" t="s">
        <v>2528</v>
      </c>
      <c r="B287" s="104" t="s">
        <v>1655</v>
      </c>
      <c r="C287" s="87" t="s">
        <v>25</v>
      </c>
      <c r="D287" s="86">
        <v>15</v>
      </c>
      <c r="E287" s="85" t="s">
        <v>1761</v>
      </c>
    </row>
    <row r="288" spans="1:5" s="125" customFormat="1" ht="25.5" x14ac:dyDescent="0.2">
      <c r="A288" s="85" t="s">
        <v>2529</v>
      </c>
      <c r="B288" s="104" t="s">
        <v>1656</v>
      </c>
      <c r="C288" s="87" t="s">
        <v>25</v>
      </c>
      <c r="D288" s="86">
        <v>38</v>
      </c>
      <c r="E288" s="85" t="s">
        <v>1762</v>
      </c>
    </row>
    <row r="289" spans="1:5" s="123" customFormat="1" ht="25.5" x14ac:dyDescent="0.2">
      <c r="A289" s="85" t="s">
        <v>2530</v>
      </c>
      <c r="B289" s="104" t="s">
        <v>379</v>
      </c>
      <c r="C289" s="87" t="s">
        <v>173</v>
      </c>
      <c r="D289" s="86">
        <v>54</v>
      </c>
      <c r="E289" s="85" t="s">
        <v>1763</v>
      </c>
    </row>
    <row r="290" spans="1:5" ht="14.25" x14ac:dyDescent="0.2">
      <c r="A290" s="114">
        <v>14</v>
      </c>
      <c r="B290" s="114" t="s">
        <v>1657</v>
      </c>
      <c r="C290" s="115"/>
      <c r="D290" s="116"/>
      <c r="E290" s="117"/>
    </row>
    <row r="291" spans="1:5" ht="14.25" x14ac:dyDescent="0.2">
      <c r="A291" s="93" t="s">
        <v>2531</v>
      </c>
      <c r="B291" s="93" t="s">
        <v>3132</v>
      </c>
      <c r="C291" s="94"/>
      <c r="D291" s="95"/>
      <c r="E291" s="97"/>
    </row>
    <row r="292" spans="1:5" s="125" customFormat="1" ht="38.25" x14ac:dyDescent="0.2">
      <c r="A292" s="85" t="s">
        <v>2532</v>
      </c>
      <c r="B292" s="104" t="s">
        <v>1658</v>
      </c>
      <c r="C292" s="87" t="s">
        <v>25</v>
      </c>
      <c r="D292" s="86">
        <v>4</v>
      </c>
      <c r="E292" s="85" t="s">
        <v>1764</v>
      </c>
    </row>
    <row r="293" spans="1:5" s="125" customFormat="1" ht="25.5" x14ac:dyDescent="0.2">
      <c r="A293" s="85" t="s">
        <v>2533</v>
      </c>
      <c r="B293" s="104" t="s">
        <v>1659</v>
      </c>
      <c r="C293" s="87" t="s">
        <v>25</v>
      </c>
      <c r="D293" s="86">
        <v>15</v>
      </c>
      <c r="E293" s="85" t="s">
        <v>1764</v>
      </c>
    </row>
    <row r="294" spans="1:5" s="125" customFormat="1" ht="25.5" x14ac:dyDescent="0.2">
      <c r="A294" s="85" t="s">
        <v>2534</v>
      </c>
      <c r="B294" s="104" t="s">
        <v>503</v>
      </c>
      <c r="C294" s="87" t="s">
        <v>25</v>
      </c>
      <c r="D294" s="86">
        <v>41</v>
      </c>
      <c r="E294" s="85" t="s">
        <v>1764</v>
      </c>
    </row>
    <row r="295" spans="1:5" s="125" customFormat="1" ht="25.5" x14ac:dyDescent="0.2">
      <c r="A295" s="85" t="s">
        <v>2535</v>
      </c>
      <c r="B295" s="104" t="s">
        <v>1660</v>
      </c>
      <c r="C295" s="87" t="s">
        <v>107</v>
      </c>
      <c r="D295" s="86">
        <v>105</v>
      </c>
      <c r="E295" s="85" t="s">
        <v>1764</v>
      </c>
    </row>
    <row r="296" spans="1:5" s="123" customFormat="1" ht="14.25" x14ac:dyDescent="0.2">
      <c r="A296" s="85" t="s">
        <v>2536</v>
      </c>
      <c r="B296" s="104" t="s">
        <v>1661</v>
      </c>
      <c r="C296" s="87" t="s">
        <v>518</v>
      </c>
      <c r="D296" s="86">
        <v>6</v>
      </c>
      <c r="E296" s="85" t="s">
        <v>1765</v>
      </c>
    </row>
    <row r="297" spans="1:5" ht="14.25" x14ac:dyDescent="0.2">
      <c r="A297" s="114" t="s">
        <v>2537</v>
      </c>
      <c r="B297" s="114" t="s">
        <v>3133</v>
      </c>
      <c r="C297" s="115"/>
      <c r="D297" s="116"/>
      <c r="E297" s="117"/>
    </row>
    <row r="298" spans="1:5" s="125" customFormat="1" ht="25.5" x14ac:dyDescent="0.2">
      <c r="A298" s="85" t="s">
        <v>2538</v>
      </c>
      <c r="B298" s="104" t="s">
        <v>1662</v>
      </c>
      <c r="C298" s="87" t="s">
        <v>219</v>
      </c>
      <c r="D298" s="86">
        <v>31</v>
      </c>
      <c r="E298" s="85" t="s">
        <v>1764</v>
      </c>
    </row>
    <row r="299" spans="1:5" s="123" customFormat="1" ht="25.5" x14ac:dyDescent="0.2">
      <c r="A299" s="85" t="s">
        <v>2539</v>
      </c>
      <c r="B299" s="104" t="s">
        <v>1663</v>
      </c>
      <c r="C299" s="87" t="s">
        <v>219</v>
      </c>
      <c r="D299" s="86">
        <v>26</v>
      </c>
      <c r="E299" s="85" t="s">
        <v>1764</v>
      </c>
    </row>
    <row r="300" spans="1:5" ht="14.25" x14ac:dyDescent="0.2">
      <c r="A300" s="114" t="s">
        <v>2540</v>
      </c>
      <c r="B300" s="114" t="s">
        <v>1664</v>
      </c>
      <c r="C300" s="115"/>
      <c r="D300" s="116"/>
      <c r="E300" s="117"/>
    </row>
    <row r="301" spans="1:5" s="125" customFormat="1" ht="38.25" x14ac:dyDescent="0.2">
      <c r="A301" s="85" t="s">
        <v>2541</v>
      </c>
      <c r="B301" s="104" t="s">
        <v>1665</v>
      </c>
      <c r="C301" s="87" t="s">
        <v>518</v>
      </c>
      <c r="D301" s="86">
        <v>18.899999999999999</v>
      </c>
      <c r="E301" s="85" t="s">
        <v>1766</v>
      </c>
    </row>
    <row r="302" spans="1:5" s="125" customFormat="1" ht="25.5" x14ac:dyDescent="0.2">
      <c r="A302" s="85" t="s">
        <v>2542</v>
      </c>
      <c r="B302" s="104" t="s">
        <v>1666</v>
      </c>
      <c r="C302" s="87" t="s">
        <v>518</v>
      </c>
      <c r="D302" s="86">
        <v>36.299999999999997</v>
      </c>
      <c r="E302" s="85" t="s">
        <v>1766</v>
      </c>
    </row>
    <row r="303" spans="1:5" s="125" customFormat="1" ht="25.5" x14ac:dyDescent="0.2">
      <c r="A303" s="85" t="s">
        <v>2543</v>
      </c>
      <c r="B303" s="104" t="s">
        <v>1667</v>
      </c>
      <c r="C303" s="87" t="s">
        <v>1689</v>
      </c>
      <c r="D303" s="86">
        <v>58</v>
      </c>
      <c r="E303" s="85" t="s">
        <v>1766</v>
      </c>
    </row>
    <row r="304" spans="1:5" s="125" customFormat="1" ht="25.5" x14ac:dyDescent="0.2">
      <c r="A304" s="85" t="s">
        <v>2544</v>
      </c>
      <c r="B304" s="104" t="s">
        <v>1668</v>
      </c>
      <c r="C304" s="87" t="s">
        <v>1689</v>
      </c>
      <c r="D304" s="86">
        <v>58</v>
      </c>
      <c r="E304" s="85" t="s">
        <v>1766</v>
      </c>
    </row>
    <row r="305" spans="1:5" s="123" customFormat="1" ht="25.5" x14ac:dyDescent="0.2">
      <c r="A305" s="85" t="s">
        <v>2545</v>
      </c>
      <c r="B305" s="104" t="s">
        <v>1669</v>
      </c>
      <c r="C305" s="87" t="s">
        <v>25</v>
      </c>
      <c r="D305" s="86">
        <v>16</v>
      </c>
      <c r="E305" s="85" t="s">
        <v>1767</v>
      </c>
    </row>
    <row r="306" spans="1:5" ht="14.25" x14ac:dyDescent="0.2">
      <c r="A306" s="114">
        <v>15</v>
      </c>
      <c r="B306" s="114" t="s">
        <v>3134</v>
      </c>
      <c r="C306" s="115"/>
      <c r="D306" s="116"/>
      <c r="E306" s="117"/>
    </row>
    <row r="307" spans="1:5" ht="14.25" x14ac:dyDescent="0.2">
      <c r="A307" s="93" t="s">
        <v>2546</v>
      </c>
      <c r="B307" s="93" t="s">
        <v>1670</v>
      </c>
      <c r="C307" s="94"/>
      <c r="D307" s="95"/>
      <c r="E307" s="97"/>
    </row>
    <row r="308" spans="1:5" s="125" customFormat="1" ht="25.5" x14ac:dyDescent="0.2">
      <c r="A308" s="85" t="s">
        <v>2547</v>
      </c>
      <c r="B308" s="104" t="s">
        <v>1671</v>
      </c>
      <c r="C308" s="87" t="s">
        <v>107</v>
      </c>
      <c r="D308" s="86">
        <v>63</v>
      </c>
      <c r="E308" s="85" t="s">
        <v>1768</v>
      </c>
    </row>
    <row r="309" spans="1:5" s="125" customFormat="1" ht="25.5" x14ac:dyDescent="0.2">
      <c r="A309" s="85" t="s">
        <v>2548</v>
      </c>
      <c r="B309" s="104" t="s">
        <v>1672</v>
      </c>
      <c r="C309" s="87" t="s">
        <v>107</v>
      </c>
      <c r="D309" s="86">
        <v>136</v>
      </c>
      <c r="E309" s="85" t="s">
        <v>1768</v>
      </c>
    </row>
    <row r="310" spans="1:5" s="125" customFormat="1" ht="25.5" x14ac:dyDescent="0.2">
      <c r="A310" s="85" t="s">
        <v>2549</v>
      </c>
      <c r="B310" s="104" t="s">
        <v>1673</v>
      </c>
      <c r="C310" s="87" t="s">
        <v>107</v>
      </c>
      <c r="D310" s="86">
        <v>46</v>
      </c>
      <c r="E310" s="85" t="s">
        <v>1768</v>
      </c>
    </row>
    <row r="311" spans="1:5" s="125" customFormat="1" ht="25.5" x14ac:dyDescent="0.2">
      <c r="A311" s="85" t="s">
        <v>2550</v>
      </c>
      <c r="B311" s="104" t="s">
        <v>1674</v>
      </c>
      <c r="C311" s="87" t="s">
        <v>107</v>
      </c>
      <c r="D311" s="86">
        <v>40</v>
      </c>
      <c r="E311" s="85" t="s">
        <v>1768</v>
      </c>
    </row>
    <row r="312" spans="1:5" s="125" customFormat="1" ht="25.5" x14ac:dyDescent="0.2">
      <c r="A312" s="85" t="s">
        <v>2551</v>
      </c>
      <c r="B312" s="104" t="s">
        <v>1675</v>
      </c>
      <c r="C312" s="87" t="s">
        <v>25</v>
      </c>
      <c r="D312" s="86">
        <v>4</v>
      </c>
      <c r="E312" s="85" t="s">
        <v>1768</v>
      </c>
    </row>
    <row r="313" spans="1:5" s="125" customFormat="1" ht="25.5" x14ac:dyDescent="0.2">
      <c r="A313" s="85" t="s">
        <v>2552</v>
      </c>
      <c r="B313" s="104" t="s">
        <v>1676</v>
      </c>
      <c r="C313" s="87" t="s">
        <v>25</v>
      </c>
      <c r="D313" s="86">
        <v>6</v>
      </c>
      <c r="E313" s="85" t="s">
        <v>1768</v>
      </c>
    </row>
    <row r="314" spans="1:5" s="125" customFormat="1" ht="25.5" x14ac:dyDescent="0.2">
      <c r="A314" s="85" t="s">
        <v>2553</v>
      </c>
      <c r="B314" s="104" t="s">
        <v>1677</v>
      </c>
      <c r="C314" s="87" t="s">
        <v>25</v>
      </c>
      <c r="D314" s="86">
        <v>3</v>
      </c>
      <c r="E314" s="85" t="s">
        <v>1768</v>
      </c>
    </row>
    <row r="315" spans="1:5" s="125" customFormat="1" ht="25.5" x14ac:dyDescent="0.2">
      <c r="A315" s="85" t="s">
        <v>2554</v>
      </c>
      <c r="B315" s="104" t="s">
        <v>1678</v>
      </c>
      <c r="C315" s="87" t="s">
        <v>25</v>
      </c>
      <c r="D315" s="86">
        <v>1</v>
      </c>
      <c r="E315" s="85" t="s">
        <v>1768</v>
      </c>
    </row>
    <row r="316" spans="1:5" s="125" customFormat="1" ht="14.25" x14ac:dyDescent="0.2">
      <c r="A316" s="85" t="s">
        <v>2555</v>
      </c>
      <c r="B316" s="104" t="s">
        <v>1679</v>
      </c>
      <c r="C316" s="87" t="s">
        <v>107</v>
      </c>
      <c r="D316" s="86">
        <v>163</v>
      </c>
      <c r="E316" s="85" t="s">
        <v>1768</v>
      </c>
    </row>
    <row r="317" spans="1:5" s="125" customFormat="1" ht="25.5" x14ac:dyDescent="0.2">
      <c r="A317" s="85" t="s">
        <v>2556</v>
      </c>
      <c r="B317" s="104" t="s">
        <v>1680</v>
      </c>
      <c r="C317" s="87" t="s">
        <v>107</v>
      </c>
      <c r="D317" s="86">
        <v>163</v>
      </c>
      <c r="E317" s="85" t="s">
        <v>1768</v>
      </c>
    </row>
    <row r="318" spans="1:5" s="123" customFormat="1" ht="14.25" x14ac:dyDescent="0.2">
      <c r="A318" s="85" t="s">
        <v>2557</v>
      </c>
      <c r="B318" s="104" t="s">
        <v>1681</v>
      </c>
      <c r="C318" s="87" t="s">
        <v>1694</v>
      </c>
      <c r="D318" s="86">
        <v>3</v>
      </c>
      <c r="E318" s="85" t="s">
        <v>1768</v>
      </c>
    </row>
    <row r="319" spans="1:5" ht="14.25" x14ac:dyDescent="0.2">
      <c r="A319" s="114" t="s">
        <v>2558</v>
      </c>
      <c r="B319" s="114" t="s">
        <v>3135</v>
      </c>
      <c r="C319" s="115"/>
      <c r="D319" s="116"/>
      <c r="E319" s="117"/>
    </row>
    <row r="320" spans="1:5" s="123" customFormat="1" ht="25.5" x14ac:dyDescent="0.2">
      <c r="A320" s="85" t="s">
        <v>2559</v>
      </c>
      <c r="B320" s="104" t="s">
        <v>1682</v>
      </c>
      <c r="C320" s="87" t="s">
        <v>107</v>
      </c>
      <c r="D320" s="86">
        <v>100</v>
      </c>
      <c r="E320" s="85" t="s">
        <v>1769</v>
      </c>
    </row>
    <row r="321" spans="1:10" s="123" customFormat="1" ht="14.25" x14ac:dyDescent="0.2">
      <c r="A321" s="118" t="s">
        <v>2560</v>
      </c>
      <c r="B321" s="124" t="s">
        <v>1683</v>
      </c>
      <c r="C321" s="119" t="s">
        <v>1695</v>
      </c>
      <c r="D321" s="120">
        <v>30</v>
      </c>
      <c r="E321" s="118" t="s">
        <v>1769</v>
      </c>
    </row>
    <row r="322" spans="1:10" s="123" customFormat="1" ht="25.5" x14ac:dyDescent="0.2">
      <c r="A322" s="118" t="s">
        <v>2561</v>
      </c>
      <c r="B322" s="124" t="s">
        <v>1684</v>
      </c>
      <c r="C322" s="119" t="s">
        <v>1694</v>
      </c>
      <c r="D322" s="120">
        <v>18</v>
      </c>
      <c r="E322" s="118" t="s">
        <v>1769</v>
      </c>
    </row>
    <row r="323" spans="1:10" s="123" customFormat="1" ht="14.25" x14ac:dyDescent="0.2">
      <c r="A323" s="118" t="s">
        <v>2562</v>
      </c>
      <c r="B323" s="124" t="s">
        <v>1685</v>
      </c>
      <c r="C323" s="119" t="s">
        <v>25</v>
      </c>
      <c r="D323" s="120">
        <v>18</v>
      </c>
      <c r="E323" s="118" t="s">
        <v>1769</v>
      </c>
    </row>
    <row r="324" spans="1:10" ht="14.25" x14ac:dyDescent="0.2">
      <c r="A324" s="114">
        <v>16</v>
      </c>
      <c r="B324" s="114" t="s">
        <v>1407</v>
      </c>
      <c r="C324" s="115"/>
      <c r="D324" s="116"/>
      <c r="E324" s="117"/>
    </row>
    <row r="325" spans="1:10" ht="14.25" x14ac:dyDescent="0.2">
      <c r="A325" s="93" t="s">
        <v>2563</v>
      </c>
      <c r="B325" s="93" t="s">
        <v>1686</v>
      </c>
      <c r="C325" s="94"/>
      <c r="D325" s="95"/>
      <c r="E325" s="97"/>
    </row>
    <row r="326" spans="1:10" s="123" customFormat="1" ht="14.25" x14ac:dyDescent="0.2">
      <c r="A326" s="85" t="s">
        <v>2564</v>
      </c>
      <c r="B326" s="104" t="s">
        <v>1687</v>
      </c>
      <c r="C326" s="87" t="s">
        <v>1694</v>
      </c>
      <c r="D326" s="86">
        <v>1</v>
      </c>
      <c r="E326" s="85" t="s">
        <v>1770</v>
      </c>
    </row>
    <row r="327" spans="1:10" ht="14.25" x14ac:dyDescent="0.2">
      <c r="A327" s="114">
        <v>17</v>
      </c>
      <c r="B327" s="114" t="s">
        <v>1688</v>
      </c>
      <c r="C327" s="115"/>
      <c r="D327" s="116"/>
      <c r="E327" s="117"/>
    </row>
    <row r="328" spans="1:10" ht="14.25" x14ac:dyDescent="0.2">
      <c r="A328" s="93" t="s">
        <v>2565</v>
      </c>
      <c r="B328" s="93" t="s">
        <v>3136</v>
      </c>
      <c r="C328" s="94"/>
      <c r="D328" s="95"/>
      <c r="E328" s="97"/>
    </row>
    <row r="329" spans="1:10" s="123" customFormat="1" ht="25.5" x14ac:dyDescent="0.2">
      <c r="A329" s="85" t="s">
        <v>2566</v>
      </c>
      <c r="B329" s="104" t="s">
        <v>1413</v>
      </c>
      <c r="C329" s="87" t="s">
        <v>1692</v>
      </c>
      <c r="D329" s="86">
        <v>1334.73</v>
      </c>
      <c r="E329" s="85" t="s">
        <v>1771</v>
      </c>
    </row>
    <row r="331" spans="1:10" ht="14.25" x14ac:dyDescent="0.2">
      <c r="A331" s="164" t="s">
        <v>3182</v>
      </c>
      <c r="B331" s="267" t="s">
        <v>3296</v>
      </c>
      <c r="C331" s="268"/>
      <c r="D331" s="268"/>
      <c r="E331" s="268"/>
      <c r="F331" s="268"/>
      <c r="G331" s="268"/>
      <c r="H331" s="268"/>
      <c r="I331" s="268"/>
      <c r="J331" s="269"/>
    </row>
    <row r="332" spans="1:10" ht="117" customHeight="1" x14ac:dyDescent="0.2">
      <c r="A332" s="242" t="s">
        <v>3208</v>
      </c>
      <c r="B332" s="243"/>
      <c r="C332" s="243"/>
      <c r="D332" s="243"/>
      <c r="E332" s="243"/>
      <c r="F332" s="165"/>
      <c r="G332" s="165"/>
      <c r="H332" s="165"/>
      <c r="I332" s="165"/>
      <c r="J332" s="166"/>
    </row>
  </sheetData>
  <autoFilter ref="A10:E329" xr:uid="{00000000-0009-0000-0000-000004000000}"/>
  <mergeCells count="9">
    <mergeCell ref="A332:E332"/>
    <mergeCell ref="B331:J331"/>
    <mergeCell ref="A9:E9"/>
    <mergeCell ref="A1:E2"/>
    <mergeCell ref="B4:E4"/>
    <mergeCell ref="B5:E5"/>
    <mergeCell ref="B6:E6"/>
    <mergeCell ref="B7:E7"/>
    <mergeCell ref="B8:E8"/>
  </mergeCells>
  <phoneticPr fontId="19" type="noConversion"/>
  <pageMargins left="0.51181102362204722" right="0.51181102362204722" top="0.78740157480314965" bottom="0.78740157480314965" header="0.31496062992125984" footer="0.31496062992125984"/>
  <pageSetup paperSize="9" scale="48" fitToHeight="0" orientation="portrait" r:id="rId1"/>
  <headerFooter>
    <oddFooter>Página &amp;P de &amp;N</oddFooter>
  </headerFooter>
  <rowBreaks count="2" manualBreakCount="2">
    <brk id="30" max="4" man="1"/>
    <brk id="74" max="4"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L3125"/>
  <sheetViews>
    <sheetView view="pageBreakPreview" topLeftCell="A147" zoomScale="80" zoomScaleNormal="80" zoomScaleSheetLayoutView="80" workbookViewId="0">
      <selection activeCell="G14" sqref="G14"/>
    </sheetView>
  </sheetViews>
  <sheetFormatPr defaultColWidth="9" defaultRowHeight="12.75" x14ac:dyDescent="0.2"/>
  <cols>
    <col min="1" max="1" width="12" style="89" bestFit="1" customWidth="1"/>
    <col min="2" max="2" width="10" style="89" bestFit="1" customWidth="1"/>
    <col min="3" max="3" width="11.875" style="89" bestFit="1" customWidth="1"/>
    <col min="4" max="4" width="69.125" style="89" customWidth="1"/>
    <col min="5" max="5" width="14.25" style="90" customWidth="1"/>
    <col min="6" max="6" width="21.75" style="89" customWidth="1"/>
    <col min="7" max="7" width="17.125" style="89" customWidth="1"/>
    <col min="8" max="16384" width="9" style="89"/>
  </cols>
  <sheetData>
    <row r="1" spans="1:12" ht="60.75" customHeight="1" x14ac:dyDescent="0.2">
      <c r="A1" s="286" t="s">
        <v>520</v>
      </c>
      <c r="B1" s="287"/>
      <c r="C1" s="287"/>
      <c r="D1" s="287"/>
      <c r="E1" s="287"/>
      <c r="F1" s="287"/>
      <c r="G1" s="287"/>
      <c r="H1" s="287"/>
      <c r="I1" s="287"/>
      <c r="J1" s="287"/>
      <c r="K1" s="287"/>
      <c r="L1" s="287"/>
    </row>
    <row r="2" spans="1:12" x14ac:dyDescent="0.2">
      <c r="A2" s="286"/>
      <c r="B2" s="287"/>
      <c r="C2" s="287"/>
      <c r="D2" s="287"/>
      <c r="E2" s="287"/>
      <c r="F2" s="287"/>
      <c r="G2" s="287"/>
      <c r="H2" s="287"/>
      <c r="I2" s="287"/>
      <c r="J2" s="287"/>
      <c r="K2" s="287"/>
      <c r="L2" s="287"/>
    </row>
    <row r="3" spans="1:12" x14ac:dyDescent="0.2">
      <c r="A3" s="286"/>
      <c r="B3" s="287"/>
      <c r="C3" s="287"/>
      <c r="D3" s="287"/>
      <c r="E3" s="287"/>
      <c r="F3" s="287"/>
      <c r="G3" s="287"/>
      <c r="H3" s="287"/>
      <c r="I3" s="287"/>
      <c r="J3" s="287"/>
      <c r="K3" s="287"/>
      <c r="L3" s="287"/>
    </row>
    <row r="4" spans="1:12" ht="15" hidden="1" x14ac:dyDescent="0.2">
      <c r="A4" s="106"/>
      <c r="B4" s="106"/>
      <c r="C4" s="292" t="s">
        <v>2570</v>
      </c>
      <c r="D4" s="292"/>
      <c r="E4" s="292" t="s">
        <v>1777</v>
      </c>
      <c r="F4" s="292"/>
      <c r="G4" s="292" t="s">
        <v>1778</v>
      </c>
      <c r="H4" s="292"/>
      <c r="I4" s="292" t="s">
        <v>1779</v>
      </c>
      <c r="J4" s="292"/>
    </row>
    <row r="5" spans="1:12" ht="65.25" hidden="1" customHeight="1" x14ac:dyDescent="0.2">
      <c r="A5" s="110"/>
      <c r="B5" s="110"/>
      <c r="C5" s="256" t="s">
        <v>3234</v>
      </c>
      <c r="D5" s="256"/>
      <c r="E5" s="256" t="s">
        <v>3235</v>
      </c>
      <c r="F5" s="256"/>
      <c r="G5" s="256" t="s">
        <v>1780</v>
      </c>
      <c r="H5" s="256"/>
      <c r="I5" s="256" t="s">
        <v>1781</v>
      </c>
      <c r="J5" s="256"/>
    </row>
    <row r="6" spans="1:12" ht="15" hidden="1" x14ac:dyDescent="0.25">
      <c r="A6" s="290" t="s">
        <v>2570</v>
      </c>
      <c r="B6" s="291"/>
      <c r="C6" s="291"/>
      <c r="D6" s="291"/>
      <c r="E6" s="291"/>
      <c r="F6" s="291"/>
      <c r="G6" s="291"/>
      <c r="H6" s="291"/>
      <c r="I6" s="291"/>
      <c r="J6" s="291"/>
    </row>
    <row r="7" spans="1:12" ht="15" hidden="1" x14ac:dyDescent="0.25">
      <c r="A7" s="290" t="s">
        <v>2571</v>
      </c>
      <c r="B7" s="291"/>
      <c r="C7" s="291"/>
      <c r="D7" s="291"/>
      <c r="E7" s="291"/>
      <c r="F7" s="291"/>
      <c r="G7" s="291"/>
      <c r="H7" s="291"/>
      <c r="I7" s="291"/>
      <c r="J7" s="291"/>
    </row>
    <row r="8" spans="1:12" customFormat="1" ht="15" hidden="1" x14ac:dyDescent="0.2">
      <c r="A8" s="106"/>
      <c r="B8" s="106"/>
      <c r="C8" s="292" t="s">
        <v>2570</v>
      </c>
      <c r="D8" s="292"/>
      <c r="E8" s="292" t="s">
        <v>1777</v>
      </c>
      <c r="F8" s="292"/>
      <c r="G8" s="292"/>
      <c r="H8" s="292" t="s">
        <v>1778</v>
      </c>
      <c r="I8" s="292"/>
      <c r="J8" s="291"/>
      <c r="K8" s="291"/>
      <c r="L8" s="291"/>
    </row>
    <row r="9" spans="1:12" customFormat="1" ht="80.099999999999994" hidden="1" customHeight="1" x14ac:dyDescent="0.2">
      <c r="A9" s="110"/>
      <c r="B9" s="110"/>
      <c r="C9" s="256" t="s">
        <v>3209</v>
      </c>
      <c r="D9" s="256"/>
      <c r="E9" s="256" t="s">
        <v>3210</v>
      </c>
      <c r="F9" s="256"/>
      <c r="G9" s="256"/>
      <c r="H9" s="256" t="s">
        <v>1780</v>
      </c>
      <c r="I9" s="256"/>
      <c r="J9" s="291"/>
      <c r="K9" s="291"/>
      <c r="L9" s="291"/>
    </row>
    <row r="10" spans="1:12" customFormat="1" ht="15" x14ac:dyDescent="0.25">
      <c r="A10" s="290" t="s">
        <v>2570</v>
      </c>
      <c r="B10" s="291"/>
      <c r="C10" s="291"/>
      <c r="D10" s="291"/>
      <c r="E10" s="291"/>
      <c r="F10" s="291"/>
      <c r="G10" s="291"/>
      <c r="H10" s="291"/>
      <c r="I10" s="291"/>
      <c r="J10" s="291"/>
      <c r="K10" s="291"/>
      <c r="L10" s="291"/>
    </row>
    <row r="11" spans="1:12" customFormat="1" ht="18" customHeight="1" x14ac:dyDescent="0.2">
      <c r="A11" s="179" t="s">
        <v>14</v>
      </c>
      <c r="B11" s="180" t="s">
        <v>1</v>
      </c>
      <c r="C11" s="179" t="s">
        <v>2</v>
      </c>
      <c r="D11" s="179" t="s">
        <v>3</v>
      </c>
      <c r="E11" s="281" t="s">
        <v>3297</v>
      </c>
      <c r="F11" s="281"/>
      <c r="G11" s="181" t="s">
        <v>4</v>
      </c>
      <c r="H11" s="180" t="s">
        <v>5</v>
      </c>
      <c r="I11" s="180" t="s">
        <v>6</v>
      </c>
      <c r="J11" s="180" t="s">
        <v>8</v>
      </c>
    </row>
    <row r="12" spans="1:12" customFormat="1" ht="39" customHeight="1" x14ac:dyDescent="0.2">
      <c r="A12" s="187" t="s">
        <v>3298</v>
      </c>
      <c r="B12" s="189" t="s">
        <v>3246</v>
      </c>
      <c r="C12" s="187" t="s">
        <v>15</v>
      </c>
      <c r="D12" s="187" t="s">
        <v>3247</v>
      </c>
      <c r="E12" s="282" t="s">
        <v>3299</v>
      </c>
      <c r="F12" s="282"/>
      <c r="G12" s="188" t="s">
        <v>16</v>
      </c>
      <c r="H12" s="199">
        <v>1</v>
      </c>
      <c r="I12" s="190">
        <v>381.51</v>
      </c>
      <c r="J12" s="190">
        <v>381.51</v>
      </c>
    </row>
    <row r="13" spans="1:12" customFormat="1" ht="26.1" customHeight="1" x14ac:dyDescent="0.2">
      <c r="A13" s="200" t="s">
        <v>3300</v>
      </c>
      <c r="B13" s="201" t="s">
        <v>3301</v>
      </c>
      <c r="C13" s="200" t="s">
        <v>15</v>
      </c>
      <c r="D13" s="200" t="s">
        <v>3302</v>
      </c>
      <c r="E13" s="283" t="s">
        <v>3303</v>
      </c>
      <c r="F13" s="283"/>
      <c r="G13" s="202" t="s">
        <v>16</v>
      </c>
      <c r="H13" s="203">
        <v>0.5</v>
      </c>
      <c r="I13" s="204">
        <v>23.33</v>
      </c>
      <c r="J13" s="204">
        <v>11.66</v>
      </c>
    </row>
    <row r="14" spans="1:12" customFormat="1" ht="24" customHeight="1" x14ac:dyDescent="0.2">
      <c r="A14" s="200" t="s">
        <v>3300</v>
      </c>
      <c r="B14" s="201" t="s">
        <v>3304</v>
      </c>
      <c r="C14" s="200" t="s">
        <v>15</v>
      </c>
      <c r="D14" s="200" t="s">
        <v>3305</v>
      </c>
      <c r="E14" s="283" t="s">
        <v>3306</v>
      </c>
      <c r="F14" s="283"/>
      <c r="G14" s="202" t="s">
        <v>55</v>
      </c>
      <c r="H14" s="203">
        <v>0.37290000000000001</v>
      </c>
      <c r="I14" s="204">
        <v>30.96</v>
      </c>
      <c r="J14" s="204">
        <v>11.54</v>
      </c>
    </row>
    <row r="15" spans="1:12" customFormat="1" ht="24" customHeight="1" x14ac:dyDescent="0.2">
      <c r="A15" s="200" t="s">
        <v>3300</v>
      </c>
      <c r="B15" s="201" t="s">
        <v>3307</v>
      </c>
      <c r="C15" s="200" t="s">
        <v>15</v>
      </c>
      <c r="D15" s="200" t="s">
        <v>3308</v>
      </c>
      <c r="E15" s="283" t="s">
        <v>3306</v>
      </c>
      <c r="F15" s="283"/>
      <c r="G15" s="202" t="s">
        <v>55</v>
      </c>
      <c r="H15" s="203">
        <v>1.1186</v>
      </c>
      <c r="I15" s="204">
        <v>23.58</v>
      </c>
      <c r="J15" s="204">
        <v>26.37</v>
      </c>
    </row>
    <row r="16" spans="1:12" customFormat="1" ht="26.1" customHeight="1" x14ac:dyDescent="0.2">
      <c r="A16" s="107" t="s">
        <v>2572</v>
      </c>
      <c r="B16" s="109" t="s">
        <v>2626</v>
      </c>
      <c r="C16" s="107" t="s">
        <v>15</v>
      </c>
      <c r="D16" s="107" t="s">
        <v>2627</v>
      </c>
      <c r="E16" s="284" t="s">
        <v>2573</v>
      </c>
      <c r="F16" s="284"/>
      <c r="G16" s="108" t="s">
        <v>107</v>
      </c>
      <c r="H16" s="205">
        <v>3.2082999999999999</v>
      </c>
      <c r="I16" s="178">
        <v>3.91</v>
      </c>
      <c r="J16" s="178">
        <v>12.54</v>
      </c>
    </row>
    <row r="17" spans="1:10" customFormat="1" ht="39" customHeight="1" x14ac:dyDescent="0.2">
      <c r="A17" s="107" t="s">
        <v>2572</v>
      </c>
      <c r="B17" s="109" t="s">
        <v>2576</v>
      </c>
      <c r="C17" s="107" t="s">
        <v>15</v>
      </c>
      <c r="D17" s="107" t="s">
        <v>2577</v>
      </c>
      <c r="E17" s="284" t="s">
        <v>2573</v>
      </c>
      <c r="F17" s="284"/>
      <c r="G17" s="108" t="s">
        <v>16</v>
      </c>
      <c r="H17" s="205">
        <v>1</v>
      </c>
      <c r="I17" s="178">
        <v>318.75</v>
      </c>
      <c r="J17" s="178">
        <v>318.75</v>
      </c>
    </row>
    <row r="18" spans="1:10" customFormat="1" ht="24" customHeight="1" x14ac:dyDescent="0.2">
      <c r="A18" s="107" t="s">
        <v>2572</v>
      </c>
      <c r="B18" s="109" t="s">
        <v>3309</v>
      </c>
      <c r="C18" s="107" t="s">
        <v>15</v>
      </c>
      <c r="D18" s="107" t="s">
        <v>3310</v>
      </c>
      <c r="E18" s="284" t="s">
        <v>2573</v>
      </c>
      <c r="F18" s="284"/>
      <c r="G18" s="108" t="s">
        <v>82</v>
      </c>
      <c r="H18" s="205">
        <v>1.1299999999999999E-2</v>
      </c>
      <c r="I18" s="178">
        <v>35.85</v>
      </c>
      <c r="J18" s="178">
        <v>0.4</v>
      </c>
    </row>
    <row r="19" spans="1:10" customFormat="1" ht="26.1" customHeight="1" x14ac:dyDescent="0.2">
      <c r="A19" s="107" t="s">
        <v>2572</v>
      </c>
      <c r="B19" s="109" t="s">
        <v>3311</v>
      </c>
      <c r="C19" s="107" t="s">
        <v>15</v>
      </c>
      <c r="D19" s="107" t="s">
        <v>3312</v>
      </c>
      <c r="E19" s="284" t="s">
        <v>2573</v>
      </c>
      <c r="F19" s="284"/>
      <c r="G19" s="108" t="s">
        <v>82</v>
      </c>
      <c r="H19" s="205">
        <v>1.32E-2</v>
      </c>
      <c r="I19" s="178">
        <v>19.21</v>
      </c>
      <c r="J19" s="178">
        <v>0.25</v>
      </c>
    </row>
    <row r="20" spans="1:10" customFormat="1" ht="25.5" x14ac:dyDescent="0.2">
      <c r="A20" s="206"/>
      <c r="B20" s="206"/>
      <c r="C20" s="206"/>
      <c r="D20" s="206"/>
      <c r="E20" s="206" t="s">
        <v>3313</v>
      </c>
      <c r="F20" s="207">
        <v>32.89</v>
      </c>
      <c r="G20" s="206" t="s">
        <v>3314</v>
      </c>
      <c r="H20" s="207">
        <v>0</v>
      </c>
      <c r="I20" s="206" t="s">
        <v>3315</v>
      </c>
      <c r="J20" s="207">
        <v>32.89</v>
      </c>
    </row>
    <row r="21" spans="1:10" customFormat="1" ht="15" thickBot="1" x14ac:dyDescent="0.25">
      <c r="A21" s="206"/>
      <c r="B21" s="206"/>
      <c r="C21" s="206"/>
      <c r="D21" s="206"/>
      <c r="E21" s="206" t="s">
        <v>3316</v>
      </c>
      <c r="F21" s="207">
        <v>105.06</v>
      </c>
      <c r="G21" s="206"/>
      <c r="H21" s="285" t="s">
        <v>3317</v>
      </c>
      <c r="I21" s="285"/>
      <c r="J21" s="207">
        <v>486.57</v>
      </c>
    </row>
    <row r="22" spans="1:10" customFormat="1" ht="0.95" customHeight="1" thickTop="1" x14ac:dyDescent="0.2">
      <c r="A22" s="208"/>
      <c r="B22" s="208"/>
      <c r="C22" s="208"/>
      <c r="D22" s="208"/>
      <c r="E22" s="208"/>
      <c r="F22" s="208"/>
      <c r="G22" s="208"/>
      <c r="H22" s="208"/>
      <c r="I22" s="208"/>
      <c r="J22" s="208"/>
    </row>
    <row r="23" spans="1:10" customFormat="1" ht="18" customHeight="1" x14ac:dyDescent="0.2">
      <c r="A23" s="179" t="s">
        <v>64</v>
      </c>
      <c r="B23" s="180" t="s">
        <v>1</v>
      </c>
      <c r="C23" s="179" t="s">
        <v>2</v>
      </c>
      <c r="D23" s="179" t="s">
        <v>3</v>
      </c>
      <c r="E23" s="281" t="s">
        <v>3297</v>
      </c>
      <c r="F23" s="281"/>
      <c r="G23" s="181" t="s">
        <v>4</v>
      </c>
      <c r="H23" s="180" t="s">
        <v>5</v>
      </c>
      <c r="I23" s="180" t="s">
        <v>6</v>
      </c>
      <c r="J23" s="180" t="s">
        <v>8</v>
      </c>
    </row>
    <row r="24" spans="1:10" customFormat="1" ht="51.95" customHeight="1" x14ac:dyDescent="0.2">
      <c r="A24" s="187" t="s">
        <v>3298</v>
      </c>
      <c r="B24" s="189" t="s">
        <v>586</v>
      </c>
      <c r="C24" s="187" t="s">
        <v>15</v>
      </c>
      <c r="D24" s="187" t="s">
        <v>587</v>
      </c>
      <c r="E24" s="282" t="s">
        <v>3318</v>
      </c>
      <c r="F24" s="282"/>
      <c r="G24" s="188" t="s">
        <v>16</v>
      </c>
      <c r="H24" s="199">
        <v>1</v>
      </c>
      <c r="I24" s="190">
        <v>63.11</v>
      </c>
      <c r="J24" s="190">
        <v>63.11</v>
      </c>
    </row>
    <row r="25" spans="1:10" customFormat="1" ht="24" customHeight="1" x14ac:dyDescent="0.2">
      <c r="A25" s="200" t="s">
        <v>3300</v>
      </c>
      <c r="B25" s="201" t="s">
        <v>3304</v>
      </c>
      <c r="C25" s="200" t="s">
        <v>15</v>
      </c>
      <c r="D25" s="200" t="s">
        <v>3305</v>
      </c>
      <c r="E25" s="283" t="s">
        <v>3306</v>
      </c>
      <c r="F25" s="283"/>
      <c r="G25" s="202" t="s">
        <v>55</v>
      </c>
      <c r="H25" s="203">
        <v>0.66100000000000003</v>
      </c>
      <c r="I25" s="204">
        <v>30.96</v>
      </c>
      <c r="J25" s="204">
        <v>20.46</v>
      </c>
    </row>
    <row r="26" spans="1:10" customFormat="1" ht="26.1" customHeight="1" x14ac:dyDescent="0.2">
      <c r="A26" s="200" t="s">
        <v>3300</v>
      </c>
      <c r="B26" s="201" t="s">
        <v>3319</v>
      </c>
      <c r="C26" s="200" t="s">
        <v>15</v>
      </c>
      <c r="D26" s="200" t="s">
        <v>3320</v>
      </c>
      <c r="E26" s="283" t="s">
        <v>3306</v>
      </c>
      <c r="F26" s="283"/>
      <c r="G26" s="202" t="s">
        <v>55</v>
      </c>
      <c r="H26" s="203">
        <v>0.121</v>
      </c>
      <c r="I26" s="204">
        <v>25.54</v>
      </c>
      <c r="J26" s="204">
        <v>3.09</v>
      </c>
    </row>
    <row r="27" spans="1:10" customFormat="1" ht="39" customHeight="1" x14ac:dyDescent="0.2">
      <c r="A27" s="200" t="s">
        <v>3300</v>
      </c>
      <c r="B27" s="201" t="s">
        <v>3321</v>
      </c>
      <c r="C27" s="200" t="s">
        <v>15</v>
      </c>
      <c r="D27" s="200" t="s">
        <v>3322</v>
      </c>
      <c r="E27" s="283" t="s">
        <v>3318</v>
      </c>
      <c r="F27" s="283"/>
      <c r="G27" s="202" t="s">
        <v>16</v>
      </c>
      <c r="H27" s="203">
        <v>0.105</v>
      </c>
      <c r="I27" s="204">
        <v>213.57</v>
      </c>
      <c r="J27" s="204">
        <v>22.42</v>
      </c>
    </row>
    <row r="28" spans="1:10" customFormat="1" ht="26.1" customHeight="1" x14ac:dyDescent="0.2">
      <c r="A28" s="107" t="s">
        <v>2572</v>
      </c>
      <c r="B28" s="109" t="s">
        <v>2589</v>
      </c>
      <c r="C28" s="107" t="s">
        <v>15</v>
      </c>
      <c r="D28" s="107" t="s">
        <v>2590</v>
      </c>
      <c r="E28" s="284" t="s">
        <v>2573</v>
      </c>
      <c r="F28" s="284"/>
      <c r="G28" s="108" t="s">
        <v>82</v>
      </c>
      <c r="H28" s="205">
        <v>1.9E-2</v>
      </c>
      <c r="I28" s="178">
        <v>23.26</v>
      </c>
      <c r="J28" s="178">
        <v>0.44</v>
      </c>
    </row>
    <row r="29" spans="1:10" customFormat="1" ht="39" customHeight="1" x14ac:dyDescent="0.2">
      <c r="A29" s="107" t="s">
        <v>2572</v>
      </c>
      <c r="B29" s="109" t="s">
        <v>2587</v>
      </c>
      <c r="C29" s="107" t="s">
        <v>15</v>
      </c>
      <c r="D29" s="107" t="s">
        <v>2588</v>
      </c>
      <c r="E29" s="284" t="s">
        <v>2584</v>
      </c>
      <c r="F29" s="284"/>
      <c r="G29" s="108" t="s">
        <v>30</v>
      </c>
      <c r="H29" s="205">
        <v>0.78500000000000003</v>
      </c>
      <c r="I29" s="178">
        <v>7.07</v>
      </c>
      <c r="J29" s="178">
        <v>5.54</v>
      </c>
    </row>
    <row r="30" spans="1:10" customFormat="1" ht="39" customHeight="1" x14ac:dyDescent="0.2">
      <c r="A30" s="107" t="s">
        <v>2572</v>
      </c>
      <c r="B30" s="109" t="s">
        <v>2585</v>
      </c>
      <c r="C30" s="107" t="s">
        <v>15</v>
      </c>
      <c r="D30" s="107" t="s">
        <v>2586</v>
      </c>
      <c r="E30" s="284" t="s">
        <v>2584</v>
      </c>
      <c r="F30" s="284"/>
      <c r="G30" s="108" t="s">
        <v>3323</v>
      </c>
      <c r="H30" s="205">
        <v>0.39300000000000002</v>
      </c>
      <c r="I30" s="178">
        <v>19.2</v>
      </c>
      <c r="J30" s="178">
        <v>7.54</v>
      </c>
    </row>
    <row r="31" spans="1:10" customFormat="1" ht="26.1" customHeight="1" x14ac:dyDescent="0.2">
      <c r="A31" s="107" t="s">
        <v>2572</v>
      </c>
      <c r="B31" s="109" t="s">
        <v>2580</v>
      </c>
      <c r="C31" s="107" t="s">
        <v>15</v>
      </c>
      <c r="D31" s="107" t="s">
        <v>2581</v>
      </c>
      <c r="E31" s="284" t="s">
        <v>2573</v>
      </c>
      <c r="F31" s="284"/>
      <c r="G31" s="108" t="s">
        <v>531</v>
      </c>
      <c r="H31" s="205">
        <v>4.0000000000000001E-3</v>
      </c>
      <c r="I31" s="178">
        <v>6.38</v>
      </c>
      <c r="J31" s="178">
        <v>0.02</v>
      </c>
    </row>
    <row r="32" spans="1:10" customFormat="1" ht="39" customHeight="1" x14ac:dyDescent="0.2">
      <c r="A32" s="107" t="s">
        <v>2572</v>
      </c>
      <c r="B32" s="109" t="s">
        <v>2582</v>
      </c>
      <c r="C32" s="107" t="s">
        <v>15</v>
      </c>
      <c r="D32" s="107" t="s">
        <v>2583</v>
      </c>
      <c r="E32" s="284" t="s">
        <v>2584</v>
      </c>
      <c r="F32" s="284"/>
      <c r="G32" s="108" t="s">
        <v>3323</v>
      </c>
      <c r="H32" s="205">
        <v>0.19600000000000001</v>
      </c>
      <c r="I32" s="178">
        <v>18.37</v>
      </c>
      <c r="J32" s="178">
        <v>3.6</v>
      </c>
    </row>
    <row r="33" spans="1:10" customFormat="1" ht="25.5" x14ac:dyDescent="0.2">
      <c r="A33" s="206"/>
      <c r="B33" s="206"/>
      <c r="C33" s="206"/>
      <c r="D33" s="206"/>
      <c r="E33" s="206" t="s">
        <v>3313</v>
      </c>
      <c r="F33" s="207">
        <v>22.91</v>
      </c>
      <c r="G33" s="206" t="s">
        <v>3314</v>
      </c>
      <c r="H33" s="207">
        <v>0</v>
      </c>
      <c r="I33" s="206" t="s">
        <v>3315</v>
      </c>
      <c r="J33" s="207">
        <v>22.91</v>
      </c>
    </row>
    <row r="34" spans="1:10" customFormat="1" ht="15" thickBot="1" x14ac:dyDescent="0.25">
      <c r="A34" s="206"/>
      <c r="B34" s="206"/>
      <c r="C34" s="206"/>
      <c r="D34" s="206"/>
      <c r="E34" s="206" t="s">
        <v>3316</v>
      </c>
      <c r="F34" s="207">
        <v>17.38</v>
      </c>
      <c r="G34" s="206"/>
      <c r="H34" s="285" t="s">
        <v>3317</v>
      </c>
      <c r="I34" s="285"/>
      <c r="J34" s="207">
        <v>80.489999999999995</v>
      </c>
    </row>
    <row r="35" spans="1:10" customFormat="1" ht="0.95" customHeight="1" thickTop="1" x14ac:dyDescent="0.2">
      <c r="A35" s="208"/>
      <c r="B35" s="208"/>
      <c r="C35" s="208"/>
      <c r="D35" s="208"/>
      <c r="E35" s="208"/>
      <c r="F35" s="208"/>
      <c r="G35" s="208"/>
      <c r="H35" s="208"/>
      <c r="I35" s="208"/>
      <c r="J35" s="208"/>
    </row>
    <row r="36" spans="1:10" customFormat="1" ht="18" customHeight="1" x14ac:dyDescent="0.2">
      <c r="A36" s="179" t="s">
        <v>68</v>
      </c>
      <c r="B36" s="180" t="s">
        <v>1</v>
      </c>
      <c r="C36" s="179" t="s">
        <v>2</v>
      </c>
      <c r="D36" s="179" t="s">
        <v>3</v>
      </c>
      <c r="E36" s="281" t="s">
        <v>3297</v>
      </c>
      <c r="F36" s="281"/>
      <c r="G36" s="181" t="s">
        <v>4</v>
      </c>
      <c r="H36" s="180" t="s">
        <v>5</v>
      </c>
      <c r="I36" s="180" t="s">
        <v>6</v>
      </c>
      <c r="J36" s="180" t="s">
        <v>8</v>
      </c>
    </row>
    <row r="37" spans="1:10" customFormat="1" ht="39" customHeight="1" x14ac:dyDescent="0.2">
      <c r="A37" s="187" t="s">
        <v>3298</v>
      </c>
      <c r="B37" s="189" t="s">
        <v>574</v>
      </c>
      <c r="C37" s="187" t="s">
        <v>15</v>
      </c>
      <c r="D37" s="187" t="s">
        <v>1447</v>
      </c>
      <c r="E37" s="282" t="s">
        <v>3324</v>
      </c>
      <c r="F37" s="282"/>
      <c r="G37" s="188" t="s">
        <v>82</v>
      </c>
      <c r="H37" s="199">
        <v>1</v>
      </c>
      <c r="I37" s="190">
        <v>13.54</v>
      </c>
      <c r="J37" s="190">
        <v>13.54</v>
      </c>
    </row>
    <row r="38" spans="1:10" customFormat="1" ht="24" customHeight="1" x14ac:dyDescent="0.2">
      <c r="A38" s="200" t="s">
        <v>3300</v>
      </c>
      <c r="B38" s="201" t="s">
        <v>3325</v>
      </c>
      <c r="C38" s="200" t="s">
        <v>15</v>
      </c>
      <c r="D38" s="200" t="s">
        <v>3326</v>
      </c>
      <c r="E38" s="283" t="s">
        <v>3306</v>
      </c>
      <c r="F38" s="283"/>
      <c r="G38" s="202" t="s">
        <v>55</v>
      </c>
      <c r="H38" s="203">
        <v>0.1069</v>
      </c>
      <c r="I38" s="204">
        <v>31.44</v>
      </c>
      <c r="J38" s="204">
        <v>3.36</v>
      </c>
    </row>
    <row r="39" spans="1:10" customFormat="1" ht="24" customHeight="1" x14ac:dyDescent="0.2">
      <c r="A39" s="200" t="s">
        <v>3300</v>
      </c>
      <c r="B39" s="201" t="s">
        <v>3327</v>
      </c>
      <c r="C39" s="200" t="s">
        <v>15</v>
      </c>
      <c r="D39" s="200" t="s">
        <v>3328</v>
      </c>
      <c r="E39" s="283" t="s">
        <v>3306</v>
      </c>
      <c r="F39" s="283"/>
      <c r="G39" s="202" t="s">
        <v>55</v>
      </c>
      <c r="H39" s="203">
        <v>1.7500000000000002E-2</v>
      </c>
      <c r="I39" s="204">
        <v>25.96</v>
      </c>
      <c r="J39" s="204">
        <v>0.45</v>
      </c>
    </row>
    <row r="40" spans="1:10" customFormat="1" ht="26.1" customHeight="1" x14ac:dyDescent="0.2">
      <c r="A40" s="200" t="s">
        <v>3300</v>
      </c>
      <c r="B40" s="201" t="s">
        <v>3329</v>
      </c>
      <c r="C40" s="200" t="s">
        <v>15</v>
      </c>
      <c r="D40" s="200" t="s">
        <v>3330</v>
      </c>
      <c r="E40" s="283" t="s">
        <v>3324</v>
      </c>
      <c r="F40" s="283"/>
      <c r="G40" s="202" t="s">
        <v>82</v>
      </c>
      <c r="H40" s="203">
        <v>1</v>
      </c>
      <c r="I40" s="204">
        <v>8.98</v>
      </c>
      <c r="J40" s="204">
        <v>8.98</v>
      </c>
    </row>
    <row r="41" spans="1:10" customFormat="1" ht="39" customHeight="1" x14ac:dyDescent="0.2">
      <c r="A41" s="107" t="s">
        <v>2572</v>
      </c>
      <c r="B41" s="109" t="s">
        <v>2591</v>
      </c>
      <c r="C41" s="107" t="s">
        <v>15</v>
      </c>
      <c r="D41" s="107" t="s">
        <v>2592</v>
      </c>
      <c r="E41" s="284" t="s">
        <v>2573</v>
      </c>
      <c r="F41" s="284"/>
      <c r="G41" s="108" t="s">
        <v>25</v>
      </c>
      <c r="H41" s="205">
        <v>1.19</v>
      </c>
      <c r="I41" s="178">
        <v>0.22</v>
      </c>
      <c r="J41" s="178">
        <v>0.26</v>
      </c>
    </row>
    <row r="42" spans="1:10" customFormat="1" ht="26.1" customHeight="1" x14ac:dyDescent="0.2">
      <c r="A42" s="107" t="s">
        <v>2572</v>
      </c>
      <c r="B42" s="109" t="s">
        <v>2593</v>
      </c>
      <c r="C42" s="107" t="s">
        <v>15</v>
      </c>
      <c r="D42" s="107" t="s">
        <v>2594</v>
      </c>
      <c r="E42" s="284" t="s">
        <v>2573</v>
      </c>
      <c r="F42" s="284"/>
      <c r="G42" s="108" t="s">
        <v>82</v>
      </c>
      <c r="H42" s="205">
        <v>2.5000000000000001E-2</v>
      </c>
      <c r="I42" s="178">
        <v>19.920000000000002</v>
      </c>
      <c r="J42" s="178">
        <v>0.49</v>
      </c>
    </row>
    <row r="43" spans="1:10" customFormat="1" ht="25.5" x14ac:dyDescent="0.2">
      <c r="A43" s="206"/>
      <c r="B43" s="206"/>
      <c r="C43" s="206"/>
      <c r="D43" s="206"/>
      <c r="E43" s="206" t="s">
        <v>3313</v>
      </c>
      <c r="F43" s="207">
        <v>4.47</v>
      </c>
      <c r="G43" s="206" t="s">
        <v>3314</v>
      </c>
      <c r="H43" s="207">
        <v>0</v>
      </c>
      <c r="I43" s="206" t="s">
        <v>3315</v>
      </c>
      <c r="J43" s="207">
        <v>4.47</v>
      </c>
    </row>
    <row r="44" spans="1:10" customFormat="1" ht="15" thickBot="1" x14ac:dyDescent="0.25">
      <c r="A44" s="206"/>
      <c r="B44" s="206"/>
      <c r="C44" s="206"/>
      <c r="D44" s="206"/>
      <c r="E44" s="206" t="s">
        <v>3316</v>
      </c>
      <c r="F44" s="207">
        <v>3.72</v>
      </c>
      <c r="G44" s="206"/>
      <c r="H44" s="285" t="s">
        <v>3317</v>
      </c>
      <c r="I44" s="285"/>
      <c r="J44" s="207">
        <v>17.260000000000002</v>
      </c>
    </row>
    <row r="45" spans="1:10" customFormat="1" ht="0.95" customHeight="1" thickTop="1" x14ac:dyDescent="0.2">
      <c r="A45" s="208"/>
      <c r="B45" s="208"/>
      <c r="C45" s="208"/>
      <c r="D45" s="208"/>
      <c r="E45" s="208"/>
      <c r="F45" s="208"/>
      <c r="G45" s="208"/>
      <c r="H45" s="208"/>
      <c r="I45" s="208"/>
      <c r="J45" s="208"/>
    </row>
    <row r="46" spans="1:10" customFormat="1" ht="18" customHeight="1" x14ac:dyDescent="0.2">
      <c r="A46" s="179" t="s">
        <v>554</v>
      </c>
      <c r="B46" s="180" t="s">
        <v>1</v>
      </c>
      <c r="C46" s="179" t="s">
        <v>2</v>
      </c>
      <c r="D46" s="179" t="s">
        <v>3</v>
      </c>
      <c r="E46" s="281" t="s">
        <v>3297</v>
      </c>
      <c r="F46" s="281"/>
      <c r="G46" s="181" t="s">
        <v>4</v>
      </c>
      <c r="H46" s="180" t="s">
        <v>5</v>
      </c>
      <c r="I46" s="180" t="s">
        <v>6</v>
      </c>
      <c r="J46" s="180" t="s">
        <v>8</v>
      </c>
    </row>
    <row r="47" spans="1:10" customFormat="1" ht="39" customHeight="1" x14ac:dyDescent="0.2">
      <c r="A47" s="187" t="s">
        <v>3298</v>
      </c>
      <c r="B47" s="189" t="s">
        <v>580</v>
      </c>
      <c r="C47" s="187" t="s">
        <v>15</v>
      </c>
      <c r="D47" s="187" t="s">
        <v>1448</v>
      </c>
      <c r="E47" s="282" t="s">
        <v>3324</v>
      </c>
      <c r="F47" s="282"/>
      <c r="G47" s="188" t="s">
        <v>82</v>
      </c>
      <c r="H47" s="199">
        <v>1</v>
      </c>
      <c r="I47" s="190">
        <v>9.8699999999999992</v>
      </c>
      <c r="J47" s="190">
        <v>9.8699999999999992</v>
      </c>
    </row>
    <row r="48" spans="1:10" customFormat="1" ht="26.1" customHeight="1" x14ac:dyDescent="0.2">
      <c r="A48" s="200" t="s">
        <v>3300</v>
      </c>
      <c r="B48" s="201" t="s">
        <v>3331</v>
      </c>
      <c r="C48" s="200" t="s">
        <v>15</v>
      </c>
      <c r="D48" s="200" t="s">
        <v>3332</v>
      </c>
      <c r="E48" s="283" t="s">
        <v>3324</v>
      </c>
      <c r="F48" s="283"/>
      <c r="G48" s="202" t="s">
        <v>82</v>
      </c>
      <c r="H48" s="203">
        <v>1</v>
      </c>
      <c r="I48" s="204">
        <v>7.88</v>
      </c>
      <c r="J48" s="204">
        <v>7.88</v>
      </c>
    </row>
    <row r="49" spans="1:10" customFormat="1" ht="24" customHeight="1" x14ac:dyDescent="0.2">
      <c r="A49" s="200" t="s">
        <v>3300</v>
      </c>
      <c r="B49" s="201" t="s">
        <v>3327</v>
      </c>
      <c r="C49" s="200" t="s">
        <v>15</v>
      </c>
      <c r="D49" s="200" t="s">
        <v>3328</v>
      </c>
      <c r="E49" s="283" t="s">
        <v>3306</v>
      </c>
      <c r="F49" s="283"/>
      <c r="G49" s="202" t="s">
        <v>55</v>
      </c>
      <c r="H49" s="203">
        <v>6.4000000000000003E-3</v>
      </c>
      <c r="I49" s="204">
        <v>25.96</v>
      </c>
      <c r="J49" s="204">
        <v>0.16</v>
      </c>
    </row>
    <row r="50" spans="1:10" customFormat="1" ht="24" customHeight="1" x14ac:dyDescent="0.2">
      <c r="A50" s="200" t="s">
        <v>3300</v>
      </c>
      <c r="B50" s="201" t="s">
        <v>3325</v>
      </c>
      <c r="C50" s="200" t="s">
        <v>15</v>
      </c>
      <c r="D50" s="200" t="s">
        <v>3326</v>
      </c>
      <c r="E50" s="283" t="s">
        <v>3306</v>
      </c>
      <c r="F50" s="283"/>
      <c r="G50" s="202" t="s">
        <v>55</v>
      </c>
      <c r="H50" s="203">
        <v>3.9199999999999999E-2</v>
      </c>
      <c r="I50" s="204">
        <v>31.44</v>
      </c>
      <c r="J50" s="204">
        <v>1.23</v>
      </c>
    </row>
    <row r="51" spans="1:10" customFormat="1" ht="26.1" customHeight="1" x14ac:dyDescent="0.2">
      <c r="A51" s="107" t="s">
        <v>2572</v>
      </c>
      <c r="B51" s="109" t="s">
        <v>2593</v>
      </c>
      <c r="C51" s="107" t="s">
        <v>15</v>
      </c>
      <c r="D51" s="107" t="s">
        <v>2594</v>
      </c>
      <c r="E51" s="284" t="s">
        <v>2573</v>
      </c>
      <c r="F51" s="284"/>
      <c r="G51" s="108" t="s">
        <v>82</v>
      </c>
      <c r="H51" s="205">
        <v>2.5000000000000001E-2</v>
      </c>
      <c r="I51" s="178">
        <v>19.920000000000002</v>
      </c>
      <c r="J51" s="178">
        <v>0.49</v>
      </c>
    </row>
    <row r="52" spans="1:10" customFormat="1" ht="39" customHeight="1" x14ac:dyDescent="0.2">
      <c r="A52" s="107" t="s">
        <v>2572</v>
      </c>
      <c r="B52" s="109" t="s">
        <v>2591</v>
      </c>
      <c r="C52" s="107" t="s">
        <v>15</v>
      </c>
      <c r="D52" s="107" t="s">
        <v>2592</v>
      </c>
      <c r="E52" s="284" t="s">
        <v>2573</v>
      </c>
      <c r="F52" s="284"/>
      <c r="G52" s="108" t="s">
        <v>25</v>
      </c>
      <c r="H52" s="205">
        <v>0.54300000000000004</v>
      </c>
      <c r="I52" s="178">
        <v>0.22</v>
      </c>
      <c r="J52" s="178">
        <v>0.11</v>
      </c>
    </row>
    <row r="53" spans="1:10" customFormat="1" ht="25.5" x14ac:dyDescent="0.2">
      <c r="A53" s="206"/>
      <c r="B53" s="206"/>
      <c r="C53" s="206"/>
      <c r="D53" s="206"/>
      <c r="E53" s="206" t="s">
        <v>3313</v>
      </c>
      <c r="F53" s="207">
        <v>1.28</v>
      </c>
      <c r="G53" s="206" t="s">
        <v>3314</v>
      </c>
      <c r="H53" s="207">
        <v>0</v>
      </c>
      <c r="I53" s="206" t="s">
        <v>3315</v>
      </c>
      <c r="J53" s="207">
        <v>1.28</v>
      </c>
    </row>
    <row r="54" spans="1:10" customFormat="1" ht="15" thickBot="1" x14ac:dyDescent="0.25">
      <c r="A54" s="206"/>
      <c r="B54" s="206"/>
      <c r="C54" s="206"/>
      <c r="D54" s="206"/>
      <c r="E54" s="206" t="s">
        <v>3316</v>
      </c>
      <c r="F54" s="207">
        <v>2.71</v>
      </c>
      <c r="G54" s="206"/>
      <c r="H54" s="285" t="s">
        <v>3317</v>
      </c>
      <c r="I54" s="285"/>
      <c r="J54" s="207">
        <v>12.58</v>
      </c>
    </row>
    <row r="55" spans="1:10" customFormat="1" ht="0.95" customHeight="1" thickTop="1" x14ac:dyDescent="0.2">
      <c r="A55" s="208"/>
      <c r="B55" s="208"/>
      <c r="C55" s="208"/>
      <c r="D55" s="208"/>
      <c r="E55" s="208"/>
      <c r="F55" s="208"/>
      <c r="G55" s="208"/>
      <c r="H55" s="208"/>
      <c r="I55" s="208"/>
      <c r="J55" s="208"/>
    </row>
    <row r="56" spans="1:10" customFormat="1" ht="18" customHeight="1" x14ac:dyDescent="0.2">
      <c r="A56" s="179" t="s">
        <v>2125</v>
      </c>
      <c r="B56" s="180" t="s">
        <v>1</v>
      </c>
      <c r="C56" s="179" t="s">
        <v>2</v>
      </c>
      <c r="D56" s="179" t="s">
        <v>3</v>
      </c>
      <c r="E56" s="281" t="s">
        <v>3297</v>
      </c>
      <c r="F56" s="281"/>
      <c r="G56" s="181" t="s">
        <v>4</v>
      </c>
      <c r="H56" s="180" t="s">
        <v>5</v>
      </c>
      <c r="I56" s="180" t="s">
        <v>6</v>
      </c>
      <c r="J56" s="180" t="s">
        <v>8</v>
      </c>
    </row>
    <row r="57" spans="1:10" customFormat="1" ht="39" customHeight="1" x14ac:dyDescent="0.2">
      <c r="A57" s="187" t="s">
        <v>3298</v>
      </c>
      <c r="B57" s="189" t="s">
        <v>1790</v>
      </c>
      <c r="C57" s="187" t="s">
        <v>15</v>
      </c>
      <c r="D57" s="187" t="s">
        <v>1791</v>
      </c>
      <c r="E57" s="282" t="s">
        <v>3333</v>
      </c>
      <c r="F57" s="282"/>
      <c r="G57" s="188" t="s">
        <v>67</v>
      </c>
      <c r="H57" s="199">
        <v>1</v>
      </c>
      <c r="I57" s="190">
        <v>1008.32</v>
      </c>
      <c r="J57" s="190">
        <v>1008.32</v>
      </c>
    </row>
    <row r="58" spans="1:10" customFormat="1" ht="24" customHeight="1" x14ac:dyDescent="0.2">
      <c r="A58" s="200" t="s">
        <v>3300</v>
      </c>
      <c r="B58" s="201" t="s">
        <v>3304</v>
      </c>
      <c r="C58" s="200" t="s">
        <v>15</v>
      </c>
      <c r="D58" s="200" t="s">
        <v>3305</v>
      </c>
      <c r="E58" s="283" t="s">
        <v>3306</v>
      </c>
      <c r="F58" s="283"/>
      <c r="G58" s="202" t="s">
        <v>55</v>
      </c>
      <c r="H58" s="203">
        <v>2.4590000000000001</v>
      </c>
      <c r="I58" s="204">
        <v>30.96</v>
      </c>
      <c r="J58" s="204">
        <v>76.13</v>
      </c>
    </row>
    <row r="59" spans="1:10" customFormat="1" ht="24" customHeight="1" x14ac:dyDescent="0.2">
      <c r="A59" s="200" t="s">
        <v>3300</v>
      </c>
      <c r="B59" s="201" t="s">
        <v>3334</v>
      </c>
      <c r="C59" s="200" t="s">
        <v>15</v>
      </c>
      <c r="D59" s="200" t="s">
        <v>3335</v>
      </c>
      <c r="E59" s="283" t="s">
        <v>3306</v>
      </c>
      <c r="F59" s="283"/>
      <c r="G59" s="202" t="s">
        <v>55</v>
      </c>
      <c r="H59" s="203">
        <v>2.4590000000000001</v>
      </c>
      <c r="I59" s="204">
        <v>31.67</v>
      </c>
      <c r="J59" s="204">
        <v>77.87</v>
      </c>
    </row>
    <row r="60" spans="1:10" customFormat="1" ht="24" customHeight="1" x14ac:dyDescent="0.2">
      <c r="A60" s="200" t="s">
        <v>3300</v>
      </c>
      <c r="B60" s="201" t="s">
        <v>3307</v>
      </c>
      <c r="C60" s="200" t="s">
        <v>15</v>
      </c>
      <c r="D60" s="200" t="s">
        <v>3308</v>
      </c>
      <c r="E60" s="283" t="s">
        <v>3306</v>
      </c>
      <c r="F60" s="283"/>
      <c r="G60" s="202" t="s">
        <v>55</v>
      </c>
      <c r="H60" s="203">
        <v>7.3769999999999998</v>
      </c>
      <c r="I60" s="204">
        <v>23.58</v>
      </c>
      <c r="J60" s="204">
        <v>173.94</v>
      </c>
    </row>
    <row r="61" spans="1:10" customFormat="1" ht="39" customHeight="1" x14ac:dyDescent="0.2">
      <c r="A61" s="200" t="s">
        <v>3300</v>
      </c>
      <c r="B61" s="201" t="s">
        <v>3336</v>
      </c>
      <c r="C61" s="200" t="s">
        <v>15</v>
      </c>
      <c r="D61" s="200" t="s">
        <v>3337</v>
      </c>
      <c r="E61" s="283" t="s">
        <v>3338</v>
      </c>
      <c r="F61" s="283"/>
      <c r="G61" s="202" t="s">
        <v>3339</v>
      </c>
      <c r="H61" s="203">
        <v>1.042</v>
      </c>
      <c r="I61" s="204">
        <v>1.59</v>
      </c>
      <c r="J61" s="204">
        <v>1.65</v>
      </c>
    </row>
    <row r="62" spans="1:10" customFormat="1" ht="39" customHeight="1" x14ac:dyDescent="0.2">
      <c r="A62" s="200" t="s">
        <v>3300</v>
      </c>
      <c r="B62" s="201" t="s">
        <v>3340</v>
      </c>
      <c r="C62" s="200" t="s">
        <v>15</v>
      </c>
      <c r="D62" s="200" t="s">
        <v>3341</v>
      </c>
      <c r="E62" s="283" t="s">
        <v>3338</v>
      </c>
      <c r="F62" s="283"/>
      <c r="G62" s="202" t="s">
        <v>3342</v>
      </c>
      <c r="H62" s="203">
        <v>1.417</v>
      </c>
      <c r="I62" s="204">
        <v>0.6</v>
      </c>
      <c r="J62" s="204">
        <v>0.85</v>
      </c>
    </row>
    <row r="63" spans="1:10" customFormat="1" ht="39" customHeight="1" x14ac:dyDescent="0.2">
      <c r="A63" s="107" t="s">
        <v>2572</v>
      </c>
      <c r="B63" s="109" t="s">
        <v>2595</v>
      </c>
      <c r="C63" s="107" t="s">
        <v>15</v>
      </c>
      <c r="D63" s="107" t="s">
        <v>2596</v>
      </c>
      <c r="E63" s="284" t="s">
        <v>2573</v>
      </c>
      <c r="F63" s="284"/>
      <c r="G63" s="108" t="s">
        <v>67</v>
      </c>
      <c r="H63" s="205">
        <v>1.103</v>
      </c>
      <c r="I63" s="178">
        <v>614.58000000000004</v>
      </c>
      <c r="J63" s="178">
        <v>677.88</v>
      </c>
    </row>
    <row r="64" spans="1:10" customFormat="1" ht="25.5" x14ac:dyDescent="0.2">
      <c r="A64" s="206"/>
      <c r="B64" s="206"/>
      <c r="C64" s="206"/>
      <c r="D64" s="206"/>
      <c r="E64" s="206" t="s">
        <v>3313</v>
      </c>
      <c r="F64" s="207">
        <v>240.8</v>
      </c>
      <c r="G64" s="206" t="s">
        <v>3314</v>
      </c>
      <c r="H64" s="207">
        <v>0</v>
      </c>
      <c r="I64" s="206" t="s">
        <v>3315</v>
      </c>
      <c r="J64" s="207">
        <v>240.8</v>
      </c>
    </row>
    <row r="65" spans="1:10" customFormat="1" ht="15" thickBot="1" x14ac:dyDescent="0.25">
      <c r="A65" s="206"/>
      <c r="B65" s="206"/>
      <c r="C65" s="206"/>
      <c r="D65" s="206"/>
      <c r="E65" s="206" t="s">
        <v>3316</v>
      </c>
      <c r="F65" s="207">
        <v>277.69</v>
      </c>
      <c r="G65" s="206"/>
      <c r="H65" s="285" t="s">
        <v>3317</v>
      </c>
      <c r="I65" s="285"/>
      <c r="J65" s="207">
        <v>1286.01</v>
      </c>
    </row>
    <row r="66" spans="1:10" customFormat="1" ht="0.95" customHeight="1" thickTop="1" x14ac:dyDescent="0.2">
      <c r="A66" s="208"/>
      <c r="B66" s="208"/>
      <c r="C66" s="208"/>
      <c r="D66" s="208"/>
      <c r="E66" s="208"/>
      <c r="F66" s="208"/>
      <c r="G66" s="208"/>
      <c r="H66" s="208"/>
      <c r="I66" s="208"/>
      <c r="J66" s="208"/>
    </row>
    <row r="67" spans="1:10" customFormat="1" ht="18" customHeight="1" x14ac:dyDescent="0.2">
      <c r="A67" s="179" t="s">
        <v>73</v>
      </c>
      <c r="B67" s="180" t="s">
        <v>1</v>
      </c>
      <c r="C67" s="179" t="s">
        <v>2</v>
      </c>
      <c r="D67" s="179" t="s">
        <v>3</v>
      </c>
      <c r="E67" s="281" t="s">
        <v>3297</v>
      </c>
      <c r="F67" s="281"/>
      <c r="G67" s="181" t="s">
        <v>4</v>
      </c>
      <c r="H67" s="180" t="s">
        <v>5</v>
      </c>
      <c r="I67" s="180" t="s">
        <v>6</v>
      </c>
      <c r="J67" s="180" t="s">
        <v>8</v>
      </c>
    </row>
    <row r="68" spans="1:10" customFormat="1" ht="51.95" customHeight="1" x14ac:dyDescent="0.2">
      <c r="A68" s="187" t="s">
        <v>3298</v>
      </c>
      <c r="B68" s="189" t="s">
        <v>1787</v>
      </c>
      <c r="C68" s="187" t="s">
        <v>15</v>
      </c>
      <c r="D68" s="187" t="s">
        <v>1446</v>
      </c>
      <c r="E68" s="282" t="s">
        <v>3318</v>
      </c>
      <c r="F68" s="282"/>
      <c r="G68" s="188" t="s">
        <v>16</v>
      </c>
      <c r="H68" s="199">
        <v>1</v>
      </c>
      <c r="I68" s="190">
        <v>105.11</v>
      </c>
      <c r="J68" s="190">
        <v>105.11</v>
      </c>
    </row>
    <row r="69" spans="1:10" customFormat="1" ht="26.1" customHeight="1" x14ac:dyDescent="0.2">
      <c r="A69" s="200" t="s">
        <v>3300</v>
      </c>
      <c r="B69" s="201" t="s">
        <v>3343</v>
      </c>
      <c r="C69" s="200" t="s">
        <v>15</v>
      </c>
      <c r="D69" s="200" t="s">
        <v>3344</v>
      </c>
      <c r="E69" s="283" t="s">
        <v>3318</v>
      </c>
      <c r="F69" s="283"/>
      <c r="G69" s="202" t="s">
        <v>107</v>
      </c>
      <c r="H69" s="203">
        <v>1.038</v>
      </c>
      <c r="I69" s="204">
        <v>37.43</v>
      </c>
      <c r="J69" s="204">
        <v>38.85</v>
      </c>
    </row>
    <row r="70" spans="1:10" customFormat="1" ht="26.1" customHeight="1" x14ac:dyDescent="0.2">
      <c r="A70" s="200" t="s">
        <v>3300</v>
      </c>
      <c r="B70" s="201" t="s">
        <v>3319</v>
      </c>
      <c r="C70" s="200" t="s">
        <v>15</v>
      </c>
      <c r="D70" s="200" t="s">
        <v>3320</v>
      </c>
      <c r="E70" s="283" t="s">
        <v>3306</v>
      </c>
      <c r="F70" s="283"/>
      <c r="G70" s="202" t="s">
        <v>55</v>
      </c>
      <c r="H70" s="203">
        <v>0.15</v>
      </c>
      <c r="I70" s="204">
        <v>25.54</v>
      </c>
      <c r="J70" s="204">
        <v>3.83</v>
      </c>
    </row>
    <row r="71" spans="1:10" customFormat="1" ht="24" customHeight="1" x14ac:dyDescent="0.2">
      <c r="A71" s="200" t="s">
        <v>3300</v>
      </c>
      <c r="B71" s="201" t="s">
        <v>3304</v>
      </c>
      <c r="C71" s="200" t="s">
        <v>15</v>
      </c>
      <c r="D71" s="200" t="s">
        <v>3305</v>
      </c>
      <c r="E71" s="283" t="s">
        <v>3306</v>
      </c>
      <c r="F71" s="283"/>
      <c r="G71" s="202" t="s">
        <v>55</v>
      </c>
      <c r="H71" s="203">
        <v>0.81699999999999995</v>
      </c>
      <c r="I71" s="204">
        <v>30.96</v>
      </c>
      <c r="J71" s="204">
        <v>25.29</v>
      </c>
    </row>
    <row r="72" spans="1:10" customFormat="1" ht="26.1" customHeight="1" x14ac:dyDescent="0.2">
      <c r="A72" s="200" t="s">
        <v>3300</v>
      </c>
      <c r="B72" s="201" t="s">
        <v>3345</v>
      </c>
      <c r="C72" s="200" t="s">
        <v>15</v>
      </c>
      <c r="D72" s="200" t="s">
        <v>3346</v>
      </c>
      <c r="E72" s="283" t="s">
        <v>3318</v>
      </c>
      <c r="F72" s="283"/>
      <c r="G72" s="202" t="s">
        <v>16</v>
      </c>
      <c r="H72" s="203">
        <v>0.16500000000000001</v>
      </c>
      <c r="I72" s="204">
        <v>163.32</v>
      </c>
      <c r="J72" s="204">
        <v>26.94</v>
      </c>
    </row>
    <row r="73" spans="1:10" customFormat="1" ht="26.1" customHeight="1" x14ac:dyDescent="0.2">
      <c r="A73" s="107" t="s">
        <v>2572</v>
      </c>
      <c r="B73" s="109" t="s">
        <v>2580</v>
      </c>
      <c r="C73" s="107" t="s">
        <v>15</v>
      </c>
      <c r="D73" s="107" t="s">
        <v>2581</v>
      </c>
      <c r="E73" s="284" t="s">
        <v>2573</v>
      </c>
      <c r="F73" s="284"/>
      <c r="G73" s="108" t="s">
        <v>531</v>
      </c>
      <c r="H73" s="205">
        <v>4.0000000000000001E-3</v>
      </c>
      <c r="I73" s="178">
        <v>6.38</v>
      </c>
      <c r="J73" s="178">
        <v>0.02</v>
      </c>
    </row>
    <row r="74" spans="1:10" customFormat="1" ht="26.1" customHeight="1" x14ac:dyDescent="0.2">
      <c r="A74" s="107" t="s">
        <v>2572</v>
      </c>
      <c r="B74" s="109" t="s">
        <v>2589</v>
      </c>
      <c r="C74" s="107" t="s">
        <v>15</v>
      </c>
      <c r="D74" s="107" t="s">
        <v>2590</v>
      </c>
      <c r="E74" s="284" t="s">
        <v>2573</v>
      </c>
      <c r="F74" s="284"/>
      <c r="G74" s="108" t="s">
        <v>82</v>
      </c>
      <c r="H74" s="205">
        <v>4.9000000000000002E-2</v>
      </c>
      <c r="I74" s="178">
        <v>23.26</v>
      </c>
      <c r="J74" s="178">
        <v>1.1299999999999999</v>
      </c>
    </row>
    <row r="75" spans="1:10" customFormat="1" ht="39" customHeight="1" x14ac:dyDescent="0.2">
      <c r="A75" s="107" t="s">
        <v>2572</v>
      </c>
      <c r="B75" s="109" t="s">
        <v>2597</v>
      </c>
      <c r="C75" s="107" t="s">
        <v>15</v>
      </c>
      <c r="D75" s="107" t="s">
        <v>3347</v>
      </c>
      <c r="E75" s="284" t="s">
        <v>2573</v>
      </c>
      <c r="F75" s="284"/>
      <c r="G75" s="108" t="s">
        <v>107</v>
      </c>
      <c r="H75" s="205">
        <v>0.32800000000000001</v>
      </c>
      <c r="I75" s="178">
        <v>27.62</v>
      </c>
      <c r="J75" s="178">
        <v>9.0500000000000007</v>
      </c>
    </row>
    <row r="76" spans="1:10" customFormat="1" ht="25.5" x14ac:dyDescent="0.2">
      <c r="A76" s="206"/>
      <c r="B76" s="206"/>
      <c r="C76" s="206"/>
      <c r="D76" s="206"/>
      <c r="E76" s="206" t="s">
        <v>3313</v>
      </c>
      <c r="F76" s="207">
        <v>35.159999999999997</v>
      </c>
      <c r="G76" s="206" t="s">
        <v>3314</v>
      </c>
      <c r="H76" s="207">
        <v>0</v>
      </c>
      <c r="I76" s="206" t="s">
        <v>3315</v>
      </c>
      <c r="J76" s="207">
        <v>35.159999999999997</v>
      </c>
    </row>
    <row r="77" spans="1:10" customFormat="1" ht="15" thickBot="1" x14ac:dyDescent="0.25">
      <c r="A77" s="206"/>
      <c r="B77" s="206"/>
      <c r="C77" s="206"/>
      <c r="D77" s="206"/>
      <c r="E77" s="206" t="s">
        <v>3316</v>
      </c>
      <c r="F77" s="207">
        <v>28.94</v>
      </c>
      <c r="G77" s="206"/>
      <c r="H77" s="285" t="s">
        <v>3317</v>
      </c>
      <c r="I77" s="285"/>
      <c r="J77" s="207">
        <v>134.05000000000001</v>
      </c>
    </row>
    <row r="78" spans="1:10" customFormat="1" ht="0.95" customHeight="1" thickTop="1" x14ac:dyDescent="0.2">
      <c r="A78" s="208"/>
      <c r="B78" s="208"/>
      <c r="C78" s="208"/>
      <c r="D78" s="208"/>
      <c r="E78" s="208"/>
      <c r="F78" s="208"/>
      <c r="G78" s="208"/>
      <c r="H78" s="208"/>
      <c r="I78" s="208"/>
      <c r="J78" s="208"/>
    </row>
    <row r="79" spans="1:10" customFormat="1" ht="18" customHeight="1" x14ac:dyDescent="0.2">
      <c r="A79" s="179" t="s">
        <v>2126</v>
      </c>
      <c r="B79" s="180" t="s">
        <v>1</v>
      </c>
      <c r="C79" s="179" t="s">
        <v>2</v>
      </c>
      <c r="D79" s="179" t="s">
        <v>3</v>
      </c>
      <c r="E79" s="281" t="s">
        <v>3297</v>
      </c>
      <c r="F79" s="281"/>
      <c r="G79" s="181" t="s">
        <v>4</v>
      </c>
      <c r="H79" s="180" t="s">
        <v>5</v>
      </c>
      <c r="I79" s="180" t="s">
        <v>6</v>
      </c>
      <c r="J79" s="180" t="s">
        <v>8</v>
      </c>
    </row>
    <row r="80" spans="1:10" customFormat="1" ht="39" customHeight="1" x14ac:dyDescent="0.2">
      <c r="A80" s="187" t="s">
        <v>3298</v>
      </c>
      <c r="B80" s="189" t="s">
        <v>599</v>
      </c>
      <c r="C80" s="187" t="s">
        <v>15</v>
      </c>
      <c r="D80" s="187" t="s">
        <v>1450</v>
      </c>
      <c r="E80" s="282" t="s">
        <v>3324</v>
      </c>
      <c r="F80" s="282"/>
      <c r="G80" s="188" t="s">
        <v>82</v>
      </c>
      <c r="H80" s="199">
        <v>1</v>
      </c>
      <c r="I80" s="190">
        <v>11.71</v>
      </c>
      <c r="J80" s="190">
        <v>11.71</v>
      </c>
    </row>
    <row r="81" spans="1:10" customFormat="1" ht="26.1" customHeight="1" x14ac:dyDescent="0.2">
      <c r="A81" s="200" t="s">
        <v>3300</v>
      </c>
      <c r="B81" s="201" t="s">
        <v>3348</v>
      </c>
      <c r="C81" s="200" t="s">
        <v>15</v>
      </c>
      <c r="D81" s="200" t="s">
        <v>3349</v>
      </c>
      <c r="E81" s="283" t="s">
        <v>3324</v>
      </c>
      <c r="F81" s="283"/>
      <c r="G81" s="202" t="s">
        <v>82</v>
      </c>
      <c r="H81" s="203">
        <v>1</v>
      </c>
      <c r="I81" s="204">
        <v>8.81</v>
      </c>
      <c r="J81" s="204">
        <v>8.81</v>
      </c>
    </row>
    <row r="82" spans="1:10" customFormat="1" ht="24" customHeight="1" x14ac:dyDescent="0.2">
      <c r="A82" s="200" t="s">
        <v>3300</v>
      </c>
      <c r="B82" s="201" t="s">
        <v>3327</v>
      </c>
      <c r="C82" s="200" t="s">
        <v>15</v>
      </c>
      <c r="D82" s="200" t="s">
        <v>3328</v>
      </c>
      <c r="E82" s="283" t="s">
        <v>3306</v>
      </c>
      <c r="F82" s="283"/>
      <c r="G82" s="202" t="s">
        <v>55</v>
      </c>
      <c r="H82" s="203">
        <v>9.7999999999999997E-3</v>
      </c>
      <c r="I82" s="204">
        <v>25.96</v>
      </c>
      <c r="J82" s="204">
        <v>0.25</v>
      </c>
    </row>
    <row r="83" spans="1:10" customFormat="1" ht="24" customHeight="1" x14ac:dyDescent="0.2">
      <c r="A83" s="200" t="s">
        <v>3300</v>
      </c>
      <c r="B83" s="201" t="s">
        <v>3325</v>
      </c>
      <c r="C83" s="200" t="s">
        <v>15</v>
      </c>
      <c r="D83" s="200" t="s">
        <v>3326</v>
      </c>
      <c r="E83" s="283" t="s">
        <v>3306</v>
      </c>
      <c r="F83" s="283"/>
      <c r="G83" s="202" t="s">
        <v>55</v>
      </c>
      <c r="H83" s="203">
        <v>5.9700000000000003E-2</v>
      </c>
      <c r="I83" s="204">
        <v>31.44</v>
      </c>
      <c r="J83" s="204">
        <v>1.87</v>
      </c>
    </row>
    <row r="84" spans="1:10" customFormat="1" ht="26.1" customHeight="1" x14ac:dyDescent="0.2">
      <c r="A84" s="107" t="s">
        <v>2572</v>
      </c>
      <c r="B84" s="109" t="s">
        <v>2593</v>
      </c>
      <c r="C84" s="107" t="s">
        <v>15</v>
      </c>
      <c r="D84" s="107" t="s">
        <v>2594</v>
      </c>
      <c r="E84" s="284" t="s">
        <v>2573</v>
      </c>
      <c r="F84" s="284"/>
      <c r="G84" s="108" t="s">
        <v>82</v>
      </c>
      <c r="H84" s="205">
        <v>2.5000000000000001E-2</v>
      </c>
      <c r="I84" s="178">
        <v>19.920000000000002</v>
      </c>
      <c r="J84" s="178">
        <v>0.49</v>
      </c>
    </row>
    <row r="85" spans="1:10" customFormat="1" ht="39" customHeight="1" x14ac:dyDescent="0.2">
      <c r="A85" s="107" t="s">
        <v>2572</v>
      </c>
      <c r="B85" s="109" t="s">
        <v>2591</v>
      </c>
      <c r="C85" s="107" t="s">
        <v>15</v>
      </c>
      <c r="D85" s="107" t="s">
        <v>2592</v>
      </c>
      <c r="E85" s="284" t="s">
        <v>2573</v>
      </c>
      <c r="F85" s="284"/>
      <c r="G85" s="108" t="s">
        <v>25</v>
      </c>
      <c r="H85" s="205">
        <v>1.333</v>
      </c>
      <c r="I85" s="178">
        <v>0.22</v>
      </c>
      <c r="J85" s="178">
        <v>0.28999999999999998</v>
      </c>
    </row>
    <row r="86" spans="1:10" customFormat="1" ht="25.5" x14ac:dyDescent="0.2">
      <c r="A86" s="206"/>
      <c r="B86" s="206"/>
      <c r="C86" s="206"/>
      <c r="D86" s="206"/>
      <c r="E86" s="206" t="s">
        <v>3313</v>
      </c>
      <c r="F86" s="207">
        <v>2.46</v>
      </c>
      <c r="G86" s="206" t="s">
        <v>3314</v>
      </c>
      <c r="H86" s="207">
        <v>0</v>
      </c>
      <c r="I86" s="206" t="s">
        <v>3315</v>
      </c>
      <c r="J86" s="207">
        <v>2.46</v>
      </c>
    </row>
    <row r="87" spans="1:10" customFormat="1" ht="15" thickBot="1" x14ac:dyDescent="0.25">
      <c r="A87" s="206"/>
      <c r="B87" s="206"/>
      <c r="C87" s="206"/>
      <c r="D87" s="206"/>
      <c r="E87" s="206" t="s">
        <v>3316</v>
      </c>
      <c r="F87" s="207">
        <v>3.22</v>
      </c>
      <c r="G87" s="206"/>
      <c r="H87" s="285" t="s">
        <v>3317</v>
      </c>
      <c r="I87" s="285"/>
      <c r="J87" s="207">
        <v>14.93</v>
      </c>
    </row>
    <row r="88" spans="1:10" customFormat="1" ht="0.95" customHeight="1" thickTop="1" x14ac:dyDescent="0.2">
      <c r="A88" s="208"/>
      <c r="B88" s="208"/>
      <c r="C88" s="208"/>
      <c r="D88" s="208"/>
      <c r="E88" s="208"/>
      <c r="F88" s="208"/>
      <c r="G88" s="208"/>
      <c r="H88" s="208"/>
      <c r="I88" s="208"/>
      <c r="J88" s="208"/>
    </row>
    <row r="89" spans="1:10" customFormat="1" ht="18" customHeight="1" x14ac:dyDescent="0.2">
      <c r="A89" s="179" t="s">
        <v>2128</v>
      </c>
      <c r="B89" s="180" t="s">
        <v>1</v>
      </c>
      <c r="C89" s="179" t="s">
        <v>2</v>
      </c>
      <c r="D89" s="179" t="s">
        <v>3</v>
      </c>
      <c r="E89" s="281" t="s">
        <v>3297</v>
      </c>
      <c r="F89" s="281"/>
      <c r="G89" s="181" t="s">
        <v>4</v>
      </c>
      <c r="H89" s="180" t="s">
        <v>5</v>
      </c>
      <c r="I89" s="180" t="s">
        <v>6</v>
      </c>
      <c r="J89" s="180" t="s">
        <v>8</v>
      </c>
    </row>
    <row r="90" spans="1:10" customFormat="1" ht="39" customHeight="1" x14ac:dyDescent="0.2">
      <c r="A90" s="187" t="s">
        <v>3298</v>
      </c>
      <c r="B90" s="189" t="s">
        <v>1792</v>
      </c>
      <c r="C90" s="187" t="s">
        <v>15</v>
      </c>
      <c r="D90" s="187" t="s">
        <v>1449</v>
      </c>
      <c r="E90" s="282" t="s">
        <v>3333</v>
      </c>
      <c r="F90" s="282"/>
      <c r="G90" s="188" t="s">
        <v>67</v>
      </c>
      <c r="H90" s="199">
        <v>1</v>
      </c>
      <c r="I90" s="190">
        <v>686.3</v>
      </c>
      <c r="J90" s="190">
        <v>686.3</v>
      </c>
    </row>
    <row r="91" spans="1:10" customFormat="1" ht="24" customHeight="1" x14ac:dyDescent="0.2">
      <c r="A91" s="200" t="s">
        <v>3300</v>
      </c>
      <c r="B91" s="201" t="s">
        <v>3307</v>
      </c>
      <c r="C91" s="200" t="s">
        <v>15</v>
      </c>
      <c r="D91" s="200" t="s">
        <v>3308</v>
      </c>
      <c r="E91" s="283" t="s">
        <v>3306</v>
      </c>
      <c r="F91" s="283"/>
      <c r="G91" s="202" t="s">
        <v>55</v>
      </c>
      <c r="H91" s="203">
        <v>0.82599999999999996</v>
      </c>
      <c r="I91" s="204">
        <v>23.58</v>
      </c>
      <c r="J91" s="204">
        <v>19.47</v>
      </c>
    </row>
    <row r="92" spans="1:10" customFormat="1" ht="39" customHeight="1" x14ac:dyDescent="0.2">
      <c r="A92" s="200" t="s">
        <v>3300</v>
      </c>
      <c r="B92" s="201" t="s">
        <v>3336</v>
      </c>
      <c r="C92" s="200" t="s">
        <v>15</v>
      </c>
      <c r="D92" s="200" t="s">
        <v>3337</v>
      </c>
      <c r="E92" s="283" t="s">
        <v>3338</v>
      </c>
      <c r="F92" s="283"/>
      <c r="G92" s="202" t="s">
        <v>3339</v>
      </c>
      <c r="H92" s="203">
        <v>0.12</v>
      </c>
      <c r="I92" s="204">
        <v>1.59</v>
      </c>
      <c r="J92" s="204">
        <v>0.19</v>
      </c>
    </row>
    <row r="93" spans="1:10" customFormat="1" ht="39" customHeight="1" x14ac:dyDescent="0.2">
      <c r="A93" s="200" t="s">
        <v>3300</v>
      </c>
      <c r="B93" s="201" t="s">
        <v>3340</v>
      </c>
      <c r="C93" s="200" t="s">
        <v>15</v>
      </c>
      <c r="D93" s="200" t="s">
        <v>3341</v>
      </c>
      <c r="E93" s="283" t="s">
        <v>3338</v>
      </c>
      <c r="F93" s="283"/>
      <c r="G93" s="202" t="s">
        <v>3342</v>
      </c>
      <c r="H93" s="203">
        <v>0.13100000000000001</v>
      </c>
      <c r="I93" s="204">
        <v>0.6</v>
      </c>
      <c r="J93" s="204">
        <v>7.0000000000000007E-2</v>
      </c>
    </row>
    <row r="94" spans="1:10" customFormat="1" ht="24" customHeight="1" x14ac:dyDescent="0.2">
      <c r="A94" s="200" t="s">
        <v>3300</v>
      </c>
      <c r="B94" s="201" t="s">
        <v>3304</v>
      </c>
      <c r="C94" s="200" t="s">
        <v>15</v>
      </c>
      <c r="D94" s="200" t="s">
        <v>3305</v>
      </c>
      <c r="E94" s="283" t="s">
        <v>3306</v>
      </c>
      <c r="F94" s="283"/>
      <c r="G94" s="202" t="s">
        <v>55</v>
      </c>
      <c r="H94" s="203">
        <v>0.125</v>
      </c>
      <c r="I94" s="204">
        <v>30.96</v>
      </c>
      <c r="J94" s="204">
        <v>3.87</v>
      </c>
    </row>
    <row r="95" spans="1:10" customFormat="1" ht="24" customHeight="1" x14ac:dyDescent="0.2">
      <c r="A95" s="200" t="s">
        <v>3300</v>
      </c>
      <c r="B95" s="201" t="s">
        <v>3334</v>
      </c>
      <c r="C95" s="200" t="s">
        <v>15</v>
      </c>
      <c r="D95" s="200" t="s">
        <v>3335</v>
      </c>
      <c r="E95" s="283" t="s">
        <v>3306</v>
      </c>
      <c r="F95" s="283"/>
      <c r="G95" s="202" t="s">
        <v>55</v>
      </c>
      <c r="H95" s="203">
        <v>0.753</v>
      </c>
      <c r="I95" s="204">
        <v>31.67</v>
      </c>
      <c r="J95" s="204">
        <v>23.84</v>
      </c>
    </row>
    <row r="96" spans="1:10" customFormat="1" ht="51.95" customHeight="1" x14ac:dyDescent="0.2">
      <c r="A96" s="107" t="s">
        <v>2572</v>
      </c>
      <c r="B96" s="109" t="s">
        <v>2598</v>
      </c>
      <c r="C96" s="107" t="s">
        <v>15</v>
      </c>
      <c r="D96" s="107" t="s">
        <v>3350</v>
      </c>
      <c r="E96" s="284" t="s">
        <v>2573</v>
      </c>
      <c r="F96" s="284"/>
      <c r="G96" s="108" t="s">
        <v>67</v>
      </c>
      <c r="H96" s="205">
        <v>1.103</v>
      </c>
      <c r="I96" s="178">
        <v>579.21</v>
      </c>
      <c r="J96" s="178">
        <v>638.86</v>
      </c>
    </row>
    <row r="97" spans="1:10" customFormat="1" ht="25.5" x14ac:dyDescent="0.2">
      <c r="A97" s="206"/>
      <c r="B97" s="206"/>
      <c r="C97" s="206"/>
      <c r="D97" s="206"/>
      <c r="E97" s="206" t="s">
        <v>3313</v>
      </c>
      <c r="F97" s="207">
        <v>34.99</v>
      </c>
      <c r="G97" s="206" t="s">
        <v>3314</v>
      </c>
      <c r="H97" s="207">
        <v>0</v>
      </c>
      <c r="I97" s="206" t="s">
        <v>3315</v>
      </c>
      <c r="J97" s="207">
        <v>34.99</v>
      </c>
    </row>
    <row r="98" spans="1:10" customFormat="1" ht="15" thickBot="1" x14ac:dyDescent="0.25">
      <c r="A98" s="206"/>
      <c r="B98" s="206"/>
      <c r="C98" s="206"/>
      <c r="D98" s="206"/>
      <c r="E98" s="206" t="s">
        <v>3316</v>
      </c>
      <c r="F98" s="207">
        <v>189</v>
      </c>
      <c r="G98" s="206"/>
      <c r="H98" s="285" t="s">
        <v>3317</v>
      </c>
      <c r="I98" s="285"/>
      <c r="J98" s="207">
        <v>875.3</v>
      </c>
    </row>
    <row r="99" spans="1:10" customFormat="1" ht="0.95" customHeight="1" thickTop="1" x14ac:dyDescent="0.2">
      <c r="A99" s="208"/>
      <c r="B99" s="208"/>
      <c r="C99" s="208"/>
      <c r="D99" s="208"/>
      <c r="E99" s="208"/>
      <c r="F99" s="208"/>
      <c r="G99" s="208"/>
      <c r="H99" s="208"/>
      <c r="I99" s="208"/>
      <c r="J99" s="208"/>
    </row>
    <row r="100" spans="1:10" customFormat="1" ht="18" customHeight="1" x14ac:dyDescent="0.2">
      <c r="A100" s="179" t="s">
        <v>81</v>
      </c>
      <c r="B100" s="180" t="s">
        <v>1</v>
      </c>
      <c r="C100" s="179" t="s">
        <v>2</v>
      </c>
      <c r="D100" s="179" t="s">
        <v>3</v>
      </c>
      <c r="E100" s="281" t="s">
        <v>3297</v>
      </c>
      <c r="F100" s="281"/>
      <c r="G100" s="181" t="s">
        <v>4</v>
      </c>
      <c r="H100" s="180" t="s">
        <v>5</v>
      </c>
      <c r="I100" s="180" t="s">
        <v>6</v>
      </c>
      <c r="J100" s="180" t="s">
        <v>8</v>
      </c>
    </row>
    <row r="101" spans="1:10" customFormat="1" ht="26.1" customHeight="1" x14ac:dyDescent="0.2">
      <c r="A101" s="187" t="s">
        <v>3298</v>
      </c>
      <c r="B101" s="189" t="s">
        <v>731</v>
      </c>
      <c r="C101" s="187" t="s">
        <v>15</v>
      </c>
      <c r="D101" s="187" t="s">
        <v>1793</v>
      </c>
      <c r="E101" s="282" t="s">
        <v>3351</v>
      </c>
      <c r="F101" s="282"/>
      <c r="G101" s="188" t="s">
        <v>16</v>
      </c>
      <c r="H101" s="199">
        <v>1</v>
      </c>
      <c r="I101" s="190">
        <v>33.380000000000003</v>
      </c>
      <c r="J101" s="190">
        <v>33.380000000000003</v>
      </c>
    </row>
    <row r="102" spans="1:10" customFormat="1" ht="26.1" customHeight="1" x14ac:dyDescent="0.2">
      <c r="A102" s="200" t="s">
        <v>3300</v>
      </c>
      <c r="B102" s="201" t="s">
        <v>3352</v>
      </c>
      <c r="C102" s="200" t="s">
        <v>15</v>
      </c>
      <c r="D102" s="200" t="s">
        <v>3353</v>
      </c>
      <c r="E102" s="283" t="s">
        <v>3306</v>
      </c>
      <c r="F102" s="283"/>
      <c r="G102" s="202" t="s">
        <v>55</v>
      </c>
      <c r="H102" s="203">
        <v>0.13619999999999999</v>
      </c>
      <c r="I102" s="204">
        <v>27.46</v>
      </c>
      <c r="J102" s="204">
        <v>3.74</v>
      </c>
    </row>
    <row r="103" spans="1:10" customFormat="1" ht="24" customHeight="1" x14ac:dyDescent="0.2">
      <c r="A103" s="200" t="s">
        <v>3300</v>
      </c>
      <c r="B103" s="201" t="s">
        <v>3354</v>
      </c>
      <c r="C103" s="200" t="s">
        <v>15</v>
      </c>
      <c r="D103" s="200" t="s">
        <v>3355</v>
      </c>
      <c r="E103" s="283" t="s">
        <v>3306</v>
      </c>
      <c r="F103" s="283"/>
      <c r="G103" s="202" t="s">
        <v>55</v>
      </c>
      <c r="H103" s="203">
        <v>0.60389999999999999</v>
      </c>
      <c r="I103" s="204">
        <v>31.67</v>
      </c>
      <c r="J103" s="204">
        <v>19.12</v>
      </c>
    </row>
    <row r="104" spans="1:10" customFormat="1" ht="26.1" customHeight="1" x14ac:dyDescent="0.2">
      <c r="A104" s="107" t="s">
        <v>2572</v>
      </c>
      <c r="B104" s="109" t="s">
        <v>2599</v>
      </c>
      <c r="C104" s="107" t="s">
        <v>15</v>
      </c>
      <c r="D104" s="107" t="s">
        <v>3356</v>
      </c>
      <c r="E104" s="284" t="s">
        <v>2573</v>
      </c>
      <c r="F104" s="284"/>
      <c r="G104" s="108" t="s">
        <v>82</v>
      </c>
      <c r="H104" s="205">
        <v>3.4615</v>
      </c>
      <c r="I104" s="178">
        <v>3.04</v>
      </c>
      <c r="J104" s="178">
        <v>10.52</v>
      </c>
    </row>
    <row r="105" spans="1:10" customFormat="1" ht="25.5" x14ac:dyDescent="0.2">
      <c r="A105" s="206"/>
      <c r="B105" s="206"/>
      <c r="C105" s="206"/>
      <c r="D105" s="206"/>
      <c r="E105" s="206" t="s">
        <v>3313</v>
      </c>
      <c r="F105" s="207">
        <v>17.52</v>
      </c>
      <c r="G105" s="206" t="s">
        <v>3314</v>
      </c>
      <c r="H105" s="207">
        <v>0</v>
      </c>
      <c r="I105" s="206" t="s">
        <v>3315</v>
      </c>
      <c r="J105" s="207">
        <v>17.52</v>
      </c>
    </row>
    <row r="106" spans="1:10" customFormat="1" ht="15" thickBot="1" x14ac:dyDescent="0.25">
      <c r="A106" s="206"/>
      <c r="B106" s="206"/>
      <c r="C106" s="206"/>
      <c r="D106" s="206"/>
      <c r="E106" s="206" t="s">
        <v>3316</v>
      </c>
      <c r="F106" s="207">
        <v>9.19</v>
      </c>
      <c r="G106" s="206"/>
      <c r="H106" s="285" t="s">
        <v>3317</v>
      </c>
      <c r="I106" s="285"/>
      <c r="J106" s="207">
        <v>42.57</v>
      </c>
    </row>
    <row r="107" spans="1:10" customFormat="1" ht="0.95" customHeight="1" thickTop="1" x14ac:dyDescent="0.2">
      <c r="A107" s="208"/>
      <c r="B107" s="208"/>
      <c r="C107" s="208"/>
      <c r="D107" s="208"/>
      <c r="E107" s="208"/>
      <c r="F107" s="208"/>
      <c r="G107" s="208"/>
      <c r="H107" s="208"/>
      <c r="I107" s="208"/>
      <c r="J107" s="208"/>
    </row>
    <row r="108" spans="1:10" customFormat="1" ht="18" customHeight="1" x14ac:dyDescent="0.2">
      <c r="A108" s="179" t="s">
        <v>114</v>
      </c>
      <c r="B108" s="180" t="s">
        <v>1</v>
      </c>
      <c r="C108" s="179" t="s">
        <v>2</v>
      </c>
      <c r="D108" s="179" t="s">
        <v>3</v>
      </c>
      <c r="E108" s="281" t="s">
        <v>3297</v>
      </c>
      <c r="F108" s="281"/>
      <c r="G108" s="181" t="s">
        <v>4</v>
      </c>
      <c r="H108" s="180" t="s">
        <v>5</v>
      </c>
      <c r="I108" s="180" t="s">
        <v>6</v>
      </c>
      <c r="J108" s="180" t="s">
        <v>8</v>
      </c>
    </row>
    <row r="109" spans="1:10" customFormat="1" ht="51.95" customHeight="1" x14ac:dyDescent="0.2">
      <c r="A109" s="187" t="s">
        <v>3298</v>
      </c>
      <c r="B109" s="189" t="s">
        <v>1795</v>
      </c>
      <c r="C109" s="187" t="s">
        <v>15</v>
      </c>
      <c r="D109" s="187" t="s">
        <v>1455</v>
      </c>
      <c r="E109" s="282" t="s">
        <v>3357</v>
      </c>
      <c r="F109" s="282"/>
      <c r="G109" s="188" t="s">
        <v>16</v>
      </c>
      <c r="H109" s="199">
        <v>1</v>
      </c>
      <c r="I109" s="190">
        <v>91.45</v>
      </c>
      <c r="J109" s="190">
        <v>91.45</v>
      </c>
    </row>
    <row r="110" spans="1:10" customFormat="1" ht="51.95" customHeight="1" x14ac:dyDescent="0.2">
      <c r="A110" s="200" t="s">
        <v>3300</v>
      </c>
      <c r="B110" s="201" t="s">
        <v>3358</v>
      </c>
      <c r="C110" s="200" t="s">
        <v>15</v>
      </c>
      <c r="D110" s="200" t="s">
        <v>3359</v>
      </c>
      <c r="E110" s="283" t="s">
        <v>3360</v>
      </c>
      <c r="F110" s="283"/>
      <c r="G110" s="202" t="s">
        <v>67</v>
      </c>
      <c r="H110" s="203">
        <v>1.18E-2</v>
      </c>
      <c r="I110" s="204">
        <v>711</v>
      </c>
      <c r="J110" s="204">
        <v>8.3800000000000008</v>
      </c>
    </row>
    <row r="111" spans="1:10" customFormat="1" ht="24" customHeight="1" x14ac:dyDescent="0.2">
      <c r="A111" s="200" t="s">
        <v>3300</v>
      </c>
      <c r="B111" s="201" t="s">
        <v>3307</v>
      </c>
      <c r="C111" s="200" t="s">
        <v>15</v>
      </c>
      <c r="D111" s="200" t="s">
        <v>3308</v>
      </c>
      <c r="E111" s="283" t="s">
        <v>3306</v>
      </c>
      <c r="F111" s="283"/>
      <c r="G111" s="202" t="s">
        <v>55</v>
      </c>
      <c r="H111" s="203">
        <v>0.43</v>
      </c>
      <c r="I111" s="204">
        <v>23.58</v>
      </c>
      <c r="J111" s="204">
        <v>10.130000000000001</v>
      </c>
    </row>
    <row r="112" spans="1:10" customFormat="1" ht="24" customHeight="1" x14ac:dyDescent="0.2">
      <c r="A112" s="200" t="s">
        <v>3300</v>
      </c>
      <c r="B112" s="201" t="s">
        <v>3334</v>
      </c>
      <c r="C112" s="200" t="s">
        <v>15</v>
      </c>
      <c r="D112" s="200" t="s">
        <v>3335</v>
      </c>
      <c r="E112" s="283" t="s">
        <v>3306</v>
      </c>
      <c r="F112" s="283"/>
      <c r="G112" s="202" t="s">
        <v>55</v>
      </c>
      <c r="H112" s="203">
        <v>0.86</v>
      </c>
      <c r="I112" s="204">
        <v>31.67</v>
      </c>
      <c r="J112" s="204">
        <v>27.23</v>
      </c>
    </row>
    <row r="113" spans="1:10" customFormat="1" ht="39" customHeight="1" x14ac:dyDescent="0.2">
      <c r="A113" s="107" t="s">
        <v>2572</v>
      </c>
      <c r="B113" s="109" t="s">
        <v>2600</v>
      </c>
      <c r="C113" s="107" t="s">
        <v>15</v>
      </c>
      <c r="D113" s="107" t="s">
        <v>3361</v>
      </c>
      <c r="E113" s="284" t="s">
        <v>2573</v>
      </c>
      <c r="F113" s="284"/>
      <c r="G113" s="108" t="s">
        <v>107</v>
      </c>
      <c r="H113" s="205">
        <v>0.42</v>
      </c>
      <c r="I113" s="178">
        <v>3.72</v>
      </c>
      <c r="J113" s="178">
        <v>1.56</v>
      </c>
    </row>
    <row r="114" spans="1:10" customFormat="1" ht="39" customHeight="1" x14ac:dyDescent="0.2">
      <c r="A114" s="107" t="s">
        <v>2572</v>
      </c>
      <c r="B114" s="109" t="s">
        <v>2604</v>
      </c>
      <c r="C114" s="107" t="s">
        <v>15</v>
      </c>
      <c r="D114" s="107" t="s">
        <v>3362</v>
      </c>
      <c r="E114" s="284" t="s">
        <v>2573</v>
      </c>
      <c r="F114" s="284"/>
      <c r="G114" s="108" t="s">
        <v>25</v>
      </c>
      <c r="H114" s="205">
        <v>13.6</v>
      </c>
      <c r="I114" s="178">
        <v>3.21</v>
      </c>
      <c r="J114" s="178">
        <v>43.65</v>
      </c>
    </row>
    <row r="115" spans="1:10" customFormat="1" ht="24" customHeight="1" x14ac:dyDescent="0.2">
      <c r="A115" s="107" t="s">
        <v>2572</v>
      </c>
      <c r="B115" s="109" t="s">
        <v>2601</v>
      </c>
      <c r="C115" s="107" t="s">
        <v>15</v>
      </c>
      <c r="D115" s="107" t="s">
        <v>2602</v>
      </c>
      <c r="E115" s="284" t="s">
        <v>2573</v>
      </c>
      <c r="F115" s="284"/>
      <c r="G115" s="108" t="s">
        <v>2603</v>
      </c>
      <c r="H115" s="205">
        <v>0.01</v>
      </c>
      <c r="I115" s="178">
        <v>50.2</v>
      </c>
      <c r="J115" s="178">
        <v>0.5</v>
      </c>
    </row>
    <row r="116" spans="1:10" customFormat="1" ht="25.5" x14ac:dyDescent="0.2">
      <c r="A116" s="206"/>
      <c r="B116" s="206"/>
      <c r="C116" s="206"/>
      <c r="D116" s="206"/>
      <c r="E116" s="206" t="s">
        <v>3313</v>
      </c>
      <c r="F116" s="207">
        <v>29.37</v>
      </c>
      <c r="G116" s="206" t="s">
        <v>3314</v>
      </c>
      <c r="H116" s="207">
        <v>0</v>
      </c>
      <c r="I116" s="206" t="s">
        <v>3315</v>
      </c>
      <c r="J116" s="207">
        <v>29.37</v>
      </c>
    </row>
    <row r="117" spans="1:10" customFormat="1" ht="15" thickBot="1" x14ac:dyDescent="0.25">
      <c r="A117" s="206"/>
      <c r="B117" s="206"/>
      <c r="C117" s="206"/>
      <c r="D117" s="206"/>
      <c r="E117" s="206" t="s">
        <v>3316</v>
      </c>
      <c r="F117" s="207">
        <v>25.18</v>
      </c>
      <c r="G117" s="206"/>
      <c r="H117" s="285" t="s">
        <v>3317</v>
      </c>
      <c r="I117" s="285"/>
      <c r="J117" s="207">
        <v>116.63</v>
      </c>
    </row>
    <row r="118" spans="1:10" customFormat="1" ht="0.95" customHeight="1" thickTop="1" x14ac:dyDescent="0.2">
      <c r="A118" s="208"/>
      <c r="B118" s="208"/>
      <c r="C118" s="208"/>
      <c r="D118" s="208"/>
      <c r="E118" s="208"/>
      <c r="F118" s="208"/>
      <c r="G118" s="208"/>
      <c r="H118" s="208"/>
      <c r="I118" s="208"/>
      <c r="J118" s="208"/>
    </row>
    <row r="119" spans="1:10" customFormat="1" ht="18" customHeight="1" x14ac:dyDescent="0.2">
      <c r="A119" s="179" t="s">
        <v>128</v>
      </c>
      <c r="B119" s="180" t="s">
        <v>1</v>
      </c>
      <c r="C119" s="179" t="s">
        <v>2</v>
      </c>
      <c r="D119" s="179" t="s">
        <v>3</v>
      </c>
      <c r="E119" s="281" t="s">
        <v>3297</v>
      </c>
      <c r="F119" s="281"/>
      <c r="G119" s="181" t="s">
        <v>4</v>
      </c>
      <c r="H119" s="180" t="s">
        <v>5</v>
      </c>
      <c r="I119" s="180" t="s">
        <v>6</v>
      </c>
      <c r="J119" s="180" t="s">
        <v>8</v>
      </c>
    </row>
    <row r="120" spans="1:10" customFormat="1" ht="26.1" customHeight="1" x14ac:dyDescent="0.2">
      <c r="A120" s="187" t="s">
        <v>3298</v>
      </c>
      <c r="B120" s="189" t="s">
        <v>3249</v>
      </c>
      <c r="C120" s="187" t="s">
        <v>15</v>
      </c>
      <c r="D120" s="187" t="s">
        <v>3250</v>
      </c>
      <c r="E120" s="282" t="s">
        <v>3363</v>
      </c>
      <c r="F120" s="282"/>
      <c r="G120" s="188" t="s">
        <v>107</v>
      </c>
      <c r="H120" s="199">
        <v>1</v>
      </c>
      <c r="I120" s="190">
        <v>77.709999999999994</v>
      </c>
      <c r="J120" s="190">
        <v>77.709999999999994</v>
      </c>
    </row>
    <row r="121" spans="1:10" customFormat="1" ht="51.95" customHeight="1" x14ac:dyDescent="0.2">
      <c r="A121" s="200" t="s">
        <v>3300</v>
      </c>
      <c r="B121" s="201" t="s">
        <v>3364</v>
      </c>
      <c r="C121" s="200" t="s">
        <v>15</v>
      </c>
      <c r="D121" s="200" t="s">
        <v>3365</v>
      </c>
      <c r="E121" s="283" t="s">
        <v>3360</v>
      </c>
      <c r="F121" s="283"/>
      <c r="G121" s="202" t="s">
        <v>67</v>
      </c>
      <c r="H121" s="203">
        <v>1.9E-3</v>
      </c>
      <c r="I121" s="204">
        <v>678.58</v>
      </c>
      <c r="J121" s="204">
        <v>1.28</v>
      </c>
    </row>
    <row r="122" spans="1:10" customFormat="1" ht="26.1" customHeight="1" x14ac:dyDescent="0.2">
      <c r="A122" s="200" t="s">
        <v>3300</v>
      </c>
      <c r="B122" s="201" t="s">
        <v>3366</v>
      </c>
      <c r="C122" s="200" t="s">
        <v>15</v>
      </c>
      <c r="D122" s="200" t="s">
        <v>3367</v>
      </c>
      <c r="E122" s="283" t="s">
        <v>3368</v>
      </c>
      <c r="F122" s="283"/>
      <c r="G122" s="202" t="s">
        <v>67</v>
      </c>
      <c r="H122" s="203">
        <v>2.8000000000000001E-2</v>
      </c>
      <c r="I122" s="204">
        <v>1161.18</v>
      </c>
      <c r="J122" s="204">
        <v>32.51</v>
      </c>
    </row>
    <row r="123" spans="1:10" customFormat="1" ht="26.1" customHeight="1" x14ac:dyDescent="0.2">
      <c r="A123" s="200" t="s">
        <v>3300</v>
      </c>
      <c r="B123" s="201" t="s">
        <v>3369</v>
      </c>
      <c r="C123" s="200" t="s">
        <v>15</v>
      </c>
      <c r="D123" s="200" t="s">
        <v>3370</v>
      </c>
      <c r="E123" s="283" t="s">
        <v>3324</v>
      </c>
      <c r="F123" s="283"/>
      <c r="G123" s="202" t="s">
        <v>82</v>
      </c>
      <c r="H123" s="203">
        <v>0.79</v>
      </c>
      <c r="I123" s="204">
        <v>8.6</v>
      </c>
      <c r="J123" s="204">
        <v>6.79</v>
      </c>
    </row>
    <row r="124" spans="1:10" customFormat="1" ht="24" customHeight="1" x14ac:dyDescent="0.2">
      <c r="A124" s="200" t="s">
        <v>3300</v>
      </c>
      <c r="B124" s="201" t="s">
        <v>3307</v>
      </c>
      <c r="C124" s="200" t="s">
        <v>15</v>
      </c>
      <c r="D124" s="200" t="s">
        <v>3308</v>
      </c>
      <c r="E124" s="283" t="s">
        <v>3306</v>
      </c>
      <c r="F124" s="283"/>
      <c r="G124" s="202" t="s">
        <v>55</v>
      </c>
      <c r="H124" s="203">
        <v>0.124</v>
      </c>
      <c r="I124" s="204">
        <v>23.58</v>
      </c>
      <c r="J124" s="204">
        <v>2.92</v>
      </c>
    </row>
    <row r="125" spans="1:10" customFormat="1" ht="24" customHeight="1" x14ac:dyDescent="0.2">
      <c r="A125" s="200" t="s">
        <v>3300</v>
      </c>
      <c r="B125" s="201" t="s">
        <v>3334</v>
      </c>
      <c r="C125" s="200" t="s">
        <v>15</v>
      </c>
      <c r="D125" s="200" t="s">
        <v>3335</v>
      </c>
      <c r="E125" s="283" t="s">
        <v>3306</v>
      </c>
      <c r="F125" s="283"/>
      <c r="G125" s="202" t="s">
        <v>55</v>
      </c>
      <c r="H125" s="203">
        <v>0.248</v>
      </c>
      <c r="I125" s="204">
        <v>31.67</v>
      </c>
      <c r="J125" s="204">
        <v>7.85</v>
      </c>
    </row>
    <row r="126" spans="1:10" customFormat="1" ht="39" customHeight="1" x14ac:dyDescent="0.2">
      <c r="A126" s="107" t="s">
        <v>2572</v>
      </c>
      <c r="B126" s="109" t="s">
        <v>2597</v>
      </c>
      <c r="C126" s="107" t="s">
        <v>15</v>
      </c>
      <c r="D126" s="107" t="s">
        <v>3347</v>
      </c>
      <c r="E126" s="284" t="s">
        <v>2573</v>
      </c>
      <c r="F126" s="284"/>
      <c r="G126" s="108" t="s">
        <v>107</v>
      </c>
      <c r="H126" s="205">
        <v>0.16919999999999999</v>
      </c>
      <c r="I126" s="178">
        <v>27.62</v>
      </c>
      <c r="J126" s="178">
        <v>4.67</v>
      </c>
    </row>
    <row r="127" spans="1:10" customFormat="1" ht="26.1" customHeight="1" x14ac:dyDescent="0.2">
      <c r="A127" s="107" t="s">
        <v>2572</v>
      </c>
      <c r="B127" s="109" t="s">
        <v>3371</v>
      </c>
      <c r="C127" s="107" t="s">
        <v>15</v>
      </c>
      <c r="D127" s="107" t="s">
        <v>3372</v>
      </c>
      <c r="E127" s="284" t="s">
        <v>2573</v>
      </c>
      <c r="F127" s="284"/>
      <c r="G127" s="108" t="s">
        <v>25</v>
      </c>
      <c r="H127" s="205">
        <v>5.34</v>
      </c>
      <c r="I127" s="178">
        <v>3.77</v>
      </c>
      <c r="J127" s="178">
        <v>20.13</v>
      </c>
    </row>
    <row r="128" spans="1:10" customFormat="1" ht="26.1" customHeight="1" x14ac:dyDescent="0.2">
      <c r="A128" s="107" t="s">
        <v>2572</v>
      </c>
      <c r="B128" s="109" t="s">
        <v>2574</v>
      </c>
      <c r="C128" s="107" t="s">
        <v>15</v>
      </c>
      <c r="D128" s="107" t="s">
        <v>2575</v>
      </c>
      <c r="E128" s="284" t="s">
        <v>2573</v>
      </c>
      <c r="F128" s="284"/>
      <c r="G128" s="108" t="s">
        <v>107</v>
      </c>
      <c r="H128" s="205">
        <v>0.20300000000000001</v>
      </c>
      <c r="I128" s="178">
        <v>7.71</v>
      </c>
      <c r="J128" s="178">
        <v>1.56</v>
      </c>
    </row>
    <row r="129" spans="1:10" customFormat="1" ht="25.5" x14ac:dyDescent="0.2">
      <c r="A129" s="206"/>
      <c r="B129" s="206"/>
      <c r="C129" s="206"/>
      <c r="D129" s="206"/>
      <c r="E129" s="206" t="s">
        <v>3313</v>
      </c>
      <c r="F129" s="207">
        <v>19</v>
      </c>
      <c r="G129" s="206" t="s">
        <v>3314</v>
      </c>
      <c r="H129" s="207">
        <v>0</v>
      </c>
      <c r="I129" s="206" t="s">
        <v>3315</v>
      </c>
      <c r="J129" s="207">
        <v>19</v>
      </c>
    </row>
    <row r="130" spans="1:10" customFormat="1" ht="15" thickBot="1" x14ac:dyDescent="0.25">
      <c r="A130" s="206"/>
      <c r="B130" s="206"/>
      <c r="C130" s="206"/>
      <c r="D130" s="206"/>
      <c r="E130" s="206" t="s">
        <v>3316</v>
      </c>
      <c r="F130" s="207">
        <v>21.4</v>
      </c>
      <c r="G130" s="206"/>
      <c r="H130" s="285" t="s">
        <v>3317</v>
      </c>
      <c r="I130" s="285"/>
      <c r="J130" s="207">
        <v>99.11</v>
      </c>
    </row>
    <row r="131" spans="1:10" customFormat="1" ht="0.95" customHeight="1" thickTop="1" x14ac:dyDescent="0.2">
      <c r="A131" s="208"/>
      <c r="B131" s="208"/>
      <c r="C131" s="208"/>
      <c r="D131" s="208"/>
      <c r="E131" s="208"/>
      <c r="F131" s="208"/>
      <c r="G131" s="208"/>
      <c r="H131" s="208"/>
      <c r="I131" s="208"/>
      <c r="J131" s="208"/>
    </row>
    <row r="132" spans="1:10" customFormat="1" ht="18" customHeight="1" x14ac:dyDescent="0.2">
      <c r="A132" s="179" t="s">
        <v>129</v>
      </c>
      <c r="B132" s="180" t="s">
        <v>1</v>
      </c>
      <c r="C132" s="179" t="s">
        <v>2</v>
      </c>
      <c r="D132" s="179" t="s">
        <v>3</v>
      </c>
      <c r="E132" s="281" t="s">
        <v>3297</v>
      </c>
      <c r="F132" s="281"/>
      <c r="G132" s="181" t="s">
        <v>4</v>
      </c>
      <c r="H132" s="180" t="s">
        <v>5</v>
      </c>
      <c r="I132" s="180" t="s">
        <v>6</v>
      </c>
      <c r="J132" s="180" t="s">
        <v>8</v>
      </c>
    </row>
    <row r="133" spans="1:10" customFormat="1" ht="26.1" customHeight="1" x14ac:dyDescent="0.2">
      <c r="A133" s="187" t="s">
        <v>3298</v>
      </c>
      <c r="B133" s="189" t="s">
        <v>1797</v>
      </c>
      <c r="C133" s="187" t="s">
        <v>15</v>
      </c>
      <c r="D133" s="187" t="s">
        <v>1798</v>
      </c>
      <c r="E133" s="282" t="s">
        <v>3363</v>
      </c>
      <c r="F133" s="282"/>
      <c r="G133" s="188" t="s">
        <v>107</v>
      </c>
      <c r="H133" s="199">
        <v>1</v>
      </c>
      <c r="I133" s="190">
        <v>87.25</v>
      </c>
      <c r="J133" s="190">
        <v>87.25</v>
      </c>
    </row>
    <row r="134" spans="1:10" customFormat="1" ht="26.1" customHeight="1" x14ac:dyDescent="0.2">
      <c r="A134" s="200" t="s">
        <v>3300</v>
      </c>
      <c r="B134" s="201" t="s">
        <v>3373</v>
      </c>
      <c r="C134" s="200" t="s">
        <v>15</v>
      </c>
      <c r="D134" s="200" t="s">
        <v>3374</v>
      </c>
      <c r="E134" s="283" t="s">
        <v>3318</v>
      </c>
      <c r="F134" s="283"/>
      <c r="G134" s="202" t="s">
        <v>16</v>
      </c>
      <c r="H134" s="203">
        <v>0.114</v>
      </c>
      <c r="I134" s="204">
        <v>233.72</v>
      </c>
      <c r="J134" s="204">
        <v>26.64</v>
      </c>
    </row>
    <row r="135" spans="1:10" customFormat="1" ht="26.1" customHeight="1" x14ac:dyDescent="0.2">
      <c r="A135" s="200" t="s">
        <v>3300</v>
      </c>
      <c r="B135" s="201" t="s">
        <v>3369</v>
      </c>
      <c r="C135" s="200" t="s">
        <v>15</v>
      </c>
      <c r="D135" s="200" t="s">
        <v>3370</v>
      </c>
      <c r="E135" s="283" t="s">
        <v>3324</v>
      </c>
      <c r="F135" s="283"/>
      <c r="G135" s="202" t="s">
        <v>82</v>
      </c>
      <c r="H135" s="203">
        <v>0.79</v>
      </c>
      <c r="I135" s="204">
        <v>8.6</v>
      </c>
      <c r="J135" s="204">
        <v>6.79</v>
      </c>
    </row>
    <row r="136" spans="1:10" customFormat="1" ht="24" customHeight="1" x14ac:dyDescent="0.2">
      <c r="A136" s="200" t="s">
        <v>3300</v>
      </c>
      <c r="B136" s="201" t="s">
        <v>3334</v>
      </c>
      <c r="C136" s="200" t="s">
        <v>15</v>
      </c>
      <c r="D136" s="200" t="s">
        <v>3335</v>
      </c>
      <c r="E136" s="283" t="s">
        <v>3306</v>
      </c>
      <c r="F136" s="283"/>
      <c r="G136" s="202" t="s">
        <v>55</v>
      </c>
      <c r="H136" s="203">
        <v>0.61199999999999999</v>
      </c>
      <c r="I136" s="204">
        <v>31.67</v>
      </c>
      <c r="J136" s="204">
        <v>19.38</v>
      </c>
    </row>
    <row r="137" spans="1:10" customFormat="1" ht="24" customHeight="1" x14ac:dyDescent="0.2">
      <c r="A137" s="200" t="s">
        <v>3300</v>
      </c>
      <c r="B137" s="201" t="s">
        <v>3307</v>
      </c>
      <c r="C137" s="200" t="s">
        <v>15</v>
      </c>
      <c r="D137" s="200" t="s">
        <v>3308</v>
      </c>
      <c r="E137" s="283" t="s">
        <v>3306</v>
      </c>
      <c r="F137" s="283"/>
      <c r="G137" s="202" t="s">
        <v>55</v>
      </c>
      <c r="H137" s="203">
        <v>0.30599999999999999</v>
      </c>
      <c r="I137" s="204">
        <v>23.58</v>
      </c>
      <c r="J137" s="204">
        <v>7.21</v>
      </c>
    </row>
    <row r="138" spans="1:10" customFormat="1" ht="39" customHeight="1" x14ac:dyDescent="0.2">
      <c r="A138" s="200" t="s">
        <v>3300</v>
      </c>
      <c r="B138" s="201" t="s">
        <v>3375</v>
      </c>
      <c r="C138" s="200" t="s">
        <v>15</v>
      </c>
      <c r="D138" s="200" t="s">
        <v>3376</v>
      </c>
      <c r="E138" s="283" t="s">
        <v>3377</v>
      </c>
      <c r="F138" s="283"/>
      <c r="G138" s="202" t="s">
        <v>67</v>
      </c>
      <c r="H138" s="203">
        <v>4.2999999999999997E-2</v>
      </c>
      <c r="I138" s="204">
        <v>565.07000000000005</v>
      </c>
      <c r="J138" s="204">
        <v>24.29</v>
      </c>
    </row>
    <row r="139" spans="1:10" customFormat="1" ht="26.1" customHeight="1" x14ac:dyDescent="0.2">
      <c r="A139" s="107" t="s">
        <v>2572</v>
      </c>
      <c r="B139" s="109" t="s">
        <v>2580</v>
      </c>
      <c r="C139" s="107" t="s">
        <v>15</v>
      </c>
      <c r="D139" s="107" t="s">
        <v>2581</v>
      </c>
      <c r="E139" s="284" t="s">
        <v>2573</v>
      </c>
      <c r="F139" s="284"/>
      <c r="G139" s="108" t="s">
        <v>531</v>
      </c>
      <c r="H139" s="205">
        <v>0.01</v>
      </c>
      <c r="I139" s="178">
        <v>6.38</v>
      </c>
      <c r="J139" s="178">
        <v>0.06</v>
      </c>
    </row>
    <row r="140" spans="1:10" customFormat="1" ht="39" customHeight="1" x14ac:dyDescent="0.2">
      <c r="A140" s="107" t="s">
        <v>2572</v>
      </c>
      <c r="B140" s="109" t="s">
        <v>2591</v>
      </c>
      <c r="C140" s="107" t="s">
        <v>15</v>
      </c>
      <c r="D140" s="107" t="s">
        <v>2592</v>
      </c>
      <c r="E140" s="284" t="s">
        <v>2573</v>
      </c>
      <c r="F140" s="284"/>
      <c r="G140" s="108" t="s">
        <v>25</v>
      </c>
      <c r="H140" s="205">
        <v>6</v>
      </c>
      <c r="I140" s="178">
        <v>0.22</v>
      </c>
      <c r="J140" s="178">
        <v>1.32</v>
      </c>
    </row>
    <row r="141" spans="1:10" customFormat="1" ht="26.1" customHeight="1" x14ac:dyDescent="0.2">
      <c r="A141" s="107" t="s">
        <v>2572</v>
      </c>
      <c r="B141" s="109" t="s">
        <v>2574</v>
      </c>
      <c r="C141" s="107" t="s">
        <v>15</v>
      </c>
      <c r="D141" s="107" t="s">
        <v>2575</v>
      </c>
      <c r="E141" s="284" t="s">
        <v>2573</v>
      </c>
      <c r="F141" s="284"/>
      <c r="G141" s="108" t="s">
        <v>107</v>
      </c>
      <c r="H141" s="205">
        <v>0.20300000000000001</v>
      </c>
      <c r="I141" s="178">
        <v>7.71</v>
      </c>
      <c r="J141" s="178">
        <v>1.56</v>
      </c>
    </row>
    <row r="142" spans="1:10" customFormat="1" ht="25.5" x14ac:dyDescent="0.2">
      <c r="A142" s="206"/>
      <c r="B142" s="206"/>
      <c r="C142" s="206"/>
      <c r="D142" s="206"/>
      <c r="E142" s="206" t="s">
        <v>3313</v>
      </c>
      <c r="F142" s="207">
        <v>27.44</v>
      </c>
      <c r="G142" s="206" t="s">
        <v>3314</v>
      </c>
      <c r="H142" s="207">
        <v>0</v>
      </c>
      <c r="I142" s="206" t="s">
        <v>3315</v>
      </c>
      <c r="J142" s="207">
        <v>27.44</v>
      </c>
    </row>
    <row r="143" spans="1:10" customFormat="1" ht="15" thickBot="1" x14ac:dyDescent="0.25">
      <c r="A143" s="206"/>
      <c r="B143" s="206"/>
      <c r="C143" s="206"/>
      <c r="D143" s="206"/>
      <c r="E143" s="206" t="s">
        <v>3316</v>
      </c>
      <c r="F143" s="207">
        <v>24.02</v>
      </c>
      <c r="G143" s="206"/>
      <c r="H143" s="285" t="s">
        <v>3317</v>
      </c>
      <c r="I143" s="285"/>
      <c r="J143" s="207">
        <v>111.27</v>
      </c>
    </row>
    <row r="144" spans="1:10" customFormat="1" ht="0.95" customHeight="1" thickTop="1" x14ac:dyDescent="0.2">
      <c r="A144" s="208"/>
      <c r="B144" s="208"/>
      <c r="C144" s="208"/>
      <c r="D144" s="208"/>
      <c r="E144" s="208"/>
      <c r="F144" s="208"/>
      <c r="G144" s="208"/>
      <c r="H144" s="208"/>
      <c r="I144" s="208"/>
      <c r="J144" s="208"/>
    </row>
    <row r="145" spans="1:10" customFormat="1" ht="18" customHeight="1" x14ac:dyDescent="0.2">
      <c r="A145" s="179" t="s">
        <v>132</v>
      </c>
      <c r="B145" s="180" t="s">
        <v>1</v>
      </c>
      <c r="C145" s="179" t="s">
        <v>2</v>
      </c>
      <c r="D145" s="179" t="s">
        <v>3</v>
      </c>
      <c r="E145" s="281" t="s">
        <v>3297</v>
      </c>
      <c r="F145" s="281"/>
      <c r="G145" s="181" t="s">
        <v>4</v>
      </c>
      <c r="H145" s="180" t="s">
        <v>5</v>
      </c>
      <c r="I145" s="180" t="s">
        <v>6</v>
      </c>
      <c r="J145" s="180" t="s">
        <v>8</v>
      </c>
    </row>
    <row r="146" spans="1:10" customFormat="1" ht="26.1" customHeight="1" x14ac:dyDescent="0.2">
      <c r="A146" s="187" t="s">
        <v>3298</v>
      </c>
      <c r="B146" s="189" t="s">
        <v>1800</v>
      </c>
      <c r="C146" s="187" t="s">
        <v>15</v>
      </c>
      <c r="D146" s="187" t="s">
        <v>1801</v>
      </c>
      <c r="E146" s="282" t="s">
        <v>3363</v>
      </c>
      <c r="F146" s="282"/>
      <c r="G146" s="188" t="s">
        <v>107</v>
      </c>
      <c r="H146" s="199">
        <v>1</v>
      </c>
      <c r="I146" s="190">
        <v>64.78</v>
      </c>
      <c r="J146" s="190">
        <v>64.78</v>
      </c>
    </row>
    <row r="147" spans="1:10" customFormat="1" ht="39" customHeight="1" x14ac:dyDescent="0.2">
      <c r="A147" s="200" t="s">
        <v>3300</v>
      </c>
      <c r="B147" s="201" t="s">
        <v>3375</v>
      </c>
      <c r="C147" s="200" t="s">
        <v>15</v>
      </c>
      <c r="D147" s="200" t="s">
        <v>3376</v>
      </c>
      <c r="E147" s="283" t="s">
        <v>3377</v>
      </c>
      <c r="F147" s="283"/>
      <c r="G147" s="202" t="s">
        <v>67</v>
      </c>
      <c r="H147" s="203">
        <v>4.2999999999999997E-2</v>
      </c>
      <c r="I147" s="204">
        <v>565.07000000000005</v>
      </c>
      <c r="J147" s="204">
        <v>24.29</v>
      </c>
    </row>
    <row r="148" spans="1:10" customFormat="1" ht="26.1" customHeight="1" x14ac:dyDescent="0.2">
      <c r="A148" s="200" t="s">
        <v>3300</v>
      </c>
      <c r="B148" s="201" t="s">
        <v>3369</v>
      </c>
      <c r="C148" s="200" t="s">
        <v>15</v>
      </c>
      <c r="D148" s="200" t="s">
        <v>3370</v>
      </c>
      <c r="E148" s="283" t="s">
        <v>3324</v>
      </c>
      <c r="F148" s="283"/>
      <c r="G148" s="202" t="s">
        <v>82</v>
      </c>
      <c r="H148" s="203">
        <v>0.79</v>
      </c>
      <c r="I148" s="204">
        <v>8.6</v>
      </c>
      <c r="J148" s="204">
        <v>6.79</v>
      </c>
    </row>
    <row r="149" spans="1:10" customFormat="1" ht="24" customHeight="1" x14ac:dyDescent="0.2">
      <c r="A149" s="200" t="s">
        <v>3300</v>
      </c>
      <c r="B149" s="201" t="s">
        <v>3307</v>
      </c>
      <c r="C149" s="200" t="s">
        <v>15</v>
      </c>
      <c r="D149" s="200" t="s">
        <v>3308</v>
      </c>
      <c r="E149" s="283" t="s">
        <v>3306</v>
      </c>
      <c r="F149" s="283"/>
      <c r="G149" s="202" t="s">
        <v>55</v>
      </c>
      <c r="H149" s="203">
        <v>0.16800000000000001</v>
      </c>
      <c r="I149" s="204">
        <v>23.58</v>
      </c>
      <c r="J149" s="204">
        <v>3.96</v>
      </c>
    </row>
    <row r="150" spans="1:10" customFormat="1" ht="26.1" customHeight="1" x14ac:dyDescent="0.2">
      <c r="A150" s="200" t="s">
        <v>3300</v>
      </c>
      <c r="B150" s="201" t="s">
        <v>3373</v>
      </c>
      <c r="C150" s="200" t="s">
        <v>15</v>
      </c>
      <c r="D150" s="200" t="s">
        <v>3374</v>
      </c>
      <c r="E150" s="283" t="s">
        <v>3318</v>
      </c>
      <c r="F150" s="283"/>
      <c r="G150" s="202" t="s">
        <v>16</v>
      </c>
      <c r="H150" s="203">
        <v>7.5999999999999998E-2</v>
      </c>
      <c r="I150" s="204">
        <v>233.72</v>
      </c>
      <c r="J150" s="204">
        <v>17.760000000000002</v>
      </c>
    </row>
    <row r="151" spans="1:10" customFormat="1" ht="24" customHeight="1" x14ac:dyDescent="0.2">
      <c r="A151" s="200" t="s">
        <v>3300</v>
      </c>
      <c r="B151" s="201" t="s">
        <v>3334</v>
      </c>
      <c r="C151" s="200" t="s">
        <v>15</v>
      </c>
      <c r="D151" s="200" t="s">
        <v>3335</v>
      </c>
      <c r="E151" s="283" t="s">
        <v>3306</v>
      </c>
      <c r="F151" s="283"/>
      <c r="G151" s="202" t="s">
        <v>55</v>
      </c>
      <c r="H151" s="203">
        <v>0.33500000000000002</v>
      </c>
      <c r="I151" s="204">
        <v>31.67</v>
      </c>
      <c r="J151" s="204">
        <v>10.6</v>
      </c>
    </row>
    <row r="152" spans="1:10" customFormat="1" ht="26.1" customHeight="1" x14ac:dyDescent="0.2">
      <c r="A152" s="107" t="s">
        <v>2572</v>
      </c>
      <c r="B152" s="109" t="s">
        <v>2580</v>
      </c>
      <c r="C152" s="107" t="s">
        <v>15</v>
      </c>
      <c r="D152" s="107" t="s">
        <v>2581</v>
      </c>
      <c r="E152" s="284" t="s">
        <v>2573</v>
      </c>
      <c r="F152" s="284"/>
      <c r="G152" s="108" t="s">
        <v>531</v>
      </c>
      <c r="H152" s="205">
        <v>0.01</v>
      </c>
      <c r="I152" s="178">
        <v>6.38</v>
      </c>
      <c r="J152" s="178">
        <v>0.06</v>
      </c>
    </row>
    <row r="153" spans="1:10" customFormat="1" ht="39" customHeight="1" x14ac:dyDescent="0.2">
      <c r="A153" s="107" t="s">
        <v>2572</v>
      </c>
      <c r="B153" s="109" t="s">
        <v>2591</v>
      </c>
      <c r="C153" s="107" t="s">
        <v>15</v>
      </c>
      <c r="D153" s="107" t="s">
        <v>2592</v>
      </c>
      <c r="E153" s="284" t="s">
        <v>2573</v>
      </c>
      <c r="F153" s="284"/>
      <c r="G153" s="108" t="s">
        <v>25</v>
      </c>
      <c r="H153" s="205">
        <v>6</v>
      </c>
      <c r="I153" s="178">
        <v>0.22</v>
      </c>
      <c r="J153" s="178">
        <v>1.32</v>
      </c>
    </row>
    <row r="154" spans="1:10" customFormat="1" ht="25.5" x14ac:dyDescent="0.2">
      <c r="A154" s="206"/>
      <c r="B154" s="206"/>
      <c r="C154" s="206"/>
      <c r="D154" s="206"/>
      <c r="E154" s="206" t="s">
        <v>3313</v>
      </c>
      <c r="F154" s="207">
        <v>17.18</v>
      </c>
      <c r="G154" s="206" t="s">
        <v>3314</v>
      </c>
      <c r="H154" s="207">
        <v>0</v>
      </c>
      <c r="I154" s="206" t="s">
        <v>3315</v>
      </c>
      <c r="J154" s="207">
        <v>17.18</v>
      </c>
    </row>
    <row r="155" spans="1:10" customFormat="1" ht="15" thickBot="1" x14ac:dyDescent="0.25">
      <c r="A155" s="206"/>
      <c r="B155" s="206"/>
      <c r="C155" s="206"/>
      <c r="D155" s="206"/>
      <c r="E155" s="206" t="s">
        <v>3316</v>
      </c>
      <c r="F155" s="207">
        <v>17.84</v>
      </c>
      <c r="G155" s="206"/>
      <c r="H155" s="285" t="s">
        <v>3317</v>
      </c>
      <c r="I155" s="285"/>
      <c r="J155" s="207">
        <v>82.62</v>
      </c>
    </row>
    <row r="156" spans="1:10" customFormat="1" ht="0.95" customHeight="1" thickTop="1" x14ac:dyDescent="0.2">
      <c r="A156" s="208"/>
      <c r="B156" s="208"/>
      <c r="C156" s="208"/>
      <c r="D156" s="208"/>
      <c r="E156" s="208"/>
      <c r="F156" s="208"/>
      <c r="G156" s="208"/>
      <c r="H156" s="208"/>
      <c r="I156" s="208"/>
      <c r="J156" s="208"/>
    </row>
    <row r="157" spans="1:10" customFormat="1" ht="18" customHeight="1" x14ac:dyDescent="0.2">
      <c r="A157" s="179" t="s">
        <v>590</v>
      </c>
      <c r="B157" s="180" t="s">
        <v>1</v>
      </c>
      <c r="C157" s="179" t="s">
        <v>2</v>
      </c>
      <c r="D157" s="179" t="s">
        <v>3</v>
      </c>
      <c r="E157" s="281" t="s">
        <v>3297</v>
      </c>
      <c r="F157" s="281"/>
      <c r="G157" s="181" t="s">
        <v>4</v>
      </c>
      <c r="H157" s="180" t="s">
        <v>5</v>
      </c>
      <c r="I157" s="180" t="s">
        <v>6</v>
      </c>
      <c r="J157" s="180" t="s">
        <v>8</v>
      </c>
    </row>
    <row r="158" spans="1:10" customFormat="1" ht="39" customHeight="1" x14ac:dyDescent="0.2">
      <c r="A158" s="187" t="s">
        <v>3298</v>
      </c>
      <c r="B158" s="189" t="s">
        <v>3251</v>
      </c>
      <c r="C158" s="187" t="s">
        <v>44</v>
      </c>
      <c r="D158" s="187" t="s">
        <v>1456</v>
      </c>
      <c r="E158" s="282" t="s">
        <v>3378</v>
      </c>
      <c r="F158" s="282"/>
      <c r="G158" s="188" t="s">
        <v>518</v>
      </c>
      <c r="H158" s="199">
        <v>1</v>
      </c>
      <c r="I158" s="190">
        <v>154.38999999999999</v>
      </c>
      <c r="J158" s="190">
        <v>154.38999999999999</v>
      </c>
    </row>
    <row r="159" spans="1:10" customFormat="1" ht="24" customHeight="1" x14ac:dyDescent="0.2">
      <c r="A159" s="200" t="s">
        <v>3300</v>
      </c>
      <c r="B159" s="201" t="s">
        <v>3379</v>
      </c>
      <c r="C159" s="200" t="s">
        <v>15</v>
      </c>
      <c r="D159" s="200" t="s">
        <v>3380</v>
      </c>
      <c r="E159" s="283" t="s">
        <v>3306</v>
      </c>
      <c r="F159" s="283"/>
      <c r="G159" s="202" t="s">
        <v>55</v>
      </c>
      <c r="H159" s="203">
        <v>1.6</v>
      </c>
      <c r="I159" s="204">
        <v>32.159999999999997</v>
      </c>
      <c r="J159" s="204">
        <v>51.45</v>
      </c>
    </row>
    <row r="160" spans="1:10" customFormat="1" ht="26.1" customHeight="1" x14ac:dyDescent="0.2">
      <c r="A160" s="200" t="s">
        <v>3300</v>
      </c>
      <c r="B160" s="201" t="s">
        <v>3352</v>
      </c>
      <c r="C160" s="200" t="s">
        <v>15</v>
      </c>
      <c r="D160" s="200" t="s">
        <v>3353</v>
      </c>
      <c r="E160" s="283" t="s">
        <v>3306</v>
      </c>
      <c r="F160" s="283"/>
      <c r="G160" s="202" t="s">
        <v>55</v>
      </c>
      <c r="H160" s="203">
        <v>1.6</v>
      </c>
      <c r="I160" s="204">
        <v>27.46</v>
      </c>
      <c r="J160" s="204">
        <v>43.93</v>
      </c>
    </row>
    <row r="161" spans="1:10" customFormat="1" ht="26.1" customHeight="1" x14ac:dyDescent="0.2">
      <c r="A161" s="107" t="s">
        <v>2572</v>
      </c>
      <c r="B161" s="109" t="s">
        <v>2606</v>
      </c>
      <c r="C161" s="107" t="s">
        <v>15</v>
      </c>
      <c r="D161" s="107" t="s">
        <v>3381</v>
      </c>
      <c r="E161" s="284" t="s">
        <v>2573</v>
      </c>
      <c r="F161" s="284"/>
      <c r="G161" s="108" t="s">
        <v>2603</v>
      </c>
      <c r="H161" s="205">
        <v>0.25</v>
      </c>
      <c r="I161" s="178">
        <v>31.56</v>
      </c>
      <c r="J161" s="178">
        <v>7.89</v>
      </c>
    </row>
    <row r="162" spans="1:10" customFormat="1" ht="26.1" customHeight="1" x14ac:dyDescent="0.2">
      <c r="A162" s="107" t="s">
        <v>2572</v>
      </c>
      <c r="B162" s="109" t="s">
        <v>2605</v>
      </c>
      <c r="C162" s="107" t="s">
        <v>15</v>
      </c>
      <c r="D162" s="107" t="s">
        <v>1696</v>
      </c>
      <c r="E162" s="284" t="s">
        <v>2573</v>
      </c>
      <c r="F162" s="284"/>
      <c r="G162" s="108" t="s">
        <v>16</v>
      </c>
      <c r="H162" s="205">
        <v>0.8</v>
      </c>
      <c r="I162" s="178">
        <v>49.11</v>
      </c>
      <c r="J162" s="178">
        <v>39.28</v>
      </c>
    </row>
    <row r="163" spans="1:10" customFormat="1" ht="39" customHeight="1" x14ac:dyDescent="0.2">
      <c r="A163" s="107" t="s">
        <v>2572</v>
      </c>
      <c r="B163" s="109" t="s">
        <v>2608</v>
      </c>
      <c r="C163" s="107" t="s">
        <v>15</v>
      </c>
      <c r="D163" s="107" t="s">
        <v>1698</v>
      </c>
      <c r="E163" s="284" t="s">
        <v>2573</v>
      </c>
      <c r="F163" s="284"/>
      <c r="G163" s="108" t="s">
        <v>82</v>
      </c>
      <c r="H163" s="205">
        <v>1.5</v>
      </c>
      <c r="I163" s="178">
        <v>3.73</v>
      </c>
      <c r="J163" s="178">
        <v>5.59</v>
      </c>
    </row>
    <row r="164" spans="1:10" customFormat="1" ht="26.1" customHeight="1" x14ac:dyDescent="0.2">
      <c r="A164" s="107" t="s">
        <v>2572</v>
      </c>
      <c r="B164" s="109" t="s">
        <v>2607</v>
      </c>
      <c r="C164" s="107" t="s">
        <v>15</v>
      </c>
      <c r="D164" s="107" t="s">
        <v>1697</v>
      </c>
      <c r="E164" s="284" t="s">
        <v>2573</v>
      </c>
      <c r="F164" s="284"/>
      <c r="G164" s="108" t="s">
        <v>107</v>
      </c>
      <c r="H164" s="205">
        <v>2.1</v>
      </c>
      <c r="I164" s="178">
        <v>2.98</v>
      </c>
      <c r="J164" s="178">
        <v>6.25</v>
      </c>
    </row>
    <row r="165" spans="1:10" customFormat="1" ht="25.5" x14ac:dyDescent="0.2">
      <c r="A165" s="206"/>
      <c r="B165" s="206"/>
      <c r="C165" s="206"/>
      <c r="D165" s="206"/>
      <c r="E165" s="206" t="s">
        <v>3313</v>
      </c>
      <c r="F165" s="207">
        <v>72.38</v>
      </c>
      <c r="G165" s="206" t="s">
        <v>3314</v>
      </c>
      <c r="H165" s="207">
        <v>0</v>
      </c>
      <c r="I165" s="206" t="s">
        <v>3315</v>
      </c>
      <c r="J165" s="207">
        <v>72.38</v>
      </c>
    </row>
    <row r="166" spans="1:10" customFormat="1" ht="15" thickBot="1" x14ac:dyDescent="0.25">
      <c r="A166" s="206"/>
      <c r="B166" s="206"/>
      <c r="C166" s="206"/>
      <c r="D166" s="206"/>
      <c r="E166" s="206" t="s">
        <v>3316</v>
      </c>
      <c r="F166" s="207">
        <v>42.51</v>
      </c>
      <c r="G166" s="206"/>
      <c r="H166" s="285" t="s">
        <v>3317</v>
      </c>
      <c r="I166" s="285"/>
      <c r="J166" s="207">
        <v>196.9</v>
      </c>
    </row>
    <row r="167" spans="1:10" customFormat="1" ht="0.95" customHeight="1" thickTop="1" x14ac:dyDescent="0.2">
      <c r="A167" s="208"/>
      <c r="B167" s="208"/>
      <c r="C167" s="208"/>
      <c r="D167" s="208"/>
      <c r="E167" s="208"/>
      <c r="F167" s="208"/>
      <c r="G167" s="208"/>
      <c r="H167" s="208"/>
      <c r="I167" s="208"/>
      <c r="J167" s="208"/>
    </row>
    <row r="168" spans="1:10" customFormat="1" ht="18" customHeight="1" x14ac:dyDescent="0.2">
      <c r="A168" s="179" t="s">
        <v>625</v>
      </c>
      <c r="B168" s="180" t="s">
        <v>1</v>
      </c>
      <c r="C168" s="179" t="s">
        <v>2</v>
      </c>
      <c r="D168" s="179" t="s">
        <v>3</v>
      </c>
      <c r="E168" s="281" t="s">
        <v>3297</v>
      </c>
      <c r="F168" s="281"/>
      <c r="G168" s="181" t="s">
        <v>4</v>
      </c>
      <c r="H168" s="180" t="s">
        <v>5</v>
      </c>
      <c r="I168" s="180" t="s">
        <v>6</v>
      </c>
      <c r="J168" s="180" t="s">
        <v>8</v>
      </c>
    </row>
    <row r="169" spans="1:10" customFormat="1" ht="26.1" customHeight="1" x14ac:dyDescent="0.2">
      <c r="A169" s="187" t="s">
        <v>3298</v>
      </c>
      <c r="B169" s="189" t="s">
        <v>1809</v>
      </c>
      <c r="C169" s="187" t="s">
        <v>15</v>
      </c>
      <c r="D169" s="187" t="s">
        <v>3252</v>
      </c>
      <c r="E169" s="282" t="s">
        <v>3382</v>
      </c>
      <c r="F169" s="282"/>
      <c r="G169" s="188" t="s">
        <v>16</v>
      </c>
      <c r="H169" s="199">
        <v>1</v>
      </c>
      <c r="I169" s="190">
        <v>64.28</v>
      </c>
      <c r="J169" s="190">
        <v>64.28</v>
      </c>
    </row>
    <row r="170" spans="1:10" customFormat="1" ht="39" customHeight="1" x14ac:dyDescent="0.2">
      <c r="A170" s="200" t="s">
        <v>3300</v>
      </c>
      <c r="B170" s="201" t="s">
        <v>3383</v>
      </c>
      <c r="C170" s="200" t="s">
        <v>15</v>
      </c>
      <c r="D170" s="200" t="s">
        <v>3384</v>
      </c>
      <c r="E170" s="283" t="s">
        <v>3338</v>
      </c>
      <c r="F170" s="283"/>
      <c r="G170" s="202" t="s">
        <v>3339</v>
      </c>
      <c r="H170" s="203">
        <v>7.2329999999999996E-4</v>
      </c>
      <c r="I170" s="204">
        <v>31.83</v>
      </c>
      <c r="J170" s="204">
        <v>0.02</v>
      </c>
    </row>
    <row r="171" spans="1:10" customFormat="1" ht="24" customHeight="1" x14ac:dyDescent="0.2">
      <c r="A171" s="200" t="s">
        <v>3300</v>
      </c>
      <c r="B171" s="201" t="s">
        <v>3385</v>
      </c>
      <c r="C171" s="200" t="s">
        <v>15</v>
      </c>
      <c r="D171" s="200" t="s">
        <v>3386</v>
      </c>
      <c r="E171" s="283" t="s">
        <v>3306</v>
      </c>
      <c r="F171" s="283"/>
      <c r="G171" s="202" t="s">
        <v>55</v>
      </c>
      <c r="H171" s="203">
        <v>8.9962399999999998E-2</v>
      </c>
      <c r="I171" s="204">
        <v>30.66</v>
      </c>
      <c r="J171" s="204">
        <v>2.75</v>
      </c>
    </row>
    <row r="172" spans="1:10" customFormat="1" ht="39" customHeight="1" x14ac:dyDescent="0.2">
      <c r="A172" s="200" t="s">
        <v>3300</v>
      </c>
      <c r="B172" s="201" t="s">
        <v>3387</v>
      </c>
      <c r="C172" s="200" t="s">
        <v>15</v>
      </c>
      <c r="D172" s="200" t="s">
        <v>3388</v>
      </c>
      <c r="E172" s="283" t="s">
        <v>3338</v>
      </c>
      <c r="F172" s="283"/>
      <c r="G172" s="202" t="s">
        <v>3342</v>
      </c>
      <c r="H172" s="203">
        <v>1.6179E-3</v>
      </c>
      <c r="I172" s="204">
        <v>30.7</v>
      </c>
      <c r="J172" s="204">
        <v>0.04</v>
      </c>
    </row>
    <row r="173" spans="1:10" customFormat="1" ht="24" customHeight="1" x14ac:dyDescent="0.2">
      <c r="A173" s="200" t="s">
        <v>3300</v>
      </c>
      <c r="B173" s="201" t="s">
        <v>3307</v>
      </c>
      <c r="C173" s="200" t="s">
        <v>15</v>
      </c>
      <c r="D173" s="200" t="s">
        <v>3308</v>
      </c>
      <c r="E173" s="283" t="s">
        <v>3306</v>
      </c>
      <c r="F173" s="283"/>
      <c r="G173" s="202" t="s">
        <v>55</v>
      </c>
      <c r="H173" s="203">
        <v>9.6986199999999995E-2</v>
      </c>
      <c r="I173" s="204">
        <v>23.58</v>
      </c>
      <c r="J173" s="204">
        <v>2.2799999999999998</v>
      </c>
    </row>
    <row r="174" spans="1:10" customFormat="1" ht="39" customHeight="1" x14ac:dyDescent="0.2">
      <c r="A174" s="107" t="s">
        <v>2572</v>
      </c>
      <c r="B174" s="109" t="s">
        <v>2612</v>
      </c>
      <c r="C174" s="107" t="s">
        <v>15</v>
      </c>
      <c r="D174" s="107" t="s">
        <v>2613</v>
      </c>
      <c r="E174" s="284" t="s">
        <v>2573</v>
      </c>
      <c r="F174" s="284"/>
      <c r="G174" s="108" t="s">
        <v>16</v>
      </c>
      <c r="H174" s="205">
        <v>1.1657856</v>
      </c>
      <c r="I174" s="178">
        <v>42.84</v>
      </c>
      <c r="J174" s="178">
        <v>49.94</v>
      </c>
    </row>
    <row r="175" spans="1:10" customFormat="1" ht="39" customHeight="1" x14ac:dyDescent="0.2">
      <c r="A175" s="107" t="s">
        <v>2572</v>
      </c>
      <c r="B175" s="109" t="s">
        <v>2614</v>
      </c>
      <c r="C175" s="107" t="s">
        <v>15</v>
      </c>
      <c r="D175" s="107" t="s">
        <v>3389</v>
      </c>
      <c r="E175" s="284" t="s">
        <v>2573</v>
      </c>
      <c r="F175" s="284"/>
      <c r="G175" s="108" t="s">
        <v>2615</v>
      </c>
      <c r="H175" s="205">
        <v>4.1500000000000004</v>
      </c>
      <c r="I175" s="178">
        <v>2.23</v>
      </c>
      <c r="J175" s="178">
        <v>9.25</v>
      </c>
    </row>
    <row r="176" spans="1:10" customFormat="1" ht="25.5" x14ac:dyDescent="0.2">
      <c r="A176" s="206"/>
      <c r="B176" s="206"/>
      <c r="C176" s="206"/>
      <c r="D176" s="206"/>
      <c r="E176" s="206" t="s">
        <v>3313</v>
      </c>
      <c r="F176" s="207">
        <v>3.78</v>
      </c>
      <c r="G176" s="206" t="s">
        <v>3314</v>
      </c>
      <c r="H176" s="207">
        <v>0</v>
      </c>
      <c r="I176" s="206" t="s">
        <v>3315</v>
      </c>
      <c r="J176" s="207">
        <v>3.78</v>
      </c>
    </row>
    <row r="177" spans="1:10" customFormat="1" ht="15" thickBot="1" x14ac:dyDescent="0.25">
      <c r="A177" s="206"/>
      <c r="B177" s="206"/>
      <c r="C177" s="206"/>
      <c r="D177" s="206"/>
      <c r="E177" s="206" t="s">
        <v>3316</v>
      </c>
      <c r="F177" s="207">
        <v>17.7</v>
      </c>
      <c r="G177" s="206"/>
      <c r="H177" s="285" t="s">
        <v>3317</v>
      </c>
      <c r="I177" s="285"/>
      <c r="J177" s="207">
        <v>81.98</v>
      </c>
    </row>
    <row r="178" spans="1:10" customFormat="1" ht="0.95" customHeight="1" thickTop="1" x14ac:dyDescent="0.2">
      <c r="A178" s="208"/>
      <c r="B178" s="208"/>
      <c r="C178" s="208"/>
      <c r="D178" s="208"/>
      <c r="E178" s="208"/>
      <c r="F178" s="208"/>
      <c r="G178" s="208"/>
      <c r="H178" s="208"/>
      <c r="I178" s="208"/>
      <c r="J178" s="208"/>
    </row>
    <row r="179" spans="1:10" customFormat="1" ht="18" customHeight="1" x14ac:dyDescent="0.2">
      <c r="A179" s="179" t="s">
        <v>631</v>
      </c>
      <c r="B179" s="180" t="s">
        <v>1</v>
      </c>
      <c r="C179" s="179" t="s">
        <v>2</v>
      </c>
      <c r="D179" s="179" t="s">
        <v>3</v>
      </c>
      <c r="E179" s="281" t="s">
        <v>3297</v>
      </c>
      <c r="F179" s="281"/>
      <c r="G179" s="181" t="s">
        <v>4</v>
      </c>
      <c r="H179" s="180" t="s">
        <v>5</v>
      </c>
      <c r="I179" s="180" t="s">
        <v>6</v>
      </c>
      <c r="J179" s="180" t="s">
        <v>8</v>
      </c>
    </row>
    <row r="180" spans="1:10" customFormat="1" ht="26.1" customHeight="1" x14ac:dyDescent="0.2">
      <c r="A180" s="187" t="s">
        <v>3298</v>
      </c>
      <c r="B180" s="189" t="s">
        <v>1815</v>
      </c>
      <c r="C180" s="187" t="s">
        <v>15</v>
      </c>
      <c r="D180" s="187" t="s">
        <v>3253</v>
      </c>
      <c r="E180" s="282" t="s">
        <v>3382</v>
      </c>
      <c r="F180" s="282"/>
      <c r="G180" s="188" t="s">
        <v>107</v>
      </c>
      <c r="H180" s="199">
        <v>1</v>
      </c>
      <c r="I180" s="190">
        <v>55.91</v>
      </c>
      <c r="J180" s="190">
        <v>55.91</v>
      </c>
    </row>
    <row r="181" spans="1:10" customFormat="1" ht="24" customHeight="1" x14ac:dyDescent="0.2">
      <c r="A181" s="200" t="s">
        <v>3300</v>
      </c>
      <c r="B181" s="201" t="s">
        <v>3385</v>
      </c>
      <c r="C181" s="200" t="s">
        <v>15</v>
      </c>
      <c r="D181" s="200" t="s">
        <v>3386</v>
      </c>
      <c r="E181" s="283" t="s">
        <v>3306</v>
      </c>
      <c r="F181" s="283"/>
      <c r="G181" s="202" t="s">
        <v>55</v>
      </c>
      <c r="H181" s="203">
        <v>0.17258019999999999</v>
      </c>
      <c r="I181" s="204">
        <v>30.66</v>
      </c>
      <c r="J181" s="204">
        <v>5.29</v>
      </c>
    </row>
    <row r="182" spans="1:10" customFormat="1" ht="39" customHeight="1" x14ac:dyDescent="0.2">
      <c r="A182" s="200" t="s">
        <v>3300</v>
      </c>
      <c r="B182" s="201" t="s">
        <v>3387</v>
      </c>
      <c r="C182" s="200" t="s">
        <v>15</v>
      </c>
      <c r="D182" s="200" t="s">
        <v>3388</v>
      </c>
      <c r="E182" s="283" t="s">
        <v>3338</v>
      </c>
      <c r="F182" s="283"/>
      <c r="G182" s="202" t="s">
        <v>3342</v>
      </c>
      <c r="H182" s="203">
        <v>2.9555600000000001E-2</v>
      </c>
      <c r="I182" s="204">
        <v>30.7</v>
      </c>
      <c r="J182" s="204">
        <v>0.9</v>
      </c>
    </row>
    <row r="183" spans="1:10" customFormat="1" ht="24" customHeight="1" x14ac:dyDescent="0.2">
      <c r="A183" s="200" t="s">
        <v>3300</v>
      </c>
      <c r="B183" s="201" t="s">
        <v>3307</v>
      </c>
      <c r="C183" s="200" t="s">
        <v>15</v>
      </c>
      <c r="D183" s="200" t="s">
        <v>3308</v>
      </c>
      <c r="E183" s="283" t="s">
        <v>3306</v>
      </c>
      <c r="F183" s="283"/>
      <c r="G183" s="202" t="s">
        <v>55</v>
      </c>
      <c r="H183" s="203">
        <v>0.30088799999999999</v>
      </c>
      <c r="I183" s="204">
        <v>23.58</v>
      </c>
      <c r="J183" s="204">
        <v>7.09</v>
      </c>
    </row>
    <row r="184" spans="1:10" customFormat="1" ht="39" customHeight="1" x14ac:dyDescent="0.2">
      <c r="A184" s="200" t="s">
        <v>3300</v>
      </c>
      <c r="B184" s="201" t="s">
        <v>3383</v>
      </c>
      <c r="C184" s="200" t="s">
        <v>15</v>
      </c>
      <c r="D184" s="200" t="s">
        <v>3384</v>
      </c>
      <c r="E184" s="283" t="s">
        <v>3338</v>
      </c>
      <c r="F184" s="283"/>
      <c r="G184" s="202" t="s">
        <v>3339</v>
      </c>
      <c r="H184" s="203">
        <v>1.32137E-2</v>
      </c>
      <c r="I184" s="204">
        <v>31.83</v>
      </c>
      <c r="J184" s="204">
        <v>0.42</v>
      </c>
    </row>
    <row r="185" spans="1:10" customFormat="1" ht="26.1" customHeight="1" x14ac:dyDescent="0.2">
      <c r="A185" s="107" t="s">
        <v>2572</v>
      </c>
      <c r="B185" s="109" t="s">
        <v>2621</v>
      </c>
      <c r="C185" s="107" t="s">
        <v>15</v>
      </c>
      <c r="D185" s="107" t="s">
        <v>3390</v>
      </c>
      <c r="E185" s="284" t="s">
        <v>2573</v>
      </c>
      <c r="F185" s="284"/>
      <c r="G185" s="108" t="s">
        <v>82</v>
      </c>
      <c r="H185" s="205">
        <v>1.2195000000000001E-3</v>
      </c>
      <c r="I185" s="178">
        <v>122.94</v>
      </c>
      <c r="J185" s="178">
        <v>0.14000000000000001</v>
      </c>
    </row>
    <row r="186" spans="1:10" customFormat="1" ht="26.1" customHeight="1" x14ac:dyDescent="0.2">
      <c r="A186" s="107" t="s">
        <v>2572</v>
      </c>
      <c r="B186" s="109" t="s">
        <v>2624</v>
      </c>
      <c r="C186" s="107" t="s">
        <v>15</v>
      </c>
      <c r="D186" s="107" t="s">
        <v>2625</v>
      </c>
      <c r="E186" s="284" t="s">
        <v>2573</v>
      </c>
      <c r="F186" s="284"/>
      <c r="G186" s="108" t="s">
        <v>107</v>
      </c>
      <c r="H186" s="205">
        <v>1.05</v>
      </c>
      <c r="I186" s="178">
        <v>25.65</v>
      </c>
      <c r="J186" s="178">
        <v>26.93</v>
      </c>
    </row>
    <row r="187" spans="1:10" customFormat="1" ht="26.1" customHeight="1" x14ac:dyDescent="0.2">
      <c r="A187" s="107" t="s">
        <v>2572</v>
      </c>
      <c r="B187" s="109" t="s">
        <v>2616</v>
      </c>
      <c r="C187" s="107" t="s">
        <v>15</v>
      </c>
      <c r="D187" s="107" t="s">
        <v>2617</v>
      </c>
      <c r="E187" s="284" t="s">
        <v>2573</v>
      </c>
      <c r="F187" s="284"/>
      <c r="G187" s="108" t="s">
        <v>2618</v>
      </c>
      <c r="H187" s="205">
        <v>4.03226E-2</v>
      </c>
      <c r="I187" s="178">
        <v>31.84</v>
      </c>
      <c r="J187" s="178">
        <v>1.28</v>
      </c>
    </row>
    <row r="188" spans="1:10" customFormat="1" ht="24" customHeight="1" x14ac:dyDescent="0.2">
      <c r="A188" s="107" t="s">
        <v>2572</v>
      </c>
      <c r="B188" s="109" t="s">
        <v>2622</v>
      </c>
      <c r="C188" s="107" t="s">
        <v>15</v>
      </c>
      <c r="D188" s="107" t="s">
        <v>2623</v>
      </c>
      <c r="E188" s="284" t="s">
        <v>2573</v>
      </c>
      <c r="F188" s="284"/>
      <c r="G188" s="108" t="s">
        <v>82</v>
      </c>
      <c r="H188" s="205">
        <v>4.4999999999999998E-2</v>
      </c>
      <c r="I188" s="178">
        <v>305.66000000000003</v>
      </c>
      <c r="J188" s="178">
        <v>13.75</v>
      </c>
    </row>
    <row r="189" spans="1:10" customFormat="1" ht="26.1" customHeight="1" x14ac:dyDescent="0.2">
      <c r="A189" s="107" t="s">
        <v>2572</v>
      </c>
      <c r="B189" s="109" t="s">
        <v>2619</v>
      </c>
      <c r="C189" s="107" t="s">
        <v>15</v>
      </c>
      <c r="D189" s="107" t="s">
        <v>2620</v>
      </c>
      <c r="E189" s="284" t="s">
        <v>2573</v>
      </c>
      <c r="F189" s="284"/>
      <c r="G189" s="108" t="s">
        <v>82</v>
      </c>
      <c r="H189" s="205">
        <v>6.3131000000000003E-3</v>
      </c>
      <c r="I189" s="178">
        <v>18.53</v>
      </c>
      <c r="J189" s="178">
        <v>0.11</v>
      </c>
    </row>
    <row r="190" spans="1:10" customFormat="1" ht="25.5" x14ac:dyDescent="0.2">
      <c r="A190" s="206"/>
      <c r="B190" s="206"/>
      <c r="C190" s="206"/>
      <c r="D190" s="206"/>
      <c r="E190" s="206" t="s">
        <v>3313</v>
      </c>
      <c r="F190" s="207">
        <v>10.1</v>
      </c>
      <c r="G190" s="206" t="s">
        <v>3314</v>
      </c>
      <c r="H190" s="207">
        <v>0</v>
      </c>
      <c r="I190" s="206" t="s">
        <v>3315</v>
      </c>
      <c r="J190" s="207">
        <v>10.1</v>
      </c>
    </row>
    <row r="191" spans="1:10" customFormat="1" ht="15" thickBot="1" x14ac:dyDescent="0.25">
      <c r="A191" s="206"/>
      <c r="B191" s="206"/>
      <c r="C191" s="206"/>
      <c r="D191" s="206"/>
      <c r="E191" s="206" t="s">
        <v>3316</v>
      </c>
      <c r="F191" s="207">
        <v>15.39</v>
      </c>
      <c r="G191" s="206"/>
      <c r="H191" s="285" t="s">
        <v>3317</v>
      </c>
      <c r="I191" s="285"/>
      <c r="J191" s="207">
        <v>71.3</v>
      </c>
    </row>
    <row r="192" spans="1:10" customFormat="1" ht="0.95" customHeight="1" thickTop="1" x14ac:dyDescent="0.2">
      <c r="A192" s="208"/>
      <c r="B192" s="208"/>
      <c r="C192" s="208"/>
      <c r="D192" s="208"/>
      <c r="E192" s="208"/>
      <c r="F192" s="208"/>
      <c r="G192" s="208"/>
      <c r="H192" s="208"/>
      <c r="I192" s="208"/>
      <c r="J192" s="208"/>
    </row>
    <row r="193" spans="1:10" customFormat="1" ht="18" customHeight="1" x14ac:dyDescent="0.2">
      <c r="A193" s="179" t="s">
        <v>1804</v>
      </c>
      <c r="B193" s="180" t="s">
        <v>1</v>
      </c>
      <c r="C193" s="179" t="s">
        <v>2</v>
      </c>
      <c r="D193" s="179" t="s">
        <v>3</v>
      </c>
      <c r="E193" s="281" t="s">
        <v>3297</v>
      </c>
      <c r="F193" s="281"/>
      <c r="G193" s="181" t="s">
        <v>4</v>
      </c>
      <c r="H193" s="180" t="s">
        <v>5</v>
      </c>
      <c r="I193" s="180" t="s">
        <v>6</v>
      </c>
      <c r="J193" s="180" t="s">
        <v>8</v>
      </c>
    </row>
    <row r="194" spans="1:10" customFormat="1" ht="39" customHeight="1" x14ac:dyDescent="0.2">
      <c r="A194" s="187" t="s">
        <v>3298</v>
      </c>
      <c r="B194" s="189" t="s">
        <v>1823</v>
      </c>
      <c r="C194" s="187" t="s">
        <v>15</v>
      </c>
      <c r="D194" s="187" t="s">
        <v>1464</v>
      </c>
      <c r="E194" s="282" t="s">
        <v>3391</v>
      </c>
      <c r="F194" s="282"/>
      <c r="G194" s="188" t="s">
        <v>67</v>
      </c>
      <c r="H194" s="199">
        <v>1</v>
      </c>
      <c r="I194" s="190">
        <v>887.49</v>
      </c>
      <c r="J194" s="190">
        <v>887.49</v>
      </c>
    </row>
    <row r="195" spans="1:10" customFormat="1" ht="24" customHeight="1" x14ac:dyDescent="0.2">
      <c r="A195" s="200" t="s">
        <v>3300</v>
      </c>
      <c r="B195" s="201" t="s">
        <v>3304</v>
      </c>
      <c r="C195" s="200" t="s">
        <v>15</v>
      </c>
      <c r="D195" s="200" t="s">
        <v>3305</v>
      </c>
      <c r="E195" s="283" t="s">
        <v>3306</v>
      </c>
      <c r="F195" s="283"/>
      <c r="G195" s="202" t="s">
        <v>55</v>
      </c>
      <c r="H195" s="203">
        <v>1.6268</v>
      </c>
      <c r="I195" s="204">
        <v>30.96</v>
      </c>
      <c r="J195" s="204">
        <v>50.36</v>
      </c>
    </row>
    <row r="196" spans="1:10" customFormat="1" ht="24" customHeight="1" x14ac:dyDescent="0.2">
      <c r="A196" s="200" t="s">
        <v>3300</v>
      </c>
      <c r="B196" s="201" t="s">
        <v>3334</v>
      </c>
      <c r="C196" s="200" t="s">
        <v>15</v>
      </c>
      <c r="D196" s="200" t="s">
        <v>3335</v>
      </c>
      <c r="E196" s="283" t="s">
        <v>3306</v>
      </c>
      <c r="F196" s="283"/>
      <c r="G196" s="202" t="s">
        <v>55</v>
      </c>
      <c r="H196" s="203">
        <v>1.4149</v>
      </c>
      <c r="I196" s="204">
        <v>31.67</v>
      </c>
      <c r="J196" s="204">
        <v>44.8</v>
      </c>
    </row>
    <row r="197" spans="1:10" customFormat="1" ht="24" customHeight="1" x14ac:dyDescent="0.2">
      <c r="A197" s="200" t="s">
        <v>3300</v>
      </c>
      <c r="B197" s="201" t="s">
        <v>3307</v>
      </c>
      <c r="C197" s="200" t="s">
        <v>15</v>
      </c>
      <c r="D197" s="200" t="s">
        <v>3308</v>
      </c>
      <c r="E197" s="283" t="s">
        <v>3306</v>
      </c>
      <c r="F197" s="283"/>
      <c r="G197" s="202" t="s">
        <v>55</v>
      </c>
      <c r="H197" s="203">
        <v>3.0417000000000001</v>
      </c>
      <c r="I197" s="204">
        <v>23.58</v>
      </c>
      <c r="J197" s="204">
        <v>71.72</v>
      </c>
    </row>
    <row r="198" spans="1:10" customFormat="1" ht="39" customHeight="1" x14ac:dyDescent="0.2">
      <c r="A198" s="200" t="s">
        <v>3300</v>
      </c>
      <c r="B198" s="201" t="s">
        <v>3375</v>
      </c>
      <c r="C198" s="200" t="s">
        <v>15</v>
      </c>
      <c r="D198" s="200" t="s">
        <v>3376</v>
      </c>
      <c r="E198" s="283" t="s">
        <v>3377</v>
      </c>
      <c r="F198" s="283"/>
      <c r="G198" s="202" t="s">
        <v>67</v>
      </c>
      <c r="H198" s="203">
        <v>1.2315</v>
      </c>
      <c r="I198" s="204">
        <v>565.07000000000005</v>
      </c>
      <c r="J198" s="204">
        <v>695.88</v>
      </c>
    </row>
    <row r="199" spans="1:10" customFormat="1" ht="24" customHeight="1" x14ac:dyDescent="0.2">
      <c r="A199" s="107" t="s">
        <v>2572</v>
      </c>
      <c r="B199" s="109" t="s">
        <v>2630</v>
      </c>
      <c r="C199" s="107" t="s">
        <v>15</v>
      </c>
      <c r="D199" s="107" t="s">
        <v>2631</v>
      </c>
      <c r="E199" s="284" t="s">
        <v>2573</v>
      </c>
      <c r="F199" s="284"/>
      <c r="G199" s="108" t="s">
        <v>82</v>
      </c>
      <c r="H199" s="205">
        <v>0.2994</v>
      </c>
      <c r="I199" s="178">
        <v>18.850000000000001</v>
      </c>
      <c r="J199" s="178">
        <v>5.64</v>
      </c>
    </row>
    <row r="200" spans="1:10" customFormat="1" ht="26.1" customHeight="1" x14ac:dyDescent="0.2">
      <c r="A200" s="107" t="s">
        <v>2572</v>
      </c>
      <c r="B200" s="109" t="s">
        <v>2628</v>
      </c>
      <c r="C200" s="107" t="s">
        <v>15</v>
      </c>
      <c r="D200" s="107" t="s">
        <v>2629</v>
      </c>
      <c r="E200" s="284" t="s">
        <v>2573</v>
      </c>
      <c r="F200" s="284"/>
      <c r="G200" s="108" t="s">
        <v>107</v>
      </c>
      <c r="H200" s="205">
        <v>2.5</v>
      </c>
      <c r="I200" s="178">
        <v>2.7</v>
      </c>
      <c r="J200" s="178">
        <v>6.75</v>
      </c>
    </row>
    <row r="201" spans="1:10" customFormat="1" ht="26.1" customHeight="1" x14ac:dyDescent="0.2">
      <c r="A201" s="107" t="s">
        <v>2572</v>
      </c>
      <c r="B201" s="109" t="s">
        <v>2580</v>
      </c>
      <c r="C201" s="107" t="s">
        <v>15</v>
      </c>
      <c r="D201" s="107" t="s">
        <v>2581</v>
      </c>
      <c r="E201" s="284" t="s">
        <v>2573</v>
      </c>
      <c r="F201" s="284"/>
      <c r="G201" s="108" t="s">
        <v>531</v>
      </c>
      <c r="H201" s="205">
        <v>2.1299999999999999E-2</v>
      </c>
      <c r="I201" s="178">
        <v>6.38</v>
      </c>
      <c r="J201" s="178">
        <v>0.13</v>
      </c>
    </row>
    <row r="202" spans="1:10" customFormat="1" ht="26.1" customHeight="1" x14ac:dyDescent="0.2">
      <c r="A202" s="107" t="s">
        <v>2572</v>
      </c>
      <c r="B202" s="109" t="s">
        <v>2626</v>
      </c>
      <c r="C202" s="107" t="s">
        <v>15</v>
      </c>
      <c r="D202" s="107" t="s">
        <v>2627</v>
      </c>
      <c r="E202" s="284" t="s">
        <v>2573</v>
      </c>
      <c r="F202" s="284"/>
      <c r="G202" s="108" t="s">
        <v>107</v>
      </c>
      <c r="H202" s="205">
        <v>3.125</v>
      </c>
      <c r="I202" s="178">
        <v>3.91</v>
      </c>
      <c r="J202" s="178">
        <v>12.21</v>
      </c>
    </row>
    <row r="203" spans="1:10" customFormat="1" ht="25.5" x14ac:dyDescent="0.2">
      <c r="A203" s="206"/>
      <c r="B203" s="206"/>
      <c r="C203" s="206"/>
      <c r="D203" s="206"/>
      <c r="E203" s="206" t="s">
        <v>3313</v>
      </c>
      <c r="F203" s="207">
        <v>223.17</v>
      </c>
      <c r="G203" s="206" t="s">
        <v>3314</v>
      </c>
      <c r="H203" s="207">
        <v>0</v>
      </c>
      <c r="I203" s="206" t="s">
        <v>3315</v>
      </c>
      <c r="J203" s="207">
        <v>223.17</v>
      </c>
    </row>
    <row r="204" spans="1:10" customFormat="1" ht="15" thickBot="1" x14ac:dyDescent="0.25">
      <c r="A204" s="206"/>
      <c r="B204" s="206"/>
      <c r="C204" s="206"/>
      <c r="D204" s="206"/>
      <c r="E204" s="206" t="s">
        <v>3316</v>
      </c>
      <c r="F204" s="207">
        <v>244.41</v>
      </c>
      <c r="G204" s="206"/>
      <c r="H204" s="285" t="s">
        <v>3317</v>
      </c>
      <c r="I204" s="285"/>
      <c r="J204" s="207">
        <v>1131.9000000000001</v>
      </c>
    </row>
    <row r="205" spans="1:10" customFormat="1" ht="0.95" customHeight="1" thickTop="1" x14ac:dyDescent="0.2">
      <c r="A205" s="208"/>
      <c r="B205" s="208"/>
      <c r="C205" s="208"/>
      <c r="D205" s="208"/>
      <c r="E205" s="208"/>
      <c r="F205" s="208"/>
      <c r="G205" s="208"/>
      <c r="H205" s="208"/>
      <c r="I205" s="208"/>
      <c r="J205" s="208"/>
    </row>
    <row r="206" spans="1:10" customFormat="1" ht="18" customHeight="1" x14ac:dyDescent="0.2">
      <c r="A206" s="179" t="s">
        <v>1806</v>
      </c>
      <c r="B206" s="180" t="s">
        <v>1</v>
      </c>
      <c r="C206" s="179" t="s">
        <v>2</v>
      </c>
      <c r="D206" s="179" t="s">
        <v>3</v>
      </c>
      <c r="E206" s="281" t="s">
        <v>3297</v>
      </c>
      <c r="F206" s="281"/>
      <c r="G206" s="181" t="s">
        <v>4</v>
      </c>
      <c r="H206" s="180" t="s">
        <v>5</v>
      </c>
      <c r="I206" s="180" t="s">
        <v>6</v>
      </c>
      <c r="J206" s="180" t="s">
        <v>8</v>
      </c>
    </row>
    <row r="207" spans="1:10" customFormat="1" ht="51.95" customHeight="1" x14ac:dyDescent="0.2">
      <c r="A207" s="187" t="s">
        <v>3298</v>
      </c>
      <c r="B207" s="189" t="s">
        <v>1824</v>
      </c>
      <c r="C207" s="187" t="s">
        <v>15</v>
      </c>
      <c r="D207" s="187" t="s">
        <v>1465</v>
      </c>
      <c r="E207" s="282" t="s">
        <v>3392</v>
      </c>
      <c r="F207" s="282"/>
      <c r="G207" s="188" t="s">
        <v>16</v>
      </c>
      <c r="H207" s="199">
        <v>1</v>
      </c>
      <c r="I207" s="190">
        <v>50.13</v>
      </c>
      <c r="J207" s="190">
        <v>50.13</v>
      </c>
    </row>
    <row r="208" spans="1:10" customFormat="1" ht="24" customHeight="1" x14ac:dyDescent="0.2">
      <c r="A208" s="200" t="s">
        <v>3300</v>
      </c>
      <c r="B208" s="201" t="s">
        <v>3307</v>
      </c>
      <c r="C208" s="200" t="s">
        <v>15</v>
      </c>
      <c r="D208" s="200" t="s">
        <v>3308</v>
      </c>
      <c r="E208" s="283" t="s">
        <v>3306</v>
      </c>
      <c r="F208" s="283"/>
      <c r="G208" s="202" t="s">
        <v>55</v>
      </c>
      <c r="H208" s="203">
        <v>0.123</v>
      </c>
      <c r="I208" s="204">
        <v>23.58</v>
      </c>
      <c r="J208" s="204">
        <v>2.9</v>
      </c>
    </row>
    <row r="209" spans="1:10" customFormat="1" ht="24" customHeight="1" x14ac:dyDescent="0.2">
      <c r="A209" s="200" t="s">
        <v>3300</v>
      </c>
      <c r="B209" s="201" t="s">
        <v>3334</v>
      </c>
      <c r="C209" s="200" t="s">
        <v>15</v>
      </c>
      <c r="D209" s="200" t="s">
        <v>3335</v>
      </c>
      <c r="E209" s="283" t="s">
        <v>3306</v>
      </c>
      <c r="F209" s="283"/>
      <c r="G209" s="202" t="s">
        <v>55</v>
      </c>
      <c r="H209" s="203">
        <v>0.245</v>
      </c>
      <c r="I209" s="204">
        <v>31.67</v>
      </c>
      <c r="J209" s="204">
        <v>7.75</v>
      </c>
    </row>
    <row r="210" spans="1:10" customFormat="1" ht="39" customHeight="1" x14ac:dyDescent="0.2">
      <c r="A210" s="200" t="s">
        <v>3300</v>
      </c>
      <c r="B210" s="201" t="s">
        <v>3393</v>
      </c>
      <c r="C210" s="200" t="s">
        <v>15</v>
      </c>
      <c r="D210" s="200" t="s">
        <v>3394</v>
      </c>
      <c r="E210" s="283" t="s">
        <v>3360</v>
      </c>
      <c r="F210" s="283"/>
      <c r="G210" s="202" t="s">
        <v>67</v>
      </c>
      <c r="H210" s="203">
        <v>4.3099999999999999E-2</v>
      </c>
      <c r="I210" s="204">
        <v>841.49</v>
      </c>
      <c r="J210" s="204">
        <v>36.26</v>
      </c>
    </row>
    <row r="211" spans="1:10" customFormat="1" ht="26.1" customHeight="1" x14ac:dyDescent="0.2">
      <c r="A211" s="107" t="s">
        <v>2572</v>
      </c>
      <c r="B211" s="109" t="s">
        <v>2634</v>
      </c>
      <c r="C211" s="107" t="s">
        <v>15</v>
      </c>
      <c r="D211" s="107" t="s">
        <v>2635</v>
      </c>
      <c r="E211" s="284" t="s">
        <v>2573</v>
      </c>
      <c r="F211" s="284"/>
      <c r="G211" s="108" t="s">
        <v>531</v>
      </c>
      <c r="H211" s="205">
        <v>0.21</v>
      </c>
      <c r="I211" s="178">
        <v>13.49</v>
      </c>
      <c r="J211" s="178">
        <v>2.83</v>
      </c>
    </row>
    <row r="212" spans="1:10" customFormat="1" ht="24" customHeight="1" x14ac:dyDescent="0.2">
      <c r="A212" s="107" t="s">
        <v>2572</v>
      </c>
      <c r="B212" s="109" t="s">
        <v>2632</v>
      </c>
      <c r="C212" s="107" t="s">
        <v>15</v>
      </c>
      <c r="D212" s="107" t="s">
        <v>2633</v>
      </c>
      <c r="E212" s="284" t="s">
        <v>2573</v>
      </c>
      <c r="F212" s="284"/>
      <c r="G212" s="108" t="s">
        <v>82</v>
      </c>
      <c r="H212" s="205">
        <v>0.5</v>
      </c>
      <c r="I212" s="178">
        <v>0.78</v>
      </c>
      <c r="J212" s="178">
        <v>0.39</v>
      </c>
    </row>
    <row r="213" spans="1:10" customFormat="1" ht="25.5" x14ac:dyDescent="0.2">
      <c r="A213" s="206"/>
      <c r="B213" s="206"/>
      <c r="C213" s="206"/>
      <c r="D213" s="206"/>
      <c r="E213" s="206" t="s">
        <v>3313</v>
      </c>
      <c r="F213" s="207">
        <v>15.79</v>
      </c>
      <c r="G213" s="206" t="s">
        <v>3314</v>
      </c>
      <c r="H213" s="207">
        <v>0</v>
      </c>
      <c r="I213" s="206" t="s">
        <v>3315</v>
      </c>
      <c r="J213" s="207">
        <v>15.79</v>
      </c>
    </row>
    <row r="214" spans="1:10" customFormat="1" ht="15" thickBot="1" x14ac:dyDescent="0.25">
      <c r="A214" s="206"/>
      <c r="B214" s="206"/>
      <c r="C214" s="206"/>
      <c r="D214" s="206"/>
      <c r="E214" s="206" t="s">
        <v>3316</v>
      </c>
      <c r="F214" s="207">
        <v>13.8</v>
      </c>
      <c r="G214" s="206"/>
      <c r="H214" s="285" t="s">
        <v>3317</v>
      </c>
      <c r="I214" s="285"/>
      <c r="J214" s="207">
        <v>63.93</v>
      </c>
    </row>
    <row r="215" spans="1:10" customFormat="1" ht="0.95" customHeight="1" thickTop="1" x14ac:dyDescent="0.2">
      <c r="A215" s="208"/>
      <c r="B215" s="208"/>
      <c r="C215" s="208"/>
      <c r="D215" s="208"/>
      <c r="E215" s="208"/>
      <c r="F215" s="208"/>
      <c r="G215" s="208"/>
      <c r="H215" s="208"/>
      <c r="I215" s="208"/>
      <c r="J215" s="208"/>
    </row>
    <row r="216" spans="1:10" customFormat="1" ht="18" customHeight="1" x14ac:dyDescent="0.2">
      <c r="A216" s="179" t="s">
        <v>1819</v>
      </c>
      <c r="B216" s="180" t="s">
        <v>1</v>
      </c>
      <c r="C216" s="179" t="s">
        <v>2</v>
      </c>
      <c r="D216" s="179" t="s">
        <v>3</v>
      </c>
      <c r="E216" s="281" t="s">
        <v>3297</v>
      </c>
      <c r="F216" s="281"/>
      <c r="G216" s="181" t="s">
        <v>4</v>
      </c>
      <c r="H216" s="180" t="s">
        <v>5</v>
      </c>
      <c r="I216" s="180" t="s">
        <v>6</v>
      </c>
      <c r="J216" s="180" t="s">
        <v>8</v>
      </c>
    </row>
    <row r="217" spans="1:10" customFormat="1" ht="51.95" customHeight="1" x14ac:dyDescent="0.2">
      <c r="A217" s="187" t="s">
        <v>3298</v>
      </c>
      <c r="B217" s="189" t="s">
        <v>1828</v>
      </c>
      <c r="C217" s="187" t="s">
        <v>15</v>
      </c>
      <c r="D217" s="187" t="s">
        <v>1829</v>
      </c>
      <c r="E217" s="282" t="s">
        <v>3395</v>
      </c>
      <c r="F217" s="282"/>
      <c r="G217" s="188" t="s">
        <v>107</v>
      </c>
      <c r="H217" s="199">
        <v>1</v>
      </c>
      <c r="I217" s="190">
        <v>107.56</v>
      </c>
      <c r="J217" s="190">
        <v>107.56</v>
      </c>
    </row>
    <row r="218" spans="1:10" customFormat="1" ht="24" customHeight="1" x14ac:dyDescent="0.2">
      <c r="A218" s="200" t="s">
        <v>3300</v>
      </c>
      <c r="B218" s="201" t="s">
        <v>3334</v>
      </c>
      <c r="C218" s="200" t="s">
        <v>15</v>
      </c>
      <c r="D218" s="200" t="s">
        <v>3335</v>
      </c>
      <c r="E218" s="283" t="s">
        <v>3306</v>
      </c>
      <c r="F218" s="283"/>
      <c r="G218" s="202" t="s">
        <v>55</v>
      </c>
      <c r="H218" s="203">
        <v>0.32019999999999998</v>
      </c>
      <c r="I218" s="204">
        <v>31.67</v>
      </c>
      <c r="J218" s="204">
        <v>10.14</v>
      </c>
    </row>
    <row r="219" spans="1:10" customFormat="1" ht="26.1" customHeight="1" x14ac:dyDescent="0.2">
      <c r="A219" s="200" t="s">
        <v>3300</v>
      </c>
      <c r="B219" s="201" t="s">
        <v>3352</v>
      </c>
      <c r="C219" s="200" t="s">
        <v>15</v>
      </c>
      <c r="D219" s="200" t="s">
        <v>3353</v>
      </c>
      <c r="E219" s="283" t="s">
        <v>3306</v>
      </c>
      <c r="F219" s="283"/>
      <c r="G219" s="202" t="s">
        <v>55</v>
      </c>
      <c r="H219" s="203">
        <v>0.20300000000000001</v>
      </c>
      <c r="I219" s="204">
        <v>27.46</v>
      </c>
      <c r="J219" s="204">
        <v>5.57</v>
      </c>
    </row>
    <row r="220" spans="1:10" customFormat="1" ht="39" customHeight="1" x14ac:dyDescent="0.2">
      <c r="A220" s="200" t="s">
        <v>3300</v>
      </c>
      <c r="B220" s="201" t="s">
        <v>3396</v>
      </c>
      <c r="C220" s="200" t="s">
        <v>15</v>
      </c>
      <c r="D220" s="200" t="s">
        <v>3397</v>
      </c>
      <c r="E220" s="283" t="s">
        <v>3338</v>
      </c>
      <c r="F220" s="283"/>
      <c r="G220" s="202" t="s">
        <v>3342</v>
      </c>
      <c r="H220" s="203">
        <v>0.16919999999999999</v>
      </c>
      <c r="I220" s="204">
        <v>6.22</v>
      </c>
      <c r="J220" s="204">
        <v>1.05</v>
      </c>
    </row>
    <row r="221" spans="1:10" customFormat="1" ht="39" customHeight="1" x14ac:dyDescent="0.2">
      <c r="A221" s="200" t="s">
        <v>3300</v>
      </c>
      <c r="B221" s="201" t="s">
        <v>3398</v>
      </c>
      <c r="C221" s="200" t="s">
        <v>15</v>
      </c>
      <c r="D221" s="200" t="s">
        <v>3399</v>
      </c>
      <c r="E221" s="283" t="s">
        <v>3338</v>
      </c>
      <c r="F221" s="283"/>
      <c r="G221" s="202" t="s">
        <v>3339</v>
      </c>
      <c r="H221" s="203">
        <v>3.3799999999999997E-2</v>
      </c>
      <c r="I221" s="204">
        <v>22.01</v>
      </c>
      <c r="J221" s="204">
        <v>0.74</v>
      </c>
    </row>
    <row r="222" spans="1:10" customFormat="1" ht="26.1" customHeight="1" x14ac:dyDescent="0.2">
      <c r="A222" s="200" t="s">
        <v>3300</v>
      </c>
      <c r="B222" s="201" t="s">
        <v>3400</v>
      </c>
      <c r="C222" s="200" t="s">
        <v>15</v>
      </c>
      <c r="D222" s="200" t="s">
        <v>3401</v>
      </c>
      <c r="E222" s="283" t="s">
        <v>3360</v>
      </c>
      <c r="F222" s="283"/>
      <c r="G222" s="202" t="s">
        <v>67</v>
      </c>
      <c r="H222" s="203">
        <v>4.8999999999999998E-3</v>
      </c>
      <c r="I222" s="204">
        <v>692.74</v>
      </c>
      <c r="J222" s="204">
        <v>3.39</v>
      </c>
    </row>
    <row r="223" spans="1:10" customFormat="1" ht="24" customHeight="1" x14ac:dyDescent="0.2">
      <c r="A223" s="200" t="s">
        <v>3300</v>
      </c>
      <c r="B223" s="201" t="s">
        <v>3307</v>
      </c>
      <c r="C223" s="200" t="s">
        <v>15</v>
      </c>
      <c r="D223" s="200" t="s">
        <v>3308</v>
      </c>
      <c r="E223" s="283" t="s">
        <v>3306</v>
      </c>
      <c r="F223" s="283"/>
      <c r="G223" s="202" t="s">
        <v>55</v>
      </c>
      <c r="H223" s="203">
        <v>0.64039999999999997</v>
      </c>
      <c r="I223" s="204">
        <v>23.58</v>
      </c>
      <c r="J223" s="204">
        <v>15.1</v>
      </c>
    </row>
    <row r="224" spans="1:10" customFormat="1" ht="39" customHeight="1" x14ac:dyDescent="0.2">
      <c r="A224" s="107" t="s">
        <v>2572</v>
      </c>
      <c r="B224" s="109" t="s">
        <v>2638</v>
      </c>
      <c r="C224" s="107" t="s">
        <v>15</v>
      </c>
      <c r="D224" s="107" t="s">
        <v>2639</v>
      </c>
      <c r="E224" s="284" t="s">
        <v>2573</v>
      </c>
      <c r="F224" s="284"/>
      <c r="G224" s="108" t="s">
        <v>67</v>
      </c>
      <c r="H224" s="205">
        <v>0.13070000000000001</v>
      </c>
      <c r="I224" s="178">
        <v>520</v>
      </c>
      <c r="J224" s="178">
        <v>67.959999999999994</v>
      </c>
    </row>
    <row r="225" spans="1:10" customFormat="1" ht="26.1" customHeight="1" x14ac:dyDescent="0.2">
      <c r="A225" s="107" t="s">
        <v>2572</v>
      </c>
      <c r="B225" s="109" t="s">
        <v>2636</v>
      </c>
      <c r="C225" s="107" t="s">
        <v>15</v>
      </c>
      <c r="D225" s="107" t="s">
        <v>2637</v>
      </c>
      <c r="E225" s="284" t="s">
        <v>2573</v>
      </c>
      <c r="F225" s="284"/>
      <c r="G225" s="108" t="s">
        <v>67</v>
      </c>
      <c r="H225" s="205">
        <v>2.1499999999999998E-2</v>
      </c>
      <c r="I225" s="178">
        <v>168.2</v>
      </c>
      <c r="J225" s="178">
        <v>3.61</v>
      </c>
    </row>
    <row r="226" spans="1:10" customFormat="1" ht="25.5" x14ac:dyDescent="0.2">
      <c r="A226" s="206"/>
      <c r="B226" s="206"/>
      <c r="C226" s="206"/>
      <c r="D226" s="206"/>
      <c r="E226" s="206" t="s">
        <v>3313</v>
      </c>
      <c r="F226" s="207">
        <v>23.11</v>
      </c>
      <c r="G226" s="206" t="s">
        <v>3314</v>
      </c>
      <c r="H226" s="207">
        <v>0</v>
      </c>
      <c r="I226" s="206" t="s">
        <v>3315</v>
      </c>
      <c r="J226" s="207">
        <v>23.11</v>
      </c>
    </row>
    <row r="227" spans="1:10" customFormat="1" ht="15" thickBot="1" x14ac:dyDescent="0.25">
      <c r="A227" s="206"/>
      <c r="B227" s="206"/>
      <c r="C227" s="206"/>
      <c r="D227" s="206"/>
      <c r="E227" s="206" t="s">
        <v>3316</v>
      </c>
      <c r="F227" s="207">
        <v>29.62</v>
      </c>
      <c r="G227" s="206"/>
      <c r="H227" s="285" t="s">
        <v>3317</v>
      </c>
      <c r="I227" s="285"/>
      <c r="J227" s="207">
        <v>137.18</v>
      </c>
    </row>
    <row r="228" spans="1:10" customFormat="1" ht="0.95" customHeight="1" thickTop="1" x14ac:dyDescent="0.2">
      <c r="A228" s="208"/>
      <c r="B228" s="208"/>
      <c r="C228" s="208"/>
      <c r="D228" s="208"/>
      <c r="E228" s="208"/>
      <c r="F228" s="208"/>
      <c r="G228" s="208"/>
      <c r="H228" s="208"/>
      <c r="I228" s="208"/>
      <c r="J228" s="208"/>
    </row>
    <row r="229" spans="1:10" customFormat="1" ht="18" customHeight="1" x14ac:dyDescent="0.2">
      <c r="A229" s="179" t="s">
        <v>2129</v>
      </c>
      <c r="B229" s="180" t="s">
        <v>1</v>
      </c>
      <c r="C229" s="179" t="s">
        <v>2</v>
      </c>
      <c r="D229" s="179" t="s">
        <v>3</v>
      </c>
      <c r="E229" s="281" t="s">
        <v>3297</v>
      </c>
      <c r="F229" s="281"/>
      <c r="G229" s="181" t="s">
        <v>4</v>
      </c>
      <c r="H229" s="180" t="s">
        <v>5</v>
      </c>
      <c r="I229" s="180" t="s">
        <v>6</v>
      </c>
      <c r="J229" s="180" t="s">
        <v>8</v>
      </c>
    </row>
    <row r="230" spans="1:10" customFormat="1" ht="26.1" customHeight="1" x14ac:dyDescent="0.2">
      <c r="A230" s="187" t="s">
        <v>3298</v>
      </c>
      <c r="B230" s="189" t="s">
        <v>1830</v>
      </c>
      <c r="C230" s="187" t="s">
        <v>15</v>
      </c>
      <c r="D230" s="187" t="s">
        <v>1831</v>
      </c>
      <c r="E230" s="282" t="s">
        <v>3402</v>
      </c>
      <c r="F230" s="282"/>
      <c r="G230" s="188" t="s">
        <v>16</v>
      </c>
      <c r="H230" s="199">
        <v>1</v>
      </c>
      <c r="I230" s="190">
        <v>19.010000000000002</v>
      </c>
      <c r="J230" s="190">
        <v>19.010000000000002</v>
      </c>
    </row>
    <row r="231" spans="1:10" customFormat="1" ht="24" customHeight="1" x14ac:dyDescent="0.2">
      <c r="A231" s="200" t="s">
        <v>3300</v>
      </c>
      <c r="B231" s="201" t="s">
        <v>3307</v>
      </c>
      <c r="C231" s="200" t="s">
        <v>15</v>
      </c>
      <c r="D231" s="200" t="s">
        <v>3308</v>
      </c>
      <c r="E231" s="283" t="s">
        <v>3306</v>
      </c>
      <c r="F231" s="283"/>
      <c r="G231" s="202" t="s">
        <v>55</v>
      </c>
      <c r="H231" s="203">
        <v>0.1386</v>
      </c>
      <c r="I231" s="204">
        <v>23.58</v>
      </c>
      <c r="J231" s="204">
        <v>3.26</v>
      </c>
    </row>
    <row r="232" spans="1:10" customFormat="1" ht="24" customHeight="1" x14ac:dyDescent="0.2">
      <c r="A232" s="200" t="s">
        <v>3300</v>
      </c>
      <c r="B232" s="201" t="s">
        <v>3403</v>
      </c>
      <c r="C232" s="200" t="s">
        <v>15</v>
      </c>
      <c r="D232" s="200" t="s">
        <v>3404</v>
      </c>
      <c r="E232" s="283" t="s">
        <v>3306</v>
      </c>
      <c r="F232" s="283"/>
      <c r="G232" s="202" t="s">
        <v>55</v>
      </c>
      <c r="H232" s="203">
        <v>2.7699999999999999E-2</v>
      </c>
      <c r="I232" s="204">
        <v>27.43</v>
      </c>
      <c r="J232" s="204">
        <v>0.75</v>
      </c>
    </row>
    <row r="233" spans="1:10" customFormat="1" ht="26.1" customHeight="1" x14ac:dyDescent="0.2">
      <c r="A233" s="107" t="s">
        <v>2572</v>
      </c>
      <c r="B233" s="109" t="s">
        <v>2640</v>
      </c>
      <c r="C233" s="107" t="s">
        <v>15</v>
      </c>
      <c r="D233" s="107" t="s">
        <v>2641</v>
      </c>
      <c r="E233" s="284" t="s">
        <v>2573</v>
      </c>
      <c r="F233" s="284"/>
      <c r="G233" s="108" t="s">
        <v>16</v>
      </c>
      <c r="H233" s="205">
        <v>1</v>
      </c>
      <c r="I233" s="178">
        <v>15</v>
      </c>
      <c r="J233" s="178">
        <v>15</v>
      </c>
    </row>
    <row r="234" spans="1:10" customFormat="1" ht="25.5" x14ac:dyDescent="0.2">
      <c r="A234" s="206"/>
      <c r="B234" s="206"/>
      <c r="C234" s="206"/>
      <c r="D234" s="206"/>
      <c r="E234" s="206" t="s">
        <v>3313</v>
      </c>
      <c r="F234" s="207">
        <v>2.82</v>
      </c>
      <c r="G234" s="206" t="s">
        <v>3314</v>
      </c>
      <c r="H234" s="207">
        <v>0</v>
      </c>
      <c r="I234" s="206" t="s">
        <v>3315</v>
      </c>
      <c r="J234" s="207">
        <v>2.82</v>
      </c>
    </row>
    <row r="235" spans="1:10" customFormat="1" ht="15" thickBot="1" x14ac:dyDescent="0.25">
      <c r="A235" s="206"/>
      <c r="B235" s="206"/>
      <c r="C235" s="206"/>
      <c r="D235" s="206"/>
      <c r="E235" s="206" t="s">
        <v>3316</v>
      </c>
      <c r="F235" s="207">
        <v>5.23</v>
      </c>
      <c r="G235" s="206"/>
      <c r="H235" s="285" t="s">
        <v>3317</v>
      </c>
      <c r="I235" s="285"/>
      <c r="J235" s="207">
        <v>24.24</v>
      </c>
    </row>
    <row r="236" spans="1:10" customFormat="1" ht="0.95" customHeight="1" thickTop="1" x14ac:dyDescent="0.2">
      <c r="A236" s="208"/>
      <c r="B236" s="208"/>
      <c r="C236" s="208"/>
      <c r="D236" s="208"/>
      <c r="E236" s="208"/>
      <c r="F236" s="208"/>
      <c r="G236" s="208"/>
      <c r="H236" s="208"/>
      <c r="I236" s="208"/>
      <c r="J236" s="208"/>
    </row>
    <row r="237" spans="1:10" customFormat="1" ht="18" customHeight="1" x14ac:dyDescent="0.2">
      <c r="A237" s="179" t="s">
        <v>723</v>
      </c>
      <c r="B237" s="180" t="s">
        <v>1</v>
      </c>
      <c r="C237" s="179" t="s">
        <v>2</v>
      </c>
      <c r="D237" s="179" t="s">
        <v>3</v>
      </c>
      <c r="E237" s="281" t="s">
        <v>3297</v>
      </c>
      <c r="F237" s="281"/>
      <c r="G237" s="181" t="s">
        <v>4</v>
      </c>
      <c r="H237" s="180" t="s">
        <v>5</v>
      </c>
      <c r="I237" s="180" t="s">
        <v>6</v>
      </c>
      <c r="J237" s="180" t="s">
        <v>8</v>
      </c>
    </row>
    <row r="238" spans="1:10" customFormat="1" ht="51.95" customHeight="1" x14ac:dyDescent="0.2">
      <c r="A238" s="187" t="s">
        <v>3298</v>
      </c>
      <c r="B238" s="189" t="s">
        <v>1833</v>
      </c>
      <c r="C238" s="187" t="s">
        <v>15</v>
      </c>
      <c r="D238" s="187" t="s">
        <v>1842</v>
      </c>
      <c r="E238" s="282" t="s">
        <v>3405</v>
      </c>
      <c r="F238" s="282"/>
      <c r="G238" s="188" t="s">
        <v>16</v>
      </c>
      <c r="H238" s="199">
        <v>1</v>
      </c>
      <c r="I238" s="190">
        <v>5.07</v>
      </c>
      <c r="J238" s="190">
        <v>5.07</v>
      </c>
    </row>
    <row r="239" spans="1:10" customFormat="1" ht="24" customHeight="1" x14ac:dyDescent="0.2">
      <c r="A239" s="200" t="s">
        <v>3300</v>
      </c>
      <c r="B239" s="201" t="s">
        <v>3334</v>
      </c>
      <c r="C239" s="200" t="s">
        <v>15</v>
      </c>
      <c r="D239" s="200" t="s">
        <v>3335</v>
      </c>
      <c r="E239" s="283" t="s">
        <v>3306</v>
      </c>
      <c r="F239" s="283"/>
      <c r="G239" s="202" t="s">
        <v>55</v>
      </c>
      <c r="H239" s="203">
        <v>6.8099999999999994E-2</v>
      </c>
      <c r="I239" s="204">
        <v>31.67</v>
      </c>
      <c r="J239" s="204">
        <v>2.15</v>
      </c>
    </row>
    <row r="240" spans="1:10" customFormat="1" ht="39" customHeight="1" x14ac:dyDescent="0.2">
      <c r="A240" s="200" t="s">
        <v>3300</v>
      </c>
      <c r="B240" s="201" t="s">
        <v>3406</v>
      </c>
      <c r="C240" s="200" t="s">
        <v>15</v>
      </c>
      <c r="D240" s="200" t="s">
        <v>3407</v>
      </c>
      <c r="E240" s="283" t="s">
        <v>3360</v>
      </c>
      <c r="F240" s="283"/>
      <c r="G240" s="202" t="s">
        <v>67</v>
      </c>
      <c r="H240" s="203">
        <v>3.7000000000000002E-3</v>
      </c>
      <c r="I240" s="204">
        <v>629.20000000000005</v>
      </c>
      <c r="J240" s="204">
        <v>2.3199999999999998</v>
      </c>
    </row>
    <row r="241" spans="1:10" customFormat="1" ht="24" customHeight="1" x14ac:dyDescent="0.2">
      <c r="A241" s="200" t="s">
        <v>3300</v>
      </c>
      <c r="B241" s="201" t="s">
        <v>3307</v>
      </c>
      <c r="C241" s="200" t="s">
        <v>15</v>
      </c>
      <c r="D241" s="200" t="s">
        <v>3308</v>
      </c>
      <c r="E241" s="283" t="s">
        <v>3306</v>
      </c>
      <c r="F241" s="283"/>
      <c r="G241" s="202" t="s">
        <v>55</v>
      </c>
      <c r="H241" s="203">
        <v>2.5499999999999998E-2</v>
      </c>
      <c r="I241" s="204">
        <v>23.58</v>
      </c>
      <c r="J241" s="204">
        <v>0.6</v>
      </c>
    </row>
    <row r="242" spans="1:10" customFormat="1" ht="25.5" x14ac:dyDescent="0.2">
      <c r="A242" s="206"/>
      <c r="B242" s="206"/>
      <c r="C242" s="206"/>
      <c r="D242" s="206"/>
      <c r="E242" s="206" t="s">
        <v>3313</v>
      </c>
      <c r="F242" s="207">
        <v>2.4500000000000002</v>
      </c>
      <c r="G242" s="206" t="s">
        <v>3314</v>
      </c>
      <c r="H242" s="207">
        <v>0</v>
      </c>
      <c r="I242" s="206" t="s">
        <v>3315</v>
      </c>
      <c r="J242" s="207">
        <v>2.4500000000000002</v>
      </c>
    </row>
    <row r="243" spans="1:10" customFormat="1" ht="15" thickBot="1" x14ac:dyDescent="0.25">
      <c r="A243" s="206"/>
      <c r="B243" s="206"/>
      <c r="C243" s="206"/>
      <c r="D243" s="206"/>
      <c r="E243" s="206" t="s">
        <v>3316</v>
      </c>
      <c r="F243" s="207">
        <v>1.39</v>
      </c>
      <c r="G243" s="206"/>
      <c r="H243" s="285" t="s">
        <v>3317</v>
      </c>
      <c r="I243" s="285"/>
      <c r="J243" s="207">
        <v>6.46</v>
      </c>
    </row>
    <row r="244" spans="1:10" customFormat="1" ht="0.95" customHeight="1" thickTop="1" x14ac:dyDescent="0.2">
      <c r="A244" s="208"/>
      <c r="B244" s="208"/>
      <c r="C244" s="208"/>
      <c r="D244" s="208"/>
      <c r="E244" s="208"/>
      <c r="F244" s="208"/>
      <c r="G244" s="208"/>
      <c r="H244" s="208"/>
      <c r="I244" s="208"/>
      <c r="J244" s="208"/>
    </row>
    <row r="245" spans="1:10" customFormat="1" ht="18" customHeight="1" x14ac:dyDescent="0.2">
      <c r="A245" s="179" t="s">
        <v>727</v>
      </c>
      <c r="B245" s="180" t="s">
        <v>1</v>
      </c>
      <c r="C245" s="179" t="s">
        <v>2</v>
      </c>
      <c r="D245" s="179" t="s">
        <v>3</v>
      </c>
      <c r="E245" s="281" t="s">
        <v>3297</v>
      </c>
      <c r="F245" s="281"/>
      <c r="G245" s="181" t="s">
        <v>4</v>
      </c>
      <c r="H245" s="180" t="s">
        <v>5</v>
      </c>
      <c r="I245" s="180" t="s">
        <v>6</v>
      </c>
      <c r="J245" s="180" t="s">
        <v>8</v>
      </c>
    </row>
    <row r="246" spans="1:10" customFormat="1" ht="51.95" customHeight="1" x14ac:dyDescent="0.2">
      <c r="A246" s="187" t="s">
        <v>3298</v>
      </c>
      <c r="B246" s="189" t="s">
        <v>182</v>
      </c>
      <c r="C246" s="187" t="s">
        <v>15</v>
      </c>
      <c r="D246" s="187" t="s">
        <v>1835</v>
      </c>
      <c r="E246" s="282" t="s">
        <v>3408</v>
      </c>
      <c r="F246" s="282"/>
      <c r="G246" s="188" t="s">
        <v>16</v>
      </c>
      <c r="H246" s="199">
        <v>1</v>
      </c>
      <c r="I246" s="190">
        <v>45.52</v>
      </c>
      <c r="J246" s="190">
        <v>45.52</v>
      </c>
    </row>
    <row r="247" spans="1:10" customFormat="1" ht="24" customHeight="1" x14ac:dyDescent="0.2">
      <c r="A247" s="200" t="s">
        <v>3300</v>
      </c>
      <c r="B247" s="201" t="s">
        <v>3334</v>
      </c>
      <c r="C247" s="200" t="s">
        <v>15</v>
      </c>
      <c r="D247" s="200" t="s">
        <v>3335</v>
      </c>
      <c r="E247" s="283" t="s">
        <v>3306</v>
      </c>
      <c r="F247" s="283"/>
      <c r="G247" s="202" t="s">
        <v>55</v>
      </c>
      <c r="H247" s="203">
        <v>0.47239999999999999</v>
      </c>
      <c r="I247" s="204">
        <v>31.67</v>
      </c>
      <c r="J247" s="204">
        <v>14.96</v>
      </c>
    </row>
    <row r="248" spans="1:10" customFormat="1" ht="51.95" customHeight="1" x14ac:dyDescent="0.2">
      <c r="A248" s="200" t="s">
        <v>3300</v>
      </c>
      <c r="B248" s="201" t="s">
        <v>3409</v>
      </c>
      <c r="C248" s="200" t="s">
        <v>15</v>
      </c>
      <c r="D248" s="200" t="s">
        <v>3410</v>
      </c>
      <c r="E248" s="283" t="s">
        <v>3360</v>
      </c>
      <c r="F248" s="283"/>
      <c r="G248" s="202" t="s">
        <v>67</v>
      </c>
      <c r="H248" s="203">
        <v>3.04E-2</v>
      </c>
      <c r="I248" s="204">
        <v>822.67</v>
      </c>
      <c r="J248" s="204">
        <v>25</v>
      </c>
    </row>
    <row r="249" spans="1:10" customFormat="1" ht="24" customHeight="1" x14ac:dyDescent="0.2">
      <c r="A249" s="200" t="s">
        <v>3300</v>
      </c>
      <c r="B249" s="201" t="s">
        <v>3307</v>
      </c>
      <c r="C249" s="200" t="s">
        <v>15</v>
      </c>
      <c r="D249" s="200" t="s">
        <v>3308</v>
      </c>
      <c r="E249" s="283" t="s">
        <v>3306</v>
      </c>
      <c r="F249" s="283"/>
      <c r="G249" s="202" t="s">
        <v>55</v>
      </c>
      <c r="H249" s="203">
        <v>0.23619999999999999</v>
      </c>
      <c r="I249" s="204">
        <v>23.58</v>
      </c>
      <c r="J249" s="204">
        <v>5.56</v>
      </c>
    </row>
    <row r="250" spans="1:10" customFormat="1" ht="25.5" x14ac:dyDescent="0.2">
      <c r="A250" s="206"/>
      <c r="B250" s="206"/>
      <c r="C250" s="206"/>
      <c r="D250" s="206"/>
      <c r="E250" s="206" t="s">
        <v>3313</v>
      </c>
      <c r="F250" s="207">
        <v>20.96</v>
      </c>
      <c r="G250" s="206" t="s">
        <v>3314</v>
      </c>
      <c r="H250" s="207">
        <v>0</v>
      </c>
      <c r="I250" s="206" t="s">
        <v>3315</v>
      </c>
      <c r="J250" s="207">
        <v>20.96</v>
      </c>
    </row>
    <row r="251" spans="1:10" customFormat="1" ht="15" thickBot="1" x14ac:dyDescent="0.25">
      <c r="A251" s="206"/>
      <c r="B251" s="206"/>
      <c r="C251" s="206"/>
      <c r="D251" s="206"/>
      <c r="E251" s="206" t="s">
        <v>3316</v>
      </c>
      <c r="F251" s="207">
        <v>12.53</v>
      </c>
      <c r="G251" s="206"/>
      <c r="H251" s="285" t="s">
        <v>3317</v>
      </c>
      <c r="I251" s="285"/>
      <c r="J251" s="207">
        <v>58.05</v>
      </c>
    </row>
    <row r="252" spans="1:10" customFormat="1" ht="0.95" customHeight="1" thickTop="1" x14ac:dyDescent="0.2">
      <c r="A252" s="208"/>
      <c r="B252" s="208"/>
      <c r="C252" s="208"/>
      <c r="D252" s="208"/>
      <c r="E252" s="208"/>
      <c r="F252" s="208"/>
      <c r="G252" s="208"/>
      <c r="H252" s="208"/>
      <c r="I252" s="208"/>
      <c r="J252" s="208"/>
    </row>
    <row r="253" spans="1:10" customFormat="1" ht="18" customHeight="1" x14ac:dyDescent="0.2">
      <c r="A253" s="179" t="s">
        <v>730</v>
      </c>
      <c r="B253" s="180" t="s">
        <v>1</v>
      </c>
      <c r="C253" s="179" t="s">
        <v>2</v>
      </c>
      <c r="D253" s="179" t="s">
        <v>3</v>
      </c>
      <c r="E253" s="281" t="s">
        <v>3297</v>
      </c>
      <c r="F253" s="281"/>
      <c r="G253" s="181" t="s">
        <v>4</v>
      </c>
      <c r="H253" s="180" t="s">
        <v>5</v>
      </c>
      <c r="I253" s="180" t="s">
        <v>6</v>
      </c>
      <c r="J253" s="180" t="s">
        <v>8</v>
      </c>
    </row>
    <row r="254" spans="1:10" customFormat="1" ht="51.95" customHeight="1" x14ac:dyDescent="0.2">
      <c r="A254" s="187" t="s">
        <v>3298</v>
      </c>
      <c r="B254" s="189" t="s">
        <v>184</v>
      </c>
      <c r="C254" s="187" t="s">
        <v>15</v>
      </c>
      <c r="D254" s="187" t="s">
        <v>1836</v>
      </c>
      <c r="E254" s="282" t="s">
        <v>3408</v>
      </c>
      <c r="F254" s="282"/>
      <c r="G254" s="188" t="s">
        <v>16</v>
      </c>
      <c r="H254" s="199">
        <v>1</v>
      </c>
      <c r="I254" s="190">
        <v>40.729999999999997</v>
      </c>
      <c r="J254" s="190">
        <v>40.729999999999997</v>
      </c>
    </row>
    <row r="255" spans="1:10" customFormat="1" ht="24" customHeight="1" x14ac:dyDescent="0.2">
      <c r="A255" s="200" t="s">
        <v>3300</v>
      </c>
      <c r="B255" s="201" t="s">
        <v>3307</v>
      </c>
      <c r="C255" s="200" t="s">
        <v>15</v>
      </c>
      <c r="D255" s="200" t="s">
        <v>3308</v>
      </c>
      <c r="E255" s="283" t="s">
        <v>3306</v>
      </c>
      <c r="F255" s="283"/>
      <c r="G255" s="202" t="s">
        <v>55</v>
      </c>
      <c r="H255" s="203">
        <v>0.22009999999999999</v>
      </c>
      <c r="I255" s="204">
        <v>23.58</v>
      </c>
      <c r="J255" s="204">
        <v>5.18</v>
      </c>
    </row>
    <row r="256" spans="1:10" customFormat="1" ht="51.95" customHeight="1" x14ac:dyDescent="0.2">
      <c r="A256" s="200" t="s">
        <v>3300</v>
      </c>
      <c r="B256" s="201" t="s">
        <v>3358</v>
      </c>
      <c r="C256" s="200" t="s">
        <v>15</v>
      </c>
      <c r="D256" s="200" t="s">
        <v>3359</v>
      </c>
      <c r="E256" s="283" t="s">
        <v>3360</v>
      </c>
      <c r="F256" s="283"/>
      <c r="G256" s="202" t="s">
        <v>67</v>
      </c>
      <c r="H256" s="203">
        <v>3.04E-2</v>
      </c>
      <c r="I256" s="204">
        <v>711</v>
      </c>
      <c r="J256" s="204">
        <v>21.61</v>
      </c>
    </row>
    <row r="257" spans="1:10" customFormat="1" ht="24" customHeight="1" x14ac:dyDescent="0.2">
      <c r="A257" s="200" t="s">
        <v>3300</v>
      </c>
      <c r="B257" s="201" t="s">
        <v>3334</v>
      </c>
      <c r="C257" s="200" t="s">
        <v>15</v>
      </c>
      <c r="D257" s="200" t="s">
        <v>3335</v>
      </c>
      <c r="E257" s="283" t="s">
        <v>3306</v>
      </c>
      <c r="F257" s="283"/>
      <c r="G257" s="202" t="s">
        <v>55</v>
      </c>
      <c r="H257" s="203">
        <v>0.44019999999999998</v>
      </c>
      <c r="I257" s="204">
        <v>31.67</v>
      </c>
      <c r="J257" s="204">
        <v>13.94</v>
      </c>
    </row>
    <row r="258" spans="1:10" customFormat="1" ht="25.5" x14ac:dyDescent="0.2">
      <c r="A258" s="206"/>
      <c r="B258" s="206"/>
      <c r="C258" s="206"/>
      <c r="D258" s="206"/>
      <c r="E258" s="206" t="s">
        <v>3313</v>
      </c>
      <c r="F258" s="207">
        <v>17.690000000000001</v>
      </c>
      <c r="G258" s="206" t="s">
        <v>3314</v>
      </c>
      <c r="H258" s="207">
        <v>0</v>
      </c>
      <c r="I258" s="206" t="s">
        <v>3315</v>
      </c>
      <c r="J258" s="207">
        <v>17.690000000000001</v>
      </c>
    </row>
    <row r="259" spans="1:10" customFormat="1" ht="15" thickBot="1" x14ac:dyDescent="0.25">
      <c r="A259" s="206"/>
      <c r="B259" s="206"/>
      <c r="C259" s="206"/>
      <c r="D259" s="206"/>
      <c r="E259" s="206" t="s">
        <v>3316</v>
      </c>
      <c r="F259" s="207">
        <v>11.21</v>
      </c>
      <c r="G259" s="206"/>
      <c r="H259" s="285" t="s">
        <v>3317</v>
      </c>
      <c r="I259" s="285"/>
      <c r="J259" s="207">
        <v>51.94</v>
      </c>
    </row>
    <row r="260" spans="1:10" customFormat="1" ht="0.95" customHeight="1" thickTop="1" x14ac:dyDescent="0.2">
      <c r="A260" s="208"/>
      <c r="B260" s="208"/>
      <c r="C260" s="208"/>
      <c r="D260" s="208"/>
      <c r="E260" s="208"/>
      <c r="F260" s="208"/>
      <c r="G260" s="208"/>
      <c r="H260" s="208"/>
      <c r="I260" s="208"/>
      <c r="J260" s="208"/>
    </row>
    <row r="261" spans="1:10" customFormat="1" ht="18" customHeight="1" x14ac:dyDescent="0.2">
      <c r="A261" s="179" t="s">
        <v>749</v>
      </c>
      <c r="B261" s="180" t="s">
        <v>1</v>
      </c>
      <c r="C261" s="179" t="s">
        <v>2</v>
      </c>
      <c r="D261" s="179" t="s">
        <v>3</v>
      </c>
      <c r="E261" s="281" t="s">
        <v>3297</v>
      </c>
      <c r="F261" s="281"/>
      <c r="G261" s="181" t="s">
        <v>4</v>
      </c>
      <c r="H261" s="180" t="s">
        <v>5</v>
      </c>
      <c r="I261" s="180" t="s">
        <v>6</v>
      </c>
      <c r="J261" s="180" t="s">
        <v>8</v>
      </c>
    </row>
    <row r="262" spans="1:10" customFormat="1" ht="26.1" customHeight="1" x14ac:dyDescent="0.2">
      <c r="A262" s="187" t="s">
        <v>3298</v>
      </c>
      <c r="B262" s="189" t="s">
        <v>674</v>
      </c>
      <c r="C262" s="187" t="s">
        <v>15</v>
      </c>
      <c r="D262" s="187" t="s">
        <v>3254</v>
      </c>
      <c r="E262" s="282" t="s">
        <v>3411</v>
      </c>
      <c r="F262" s="282"/>
      <c r="G262" s="188" t="s">
        <v>16</v>
      </c>
      <c r="H262" s="199">
        <v>1</v>
      </c>
      <c r="I262" s="190">
        <v>51.57</v>
      </c>
      <c r="J262" s="190">
        <v>51.57</v>
      </c>
    </row>
    <row r="263" spans="1:10" customFormat="1" ht="24" customHeight="1" x14ac:dyDescent="0.2">
      <c r="A263" s="200" t="s">
        <v>3300</v>
      </c>
      <c r="B263" s="201" t="s">
        <v>3379</v>
      </c>
      <c r="C263" s="200" t="s">
        <v>15</v>
      </c>
      <c r="D263" s="200" t="s">
        <v>3380</v>
      </c>
      <c r="E263" s="283" t="s">
        <v>3306</v>
      </c>
      <c r="F263" s="283"/>
      <c r="G263" s="202" t="s">
        <v>55</v>
      </c>
      <c r="H263" s="203">
        <v>0.78669999999999995</v>
      </c>
      <c r="I263" s="204">
        <v>32.159999999999997</v>
      </c>
      <c r="J263" s="204">
        <v>25.3</v>
      </c>
    </row>
    <row r="264" spans="1:10" customFormat="1" ht="24" customHeight="1" x14ac:dyDescent="0.2">
      <c r="A264" s="200" t="s">
        <v>3300</v>
      </c>
      <c r="B264" s="201" t="s">
        <v>3307</v>
      </c>
      <c r="C264" s="200" t="s">
        <v>15</v>
      </c>
      <c r="D264" s="200" t="s">
        <v>3308</v>
      </c>
      <c r="E264" s="283" t="s">
        <v>3306</v>
      </c>
      <c r="F264" s="283"/>
      <c r="G264" s="202" t="s">
        <v>55</v>
      </c>
      <c r="H264" s="203">
        <v>0.45219999999999999</v>
      </c>
      <c r="I264" s="204">
        <v>23.58</v>
      </c>
      <c r="J264" s="204">
        <v>10.66</v>
      </c>
    </row>
    <row r="265" spans="1:10" customFormat="1" ht="24" customHeight="1" x14ac:dyDescent="0.2">
      <c r="A265" s="107" t="s">
        <v>2572</v>
      </c>
      <c r="B265" s="109" t="s">
        <v>3412</v>
      </c>
      <c r="C265" s="107" t="s">
        <v>15</v>
      </c>
      <c r="D265" s="107" t="s">
        <v>3413</v>
      </c>
      <c r="E265" s="284" t="s">
        <v>2573</v>
      </c>
      <c r="F265" s="284"/>
      <c r="G265" s="108" t="s">
        <v>82</v>
      </c>
      <c r="H265" s="205">
        <v>2.1700000000000001E-2</v>
      </c>
      <c r="I265" s="178">
        <v>28.41</v>
      </c>
      <c r="J265" s="178">
        <v>0.61</v>
      </c>
    </row>
    <row r="266" spans="1:10" customFormat="1" ht="26.1" customHeight="1" x14ac:dyDescent="0.2">
      <c r="A266" s="107" t="s">
        <v>2572</v>
      </c>
      <c r="B266" s="109" t="s">
        <v>3414</v>
      </c>
      <c r="C266" s="107" t="s">
        <v>15</v>
      </c>
      <c r="D266" s="107" t="s">
        <v>3415</v>
      </c>
      <c r="E266" s="284" t="s">
        <v>2573</v>
      </c>
      <c r="F266" s="284"/>
      <c r="G266" s="108" t="s">
        <v>82</v>
      </c>
      <c r="H266" s="205">
        <v>1.8127</v>
      </c>
      <c r="I266" s="178">
        <v>0.85</v>
      </c>
      <c r="J266" s="178">
        <v>1.54</v>
      </c>
    </row>
    <row r="267" spans="1:10" customFormat="1" ht="26.1" customHeight="1" x14ac:dyDescent="0.2">
      <c r="A267" s="107" t="s">
        <v>2572</v>
      </c>
      <c r="B267" s="109" t="s">
        <v>2606</v>
      </c>
      <c r="C267" s="107" t="s">
        <v>15</v>
      </c>
      <c r="D267" s="107" t="s">
        <v>3381</v>
      </c>
      <c r="E267" s="284" t="s">
        <v>2573</v>
      </c>
      <c r="F267" s="284"/>
      <c r="G267" s="108" t="s">
        <v>2603</v>
      </c>
      <c r="H267" s="205">
        <v>2.93E-2</v>
      </c>
      <c r="I267" s="178">
        <v>31.56</v>
      </c>
      <c r="J267" s="178">
        <v>0.92</v>
      </c>
    </row>
    <row r="268" spans="1:10" customFormat="1" ht="24" customHeight="1" x14ac:dyDescent="0.2">
      <c r="A268" s="107" t="s">
        <v>2572</v>
      </c>
      <c r="B268" s="109" t="s">
        <v>3416</v>
      </c>
      <c r="C268" s="107" t="s">
        <v>15</v>
      </c>
      <c r="D268" s="107" t="s">
        <v>3417</v>
      </c>
      <c r="E268" s="284" t="s">
        <v>2573</v>
      </c>
      <c r="F268" s="284"/>
      <c r="G268" s="108" t="s">
        <v>82</v>
      </c>
      <c r="H268" s="205">
        <v>7.7999999999999996E-3</v>
      </c>
      <c r="I268" s="178">
        <v>15</v>
      </c>
      <c r="J268" s="178">
        <v>0.11</v>
      </c>
    </row>
    <row r="269" spans="1:10" customFormat="1" ht="26.1" customHeight="1" x14ac:dyDescent="0.2">
      <c r="A269" s="107" t="s">
        <v>2572</v>
      </c>
      <c r="B269" s="109" t="s">
        <v>3418</v>
      </c>
      <c r="C269" s="107" t="s">
        <v>15</v>
      </c>
      <c r="D269" s="107" t="s">
        <v>3419</v>
      </c>
      <c r="E269" s="284" t="s">
        <v>2573</v>
      </c>
      <c r="F269" s="284"/>
      <c r="G269" s="108" t="s">
        <v>16</v>
      </c>
      <c r="H269" s="205">
        <v>1.0414000000000001</v>
      </c>
      <c r="I269" s="178">
        <v>11.94</v>
      </c>
      <c r="J269" s="178">
        <v>12.43</v>
      </c>
    </row>
    <row r="270" spans="1:10" customFormat="1" ht="25.5" x14ac:dyDescent="0.2">
      <c r="A270" s="206"/>
      <c r="B270" s="206"/>
      <c r="C270" s="206"/>
      <c r="D270" s="206"/>
      <c r="E270" s="206" t="s">
        <v>3313</v>
      </c>
      <c r="F270" s="207">
        <v>27.04</v>
      </c>
      <c r="G270" s="206" t="s">
        <v>3314</v>
      </c>
      <c r="H270" s="207">
        <v>0</v>
      </c>
      <c r="I270" s="206" t="s">
        <v>3315</v>
      </c>
      <c r="J270" s="207">
        <v>27.04</v>
      </c>
    </row>
    <row r="271" spans="1:10" customFormat="1" ht="15" thickBot="1" x14ac:dyDescent="0.25">
      <c r="A271" s="206"/>
      <c r="B271" s="206"/>
      <c r="C271" s="206"/>
      <c r="D271" s="206"/>
      <c r="E271" s="206" t="s">
        <v>3316</v>
      </c>
      <c r="F271" s="207">
        <v>14.2</v>
      </c>
      <c r="G271" s="206"/>
      <c r="H271" s="285" t="s">
        <v>3317</v>
      </c>
      <c r="I271" s="285"/>
      <c r="J271" s="207">
        <v>65.77</v>
      </c>
    </row>
    <row r="272" spans="1:10" customFormat="1" ht="0.95" customHeight="1" thickTop="1" x14ac:dyDescent="0.2">
      <c r="A272" s="208"/>
      <c r="B272" s="208"/>
      <c r="C272" s="208"/>
      <c r="D272" s="208"/>
      <c r="E272" s="208"/>
      <c r="F272" s="208"/>
      <c r="G272" s="208"/>
      <c r="H272" s="208"/>
      <c r="I272" s="208"/>
      <c r="J272" s="208"/>
    </row>
    <row r="273" spans="1:10" customFormat="1" ht="18" customHeight="1" x14ac:dyDescent="0.2">
      <c r="A273" s="179" t="s">
        <v>758</v>
      </c>
      <c r="B273" s="180" t="s">
        <v>1</v>
      </c>
      <c r="C273" s="179" t="s">
        <v>2</v>
      </c>
      <c r="D273" s="179" t="s">
        <v>3</v>
      </c>
      <c r="E273" s="281" t="s">
        <v>3297</v>
      </c>
      <c r="F273" s="281"/>
      <c r="G273" s="181" t="s">
        <v>4</v>
      </c>
      <c r="H273" s="180" t="s">
        <v>5</v>
      </c>
      <c r="I273" s="180" t="s">
        <v>6</v>
      </c>
      <c r="J273" s="180" t="s">
        <v>8</v>
      </c>
    </row>
    <row r="274" spans="1:10" customFormat="1" ht="39" customHeight="1" x14ac:dyDescent="0.2">
      <c r="A274" s="187" t="s">
        <v>3298</v>
      </c>
      <c r="B274" s="189" t="s">
        <v>3255</v>
      </c>
      <c r="C274" s="187" t="s">
        <v>15</v>
      </c>
      <c r="D274" s="187" t="s">
        <v>3256</v>
      </c>
      <c r="E274" s="282" t="s">
        <v>3408</v>
      </c>
      <c r="F274" s="282"/>
      <c r="G274" s="188" t="s">
        <v>16</v>
      </c>
      <c r="H274" s="199">
        <v>1</v>
      </c>
      <c r="I274" s="190">
        <v>49.74</v>
      </c>
      <c r="J274" s="190">
        <v>49.74</v>
      </c>
    </row>
    <row r="275" spans="1:10" customFormat="1" ht="24" customHeight="1" x14ac:dyDescent="0.2">
      <c r="A275" s="200" t="s">
        <v>3300</v>
      </c>
      <c r="B275" s="201" t="s">
        <v>3307</v>
      </c>
      <c r="C275" s="200" t="s">
        <v>15</v>
      </c>
      <c r="D275" s="200" t="s">
        <v>3308</v>
      </c>
      <c r="E275" s="283" t="s">
        <v>3306</v>
      </c>
      <c r="F275" s="283"/>
      <c r="G275" s="202" t="s">
        <v>55</v>
      </c>
      <c r="H275" s="203">
        <v>0.32369999999999999</v>
      </c>
      <c r="I275" s="204">
        <v>23.58</v>
      </c>
      <c r="J275" s="204">
        <v>7.63</v>
      </c>
    </row>
    <row r="276" spans="1:10" customFormat="1" ht="51.95" customHeight="1" x14ac:dyDescent="0.2">
      <c r="A276" s="200" t="s">
        <v>3300</v>
      </c>
      <c r="B276" s="201" t="s">
        <v>3358</v>
      </c>
      <c r="C276" s="200" t="s">
        <v>15</v>
      </c>
      <c r="D276" s="200" t="s">
        <v>3359</v>
      </c>
      <c r="E276" s="283" t="s">
        <v>3360</v>
      </c>
      <c r="F276" s="283"/>
      <c r="G276" s="202" t="s">
        <v>67</v>
      </c>
      <c r="H276" s="203">
        <v>3.04E-2</v>
      </c>
      <c r="I276" s="204">
        <v>711</v>
      </c>
      <c r="J276" s="204">
        <v>21.61</v>
      </c>
    </row>
    <row r="277" spans="1:10" customFormat="1" ht="24" customHeight="1" x14ac:dyDescent="0.2">
      <c r="A277" s="200" t="s">
        <v>3300</v>
      </c>
      <c r="B277" s="201" t="s">
        <v>3334</v>
      </c>
      <c r="C277" s="200" t="s">
        <v>15</v>
      </c>
      <c r="D277" s="200" t="s">
        <v>3335</v>
      </c>
      <c r="E277" s="283" t="s">
        <v>3306</v>
      </c>
      <c r="F277" s="283"/>
      <c r="G277" s="202" t="s">
        <v>55</v>
      </c>
      <c r="H277" s="203">
        <v>0.64749999999999996</v>
      </c>
      <c r="I277" s="204">
        <v>31.67</v>
      </c>
      <c r="J277" s="204">
        <v>20.5</v>
      </c>
    </row>
    <row r="278" spans="1:10" customFormat="1" ht="25.5" x14ac:dyDescent="0.2">
      <c r="A278" s="206"/>
      <c r="B278" s="206"/>
      <c r="C278" s="206"/>
      <c r="D278" s="206"/>
      <c r="E278" s="206" t="s">
        <v>3313</v>
      </c>
      <c r="F278" s="207">
        <v>24.46</v>
      </c>
      <c r="G278" s="206" t="s">
        <v>3314</v>
      </c>
      <c r="H278" s="207">
        <v>0</v>
      </c>
      <c r="I278" s="206" t="s">
        <v>3315</v>
      </c>
      <c r="J278" s="207">
        <v>24.46</v>
      </c>
    </row>
    <row r="279" spans="1:10" customFormat="1" ht="15" thickBot="1" x14ac:dyDescent="0.25">
      <c r="A279" s="206"/>
      <c r="B279" s="206"/>
      <c r="C279" s="206"/>
      <c r="D279" s="206"/>
      <c r="E279" s="206" t="s">
        <v>3316</v>
      </c>
      <c r="F279" s="207">
        <v>13.69</v>
      </c>
      <c r="G279" s="206"/>
      <c r="H279" s="285" t="s">
        <v>3317</v>
      </c>
      <c r="I279" s="285"/>
      <c r="J279" s="207">
        <v>63.43</v>
      </c>
    </row>
    <row r="280" spans="1:10" customFormat="1" ht="0.95" customHeight="1" thickTop="1" x14ac:dyDescent="0.2">
      <c r="A280" s="208"/>
      <c r="B280" s="208"/>
      <c r="C280" s="208"/>
      <c r="D280" s="208"/>
      <c r="E280" s="208"/>
      <c r="F280" s="208"/>
      <c r="G280" s="208"/>
      <c r="H280" s="208"/>
      <c r="I280" s="208"/>
      <c r="J280" s="208"/>
    </row>
    <row r="281" spans="1:10" customFormat="1" ht="18" customHeight="1" x14ac:dyDescent="0.2">
      <c r="A281" s="179" t="s">
        <v>1832</v>
      </c>
      <c r="B281" s="180" t="s">
        <v>1</v>
      </c>
      <c r="C281" s="179" t="s">
        <v>2</v>
      </c>
      <c r="D281" s="179" t="s">
        <v>3</v>
      </c>
      <c r="E281" s="281" t="s">
        <v>3297</v>
      </c>
      <c r="F281" s="281"/>
      <c r="G281" s="181" t="s">
        <v>4</v>
      </c>
      <c r="H281" s="180" t="s">
        <v>5</v>
      </c>
      <c r="I281" s="180" t="s">
        <v>6</v>
      </c>
      <c r="J281" s="180" t="s">
        <v>8</v>
      </c>
    </row>
    <row r="282" spans="1:10" customFormat="1" ht="39" customHeight="1" x14ac:dyDescent="0.2">
      <c r="A282" s="187" t="s">
        <v>3298</v>
      </c>
      <c r="B282" s="189" t="s">
        <v>3257</v>
      </c>
      <c r="C282" s="187" t="s">
        <v>15</v>
      </c>
      <c r="D282" s="187" t="s">
        <v>3258</v>
      </c>
      <c r="E282" s="282" t="s">
        <v>3420</v>
      </c>
      <c r="F282" s="282"/>
      <c r="G282" s="188" t="s">
        <v>16</v>
      </c>
      <c r="H282" s="199">
        <v>1</v>
      </c>
      <c r="I282" s="190">
        <v>126.32</v>
      </c>
      <c r="J282" s="190">
        <v>126.32</v>
      </c>
    </row>
    <row r="283" spans="1:10" customFormat="1" ht="26.1" customHeight="1" x14ac:dyDescent="0.2">
      <c r="A283" s="200" t="s">
        <v>3300</v>
      </c>
      <c r="B283" s="201" t="s">
        <v>3421</v>
      </c>
      <c r="C283" s="200" t="s">
        <v>15</v>
      </c>
      <c r="D283" s="200" t="s">
        <v>3422</v>
      </c>
      <c r="E283" s="283" t="s">
        <v>3306</v>
      </c>
      <c r="F283" s="283"/>
      <c r="G283" s="202" t="s">
        <v>55</v>
      </c>
      <c r="H283" s="203">
        <v>0.80379999999999996</v>
      </c>
      <c r="I283" s="204">
        <v>33.56</v>
      </c>
      <c r="J283" s="204">
        <v>26.97</v>
      </c>
    </row>
    <row r="284" spans="1:10" customFormat="1" ht="24" customHeight="1" x14ac:dyDescent="0.2">
      <c r="A284" s="200" t="s">
        <v>3300</v>
      </c>
      <c r="B284" s="201" t="s">
        <v>3307</v>
      </c>
      <c r="C284" s="200" t="s">
        <v>15</v>
      </c>
      <c r="D284" s="200" t="s">
        <v>3308</v>
      </c>
      <c r="E284" s="283" t="s">
        <v>3306</v>
      </c>
      <c r="F284" s="283"/>
      <c r="G284" s="202" t="s">
        <v>55</v>
      </c>
      <c r="H284" s="203">
        <v>0.2064</v>
      </c>
      <c r="I284" s="204">
        <v>23.58</v>
      </c>
      <c r="J284" s="204">
        <v>4.8600000000000003</v>
      </c>
    </row>
    <row r="285" spans="1:10" customFormat="1" ht="24" customHeight="1" x14ac:dyDescent="0.2">
      <c r="A285" s="107" t="s">
        <v>2572</v>
      </c>
      <c r="B285" s="109" t="s">
        <v>2644</v>
      </c>
      <c r="C285" s="107" t="s">
        <v>15</v>
      </c>
      <c r="D285" s="107" t="s">
        <v>2645</v>
      </c>
      <c r="E285" s="284" t="s">
        <v>2573</v>
      </c>
      <c r="F285" s="284"/>
      <c r="G285" s="108" t="s">
        <v>82</v>
      </c>
      <c r="H285" s="205">
        <v>0.14099999999999999</v>
      </c>
      <c r="I285" s="178">
        <v>4.05</v>
      </c>
      <c r="J285" s="178">
        <v>0.56999999999999995</v>
      </c>
    </row>
    <row r="286" spans="1:10" customFormat="1" ht="39" customHeight="1" x14ac:dyDescent="0.2">
      <c r="A286" s="107" t="s">
        <v>2572</v>
      </c>
      <c r="B286" s="109" t="s">
        <v>3423</v>
      </c>
      <c r="C286" s="107" t="s">
        <v>15</v>
      </c>
      <c r="D286" s="107" t="s">
        <v>3424</v>
      </c>
      <c r="E286" s="284" t="s">
        <v>2573</v>
      </c>
      <c r="F286" s="284"/>
      <c r="G286" s="108" t="s">
        <v>16</v>
      </c>
      <c r="H286" s="205">
        <v>1.0864</v>
      </c>
      <c r="I286" s="178">
        <v>68.64</v>
      </c>
      <c r="J286" s="178">
        <v>74.569999999999993</v>
      </c>
    </row>
    <row r="287" spans="1:10" customFormat="1" ht="24" customHeight="1" x14ac:dyDescent="0.2">
      <c r="A287" s="107" t="s">
        <v>2572</v>
      </c>
      <c r="B287" s="109" t="s">
        <v>2642</v>
      </c>
      <c r="C287" s="107" t="s">
        <v>15</v>
      </c>
      <c r="D287" s="107" t="s">
        <v>2643</v>
      </c>
      <c r="E287" s="284" t="s">
        <v>2573</v>
      </c>
      <c r="F287" s="284"/>
      <c r="G287" s="108" t="s">
        <v>82</v>
      </c>
      <c r="H287" s="205">
        <v>9.1300000000000008</v>
      </c>
      <c r="I287" s="178">
        <v>2.12</v>
      </c>
      <c r="J287" s="178">
        <v>19.350000000000001</v>
      </c>
    </row>
    <row r="288" spans="1:10" customFormat="1" ht="25.5" x14ac:dyDescent="0.2">
      <c r="A288" s="206"/>
      <c r="B288" s="206"/>
      <c r="C288" s="206"/>
      <c r="D288" s="206"/>
      <c r="E288" s="206" t="s">
        <v>3313</v>
      </c>
      <c r="F288" s="207">
        <v>24.55</v>
      </c>
      <c r="G288" s="206" t="s">
        <v>3314</v>
      </c>
      <c r="H288" s="207">
        <v>0</v>
      </c>
      <c r="I288" s="206" t="s">
        <v>3315</v>
      </c>
      <c r="J288" s="207">
        <v>24.55</v>
      </c>
    </row>
    <row r="289" spans="1:10" customFormat="1" ht="15" thickBot="1" x14ac:dyDescent="0.25">
      <c r="A289" s="206"/>
      <c r="B289" s="206"/>
      <c r="C289" s="206"/>
      <c r="D289" s="206"/>
      <c r="E289" s="206" t="s">
        <v>3316</v>
      </c>
      <c r="F289" s="207">
        <v>34.78</v>
      </c>
      <c r="G289" s="206"/>
      <c r="H289" s="285" t="s">
        <v>3317</v>
      </c>
      <c r="I289" s="285"/>
      <c r="J289" s="207">
        <v>161.1</v>
      </c>
    </row>
    <row r="290" spans="1:10" customFormat="1" ht="0.95" customHeight="1" thickTop="1" x14ac:dyDescent="0.2">
      <c r="A290" s="208"/>
      <c r="B290" s="208"/>
      <c r="C290" s="208"/>
      <c r="D290" s="208"/>
      <c r="E290" s="208"/>
      <c r="F290" s="208"/>
      <c r="G290" s="208"/>
      <c r="H290" s="208"/>
      <c r="I290" s="208"/>
      <c r="J290" s="208"/>
    </row>
    <row r="291" spans="1:10" customFormat="1" ht="18" customHeight="1" x14ac:dyDescent="0.2">
      <c r="A291" s="179" t="s">
        <v>1838</v>
      </c>
      <c r="B291" s="180" t="s">
        <v>1</v>
      </c>
      <c r="C291" s="179" t="s">
        <v>2</v>
      </c>
      <c r="D291" s="179" t="s">
        <v>3</v>
      </c>
      <c r="E291" s="281" t="s">
        <v>3297</v>
      </c>
      <c r="F291" s="281"/>
      <c r="G291" s="181" t="s">
        <v>4</v>
      </c>
      <c r="H291" s="180" t="s">
        <v>5</v>
      </c>
      <c r="I291" s="180" t="s">
        <v>6</v>
      </c>
      <c r="J291" s="180" t="s">
        <v>8</v>
      </c>
    </row>
    <row r="292" spans="1:10" customFormat="1" ht="39" customHeight="1" x14ac:dyDescent="0.2">
      <c r="A292" s="187" t="s">
        <v>3298</v>
      </c>
      <c r="B292" s="189" t="s">
        <v>190</v>
      </c>
      <c r="C292" s="187" t="s">
        <v>15</v>
      </c>
      <c r="D292" s="187" t="s">
        <v>1847</v>
      </c>
      <c r="E292" s="282" t="s">
        <v>3420</v>
      </c>
      <c r="F292" s="282"/>
      <c r="G292" s="188" t="s">
        <v>16</v>
      </c>
      <c r="H292" s="199">
        <v>1</v>
      </c>
      <c r="I292" s="190">
        <v>69.8</v>
      </c>
      <c r="J292" s="190">
        <v>69.8</v>
      </c>
    </row>
    <row r="293" spans="1:10" customFormat="1" ht="24" customHeight="1" x14ac:dyDescent="0.2">
      <c r="A293" s="200" t="s">
        <v>3300</v>
      </c>
      <c r="B293" s="201" t="s">
        <v>3307</v>
      </c>
      <c r="C293" s="200" t="s">
        <v>15</v>
      </c>
      <c r="D293" s="200" t="s">
        <v>3308</v>
      </c>
      <c r="E293" s="283" t="s">
        <v>3306</v>
      </c>
      <c r="F293" s="283"/>
      <c r="G293" s="202" t="s">
        <v>55</v>
      </c>
      <c r="H293" s="203">
        <v>0.31380000000000002</v>
      </c>
      <c r="I293" s="204">
        <v>23.58</v>
      </c>
      <c r="J293" s="204">
        <v>7.39</v>
      </c>
    </row>
    <row r="294" spans="1:10" customFormat="1" ht="26.1" customHeight="1" x14ac:dyDescent="0.2">
      <c r="A294" s="200" t="s">
        <v>3300</v>
      </c>
      <c r="B294" s="201" t="s">
        <v>3421</v>
      </c>
      <c r="C294" s="200" t="s">
        <v>15</v>
      </c>
      <c r="D294" s="200" t="s">
        <v>3422</v>
      </c>
      <c r="E294" s="283" t="s">
        <v>3306</v>
      </c>
      <c r="F294" s="283"/>
      <c r="G294" s="202" t="s">
        <v>55</v>
      </c>
      <c r="H294" s="203">
        <v>0.69699999999999995</v>
      </c>
      <c r="I294" s="204">
        <v>33.56</v>
      </c>
      <c r="J294" s="204">
        <v>23.39</v>
      </c>
    </row>
    <row r="295" spans="1:10" customFormat="1" ht="24" customHeight="1" x14ac:dyDescent="0.2">
      <c r="A295" s="107" t="s">
        <v>2572</v>
      </c>
      <c r="B295" s="109" t="s">
        <v>2644</v>
      </c>
      <c r="C295" s="107" t="s">
        <v>15</v>
      </c>
      <c r="D295" s="107" t="s">
        <v>2645</v>
      </c>
      <c r="E295" s="284" t="s">
        <v>2573</v>
      </c>
      <c r="F295" s="284"/>
      <c r="G295" s="108" t="s">
        <v>82</v>
      </c>
      <c r="H295" s="205">
        <v>0.222</v>
      </c>
      <c r="I295" s="178">
        <v>4.05</v>
      </c>
      <c r="J295" s="178">
        <v>0.89</v>
      </c>
    </row>
    <row r="296" spans="1:10" customFormat="1" ht="26.1" customHeight="1" x14ac:dyDescent="0.2">
      <c r="A296" s="107" t="s">
        <v>2572</v>
      </c>
      <c r="B296" s="109" t="s">
        <v>2646</v>
      </c>
      <c r="C296" s="107" t="s">
        <v>15</v>
      </c>
      <c r="D296" s="107" t="s">
        <v>3425</v>
      </c>
      <c r="E296" s="284" t="s">
        <v>2573</v>
      </c>
      <c r="F296" s="284"/>
      <c r="G296" s="108" t="s">
        <v>16</v>
      </c>
      <c r="H296" s="205">
        <v>1.0798000000000001</v>
      </c>
      <c r="I296" s="178">
        <v>30.95</v>
      </c>
      <c r="J296" s="178">
        <v>33.409999999999997</v>
      </c>
    </row>
    <row r="297" spans="1:10" customFormat="1" ht="24" customHeight="1" x14ac:dyDescent="0.2">
      <c r="A297" s="107" t="s">
        <v>2572</v>
      </c>
      <c r="B297" s="109" t="s">
        <v>2647</v>
      </c>
      <c r="C297" s="107" t="s">
        <v>15</v>
      </c>
      <c r="D297" s="107" t="s">
        <v>2648</v>
      </c>
      <c r="E297" s="284" t="s">
        <v>2573</v>
      </c>
      <c r="F297" s="284"/>
      <c r="G297" s="108" t="s">
        <v>82</v>
      </c>
      <c r="H297" s="205">
        <v>6.85</v>
      </c>
      <c r="I297" s="178">
        <v>0.69</v>
      </c>
      <c r="J297" s="178">
        <v>4.72</v>
      </c>
    </row>
    <row r="298" spans="1:10" customFormat="1" ht="25.5" x14ac:dyDescent="0.2">
      <c r="A298" s="206"/>
      <c r="B298" s="206"/>
      <c r="C298" s="206"/>
      <c r="D298" s="206"/>
      <c r="E298" s="206" t="s">
        <v>3313</v>
      </c>
      <c r="F298" s="207">
        <v>23.5</v>
      </c>
      <c r="G298" s="206" t="s">
        <v>3314</v>
      </c>
      <c r="H298" s="207">
        <v>0</v>
      </c>
      <c r="I298" s="206" t="s">
        <v>3315</v>
      </c>
      <c r="J298" s="207">
        <v>23.5</v>
      </c>
    </row>
    <row r="299" spans="1:10" customFormat="1" ht="15" thickBot="1" x14ac:dyDescent="0.25">
      <c r="A299" s="206"/>
      <c r="B299" s="206"/>
      <c r="C299" s="206"/>
      <c r="D299" s="206"/>
      <c r="E299" s="206" t="s">
        <v>3316</v>
      </c>
      <c r="F299" s="207">
        <v>19.22</v>
      </c>
      <c r="G299" s="206"/>
      <c r="H299" s="285" t="s">
        <v>3317</v>
      </c>
      <c r="I299" s="285"/>
      <c r="J299" s="207">
        <v>89.02</v>
      </c>
    </row>
    <row r="300" spans="1:10" customFormat="1" ht="0.95" customHeight="1" thickTop="1" x14ac:dyDescent="0.2">
      <c r="A300" s="208"/>
      <c r="B300" s="208"/>
      <c r="C300" s="208"/>
      <c r="D300" s="208"/>
      <c r="E300" s="208"/>
      <c r="F300" s="208"/>
      <c r="G300" s="208"/>
      <c r="H300" s="208"/>
      <c r="I300" s="208"/>
      <c r="J300" s="208"/>
    </row>
    <row r="301" spans="1:10" customFormat="1" ht="18" customHeight="1" x14ac:dyDescent="0.2">
      <c r="A301" s="179" t="s">
        <v>1839</v>
      </c>
      <c r="B301" s="180" t="s">
        <v>1</v>
      </c>
      <c r="C301" s="179" t="s">
        <v>2</v>
      </c>
      <c r="D301" s="179" t="s">
        <v>3</v>
      </c>
      <c r="E301" s="281" t="s">
        <v>3297</v>
      </c>
      <c r="F301" s="281"/>
      <c r="G301" s="181" t="s">
        <v>4</v>
      </c>
      <c r="H301" s="180" t="s">
        <v>5</v>
      </c>
      <c r="I301" s="180" t="s">
        <v>6</v>
      </c>
      <c r="J301" s="180" t="s">
        <v>8</v>
      </c>
    </row>
    <row r="302" spans="1:10" customFormat="1" ht="26.1" customHeight="1" x14ac:dyDescent="0.2">
      <c r="A302" s="187" t="s">
        <v>3298</v>
      </c>
      <c r="B302" s="189" t="s">
        <v>737</v>
      </c>
      <c r="C302" s="187" t="s">
        <v>15</v>
      </c>
      <c r="D302" s="187" t="s">
        <v>1848</v>
      </c>
      <c r="E302" s="282" t="s">
        <v>3420</v>
      </c>
      <c r="F302" s="282"/>
      <c r="G302" s="188" t="s">
        <v>107</v>
      </c>
      <c r="H302" s="199">
        <v>1</v>
      </c>
      <c r="I302" s="190">
        <v>9.0399999999999991</v>
      </c>
      <c r="J302" s="190">
        <v>9.0399999999999991</v>
      </c>
    </row>
    <row r="303" spans="1:10" customFormat="1" ht="24" customHeight="1" x14ac:dyDescent="0.2">
      <c r="A303" s="200" t="s">
        <v>3300</v>
      </c>
      <c r="B303" s="201" t="s">
        <v>3307</v>
      </c>
      <c r="C303" s="200" t="s">
        <v>15</v>
      </c>
      <c r="D303" s="200" t="s">
        <v>3308</v>
      </c>
      <c r="E303" s="283" t="s">
        <v>3306</v>
      </c>
      <c r="F303" s="283"/>
      <c r="G303" s="202" t="s">
        <v>55</v>
      </c>
      <c r="H303" s="203">
        <v>2.9600000000000001E-2</v>
      </c>
      <c r="I303" s="204">
        <v>23.58</v>
      </c>
      <c r="J303" s="204">
        <v>0.69</v>
      </c>
    </row>
    <row r="304" spans="1:10" customFormat="1" ht="26.1" customHeight="1" x14ac:dyDescent="0.2">
      <c r="A304" s="200" t="s">
        <v>3300</v>
      </c>
      <c r="B304" s="201" t="s">
        <v>3421</v>
      </c>
      <c r="C304" s="200" t="s">
        <v>15</v>
      </c>
      <c r="D304" s="200" t="s">
        <v>3422</v>
      </c>
      <c r="E304" s="283" t="s">
        <v>3306</v>
      </c>
      <c r="F304" s="283"/>
      <c r="G304" s="202" t="s">
        <v>55</v>
      </c>
      <c r="H304" s="203">
        <v>7.6399999999999996E-2</v>
      </c>
      <c r="I304" s="204">
        <v>33.56</v>
      </c>
      <c r="J304" s="204">
        <v>2.56</v>
      </c>
    </row>
    <row r="305" spans="1:10" customFormat="1" ht="24" customHeight="1" x14ac:dyDescent="0.2">
      <c r="A305" s="107" t="s">
        <v>2572</v>
      </c>
      <c r="B305" s="109" t="s">
        <v>2644</v>
      </c>
      <c r="C305" s="107" t="s">
        <v>15</v>
      </c>
      <c r="D305" s="107" t="s">
        <v>2645</v>
      </c>
      <c r="E305" s="284" t="s">
        <v>2573</v>
      </c>
      <c r="F305" s="284"/>
      <c r="G305" s="108" t="s">
        <v>82</v>
      </c>
      <c r="H305" s="205">
        <v>0.09</v>
      </c>
      <c r="I305" s="178">
        <v>4.05</v>
      </c>
      <c r="J305" s="178">
        <v>0.36</v>
      </c>
    </row>
    <row r="306" spans="1:10" customFormat="1" ht="24" customHeight="1" x14ac:dyDescent="0.2">
      <c r="A306" s="107" t="s">
        <v>2572</v>
      </c>
      <c r="B306" s="109" t="s">
        <v>2647</v>
      </c>
      <c r="C306" s="107" t="s">
        <v>15</v>
      </c>
      <c r="D306" s="107" t="s">
        <v>2648</v>
      </c>
      <c r="E306" s="284" t="s">
        <v>2573</v>
      </c>
      <c r="F306" s="284"/>
      <c r="G306" s="108" t="s">
        <v>82</v>
      </c>
      <c r="H306" s="205">
        <v>0.63919999999999999</v>
      </c>
      <c r="I306" s="178">
        <v>0.69</v>
      </c>
      <c r="J306" s="178">
        <v>0.44</v>
      </c>
    </row>
    <row r="307" spans="1:10" customFormat="1" ht="26.1" customHeight="1" x14ac:dyDescent="0.2">
      <c r="A307" s="107" t="s">
        <v>2572</v>
      </c>
      <c r="B307" s="109" t="s">
        <v>2649</v>
      </c>
      <c r="C307" s="107" t="s">
        <v>15</v>
      </c>
      <c r="D307" s="107" t="s">
        <v>3426</v>
      </c>
      <c r="E307" s="284" t="s">
        <v>2573</v>
      </c>
      <c r="F307" s="284"/>
      <c r="G307" s="108" t="s">
        <v>16</v>
      </c>
      <c r="H307" s="205">
        <v>0.15</v>
      </c>
      <c r="I307" s="178">
        <v>33.28</v>
      </c>
      <c r="J307" s="178">
        <v>4.99</v>
      </c>
    </row>
    <row r="308" spans="1:10" customFormat="1" ht="25.5" x14ac:dyDescent="0.2">
      <c r="A308" s="206"/>
      <c r="B308" s="206"/>
      <c r="C308" s="206"/>
      <c r="D308" s="206"/>
      <c r="E308" s="206" t="s">
        <v>3313</v>
      </c>
      <c r="F308" s="207">
        <v>2.4900000000000002</v>
      </c>
      <c r="G308" s="206" t="s">
        <v>3314</v>
      </c>
      <c r="H308" s="207">
        <v>0</v>
      </c>
      <c r="I308" s="206" t="s">
        <v>3315</v>
      </c>
      <c r="J308" s="207">
        <v>2.4900000000000002</v>
      </c>
    </row>
    <row r="309" spans="1:10" customFormat="1" ht="15" thickBot="1" x14ac:dyDescent="0.25">
      <c r="A309" s="206"/>
      <c r="B309" s="206"/>
      <c r="C309" s="206"/>
      <c r="D309" s="206"/>
      <c r="E309" s="206" t="s">
        <v>3316</v>
      </c>
      <c r="F309" s="207">
        <v>2.48</v>
      </c>
      <c r="G309" s="206"/>
      <c r="H309" s="285" t="s">
        <v>3317</v>
      </c>
      <c r="I309" s="285"/>
      <c r="J309" s="207">
        <v>11.52</v>
      </c>
    </row>
    <row r="310" spans="1:10" customFormat="1" ht="0.95" customHeight="1" thickTop="1" x14ac:dyDescent="0.2">
      <c r="A310" s="208"/>
      <c r="B310" s="208"/>
      <c r="C310" s="208"/>
      <c r="D310" s="208"/>
      <c r="E310" s="208"/>
      <c r="F310" s="208"/>
      <c r="G310" s="208"/>
      <c r="H310" s="208"/>
      <c r="I310" s="208"/>
      <c r="J310" s="208"/>
    </row>
    <row r="311" spans="1:10" customFormat="1" ht="18" customHeight="1" x14ac:dyDescent="0.2">
      <c r="A311" s="179" t="s">
        <v>2130</v>
      </c>
      <c r="B311" s="180" t="s">
        <v>1</v>
      </c>
      <c r="C311" s="179" t="s">
        <v>2</v>
      </c>
      <c r="D311" s="179" t="s">
        <v>3</v>
      </c>
      <c r="E311" s="281" t="s">
        <v>3297</v>
      </c>
      <c r="F311" s="281"/>
      <c r="G311" s="181" t="s">
        <v>4</v>
      </c>
      <c r="H311" s="180" t="s">
        <v>5</v>
      </c>
      <c r="I311" s="180" t="s">
        <v>6</v>
      </c>
      <c r="J311" s="180" t="s">
        <v>8</v>
      </c>
    </row>
    <row r="312" spans="1:10" customFormat="1" ht="26.1" customHeight="1" x14ac:dyDescent="0.2">
      <c r="A312" s="187" t="s">
        <v>3298</v>
      </c>
      <c r="B312" s="189" t="s">
        <v>1851</v>
      </c>
      <c r="C312" s="187" t="s">
        <v>15</v>
      </c>
      <c r="D312" s="187" t="s">
        <v>3212</v>
      </c>
      <c r="E312" s="282" t="s">
        <v>3427</v>
      </c>
      <c r="F312" s="282"/>
      <c r="G312" s="188" t="s">
        <v>16</v>
      </c>
      <c r="H312" s="199">
        <v>1</v>
      </c>
      <c r="I312" s="190">
        <v>358.22</v>
      </c>
      <c r="J312" s="190">
        <v>358.22</v>
      </c>
    </row>
    <row r="313" spans="1:10" customFormat="1" ht="24" customHeight="1" x14ac:dyDescent="0.2">
      <c r="A313" s="200" t="s">
        <v>3300</v>
      </c>
      <c r="B313" s="201" t="s">
        <v>3307</v>
      </c>
      <c r="C313" s="200" t="s">
        <v>15</v>
      </c>
      <c r="D313" s="200" t="s">
        <v>3308</v>
      </c>
      <c r="E313" s="283" t="s">
        <v>3306</v>
      </c>
      <c r="F313" s="283"/>
      <c r="G313" s="202" t="s">
        <v>55</v>
      </c>
      <c r="H313" s="203">
        <v>0.51007259999999999</v>
      </c>
      <c r="I313" s="204">
        <v>23.58</v>
      </c>
      <c r="J313" s="204">
        <v>12.02</v>
      </c>
    </row>
    <row r="314" spans="1:10" customFormat="1" ht="24" customHeight="1" x14ac:dyDescent="0.2">
      <c r="A314" s="200" t="s">
        <v>3300</v>
      </c>
      <c r="B314" s="201" t="s">
        <v>3428</v>
      </c>
      <c r="C314" s="200" t="s">
        <v>15</v>
      </c>
      <c r="D314" s="200" t="s">
        <v>3429</v>
      </c>
      <c r="E314" s="283" t="s">
        <v>3306</v>
      </c>
      <c r="F314" s="283"/>
      <c r="G314" s="202" t="s">
        <v>55</v>
      </c>
      <c r="H314" s="203">
        <v>1.0201452</v>
      </c>
      <c r="I314" s="204">
        <v>32.97</v>
      </c>
      <c r="J314" s="204">
        <v>33.630000000000003</v>
      </c>
    </row>
    <row r="315" spans="1:10" customFormat="1" ht="24" customHeight="1" x14ac:dyDescent="0.2">
      <c r="A315" s="107" t="s">
        <v>2572</v>
      </c>
      <c r="B315" s="109" t="s">
        <v>2642</v>
      </c>
      <c r="C315" s="107" t="s">
        <v>15</v>
      </c>
      <c r="D315" s="107" t="s">
        <v>2643</v>
      </c>
      <c r="E315" s="284" t="s">
        <v>2573</v>
      </c>
      <c r="F315" s="284"/>
      <c r="G315" s="108" t="s">
        <v>82</v>
      </c>
      <c r="H315" s="205">
        <v>9.1300000000000008</v>
      </c>
      <c r="I315" s="178">
        <v>2.12</v>
      </c>
      <c r="J315" s="178">
        <v>19.350000000000001</v>
      </c>
    </row>
    <row r="316" spans="1:10" customFormat="1" ht="39" customHeight="1" x14ac:dyDescent="0.2">
      <c r="A316" s="107" t="s">
        <v>2572</v>
      </c>
      <c r="B316" s="109" t="s">
        <v>2650</v>
      </c>
      <c r="C316" s="107" t="s">
        <v>15</v>
      </c>
      <c r="D316" s="107" t="s">
        <v>3430</v>
      </c>
      <c r="E316" s="284" t="s">
        <v>2573</v>
      </c>
      <c r="F316" s="284"/>
      <c r="G316" s="108" t="s">
        <v>16</v>
      </c>
      <c r="H316" s="205">
        <v>1.1599999999999999</v>
      </c>
      <c r="I316" s="178">
        <v>252.3</v>
      </c>
      <c r="J316" s="178">
        <v>292.66000000000003</v>
      </c>
    </row>
    <row r="317" spans="1:10" customFormat="1" ht="24" customHeight="1" x14ac:dyDescent="0.2">
      <c r="A317" s="107" t="s">
        <v>2572</v>
      </c>
      <c r="B317" s="109" t="s">
        <v>2644</v>
      </c>
      <c r="C317" s="107" t="s">
        <v>15</v>
      </c>
      <c r="D317" s="107" t="s">
        <v>2645</v>
      </c>
      <c r="E317" s="284" t="s">
        <v>2573</v>
      </c>
      <c r="F317" s="284"/>
      <c r="G317" s="108" t="s">
        <v>82</v>
      </c>
      <c r="H317" s="205">
        <v>0.14000000000000001</v>
      </c>
      <c r="I317" s="178">
        <v>4.05</v>
      </c>
      <c r="J317" s="178">
        <v>0.56000000000000005</v>
      </c>
    </row>
    <row r="318" spans="1:10" customFormat="1" ht="25.5" x14ac:dyDescent="0.2">
      <c r="A318" s="206"/>
      <c r="B318" s="206"/>
      <c r="C318" s="206"/>
      <c r="D318" s="206"/>
      <c r="E318" s="206" t="s">
        <v>3313</v>
      </c>
      <c r="F318" s="207">
        <v>34.630000000000003</v>
      </c>
      <c r="G318" s="206" t="s">
        <v>3314</v>
      </c>
      <c r="H318" s="207">
        <v>0</v>
      </c>
      <c r="I318" s="206" t="s">
        <v>3315</v>
      </c>
      <c r="J318" s="207">
        <v>34.630000000000003</v>
      </c>
    </row>
    <row r="319" spans="1:10" customFormat="1" ht="15" thickBot="1" x14ac:dyDescent="0.25">
      <c r="A319" s="206"/>
      <c r="B319" s="206"/>
      <c r="C319" s="206"/>
      <c r="D319" s="206"/>
      <c r="E319" s="206" t="s">
        <v>3316</v>
      </c>
      <c r="F319" s="207">
        <v>98.65</v>
      </c>
      <c r="G319" s="206"/>
      <c r="H319" s="285" t="s">
        <v>3317</v>
      </c>
      <c r="I319" s="285"/>
      <c r="J319" s="207">
        <v>456.87</v>
      </c>
    </row>
    <row r="320" spans="1:10" customFormat="1" ht="0.95" customHeight="1" thickTop="1" x14ac:dyDescent="0.2">
      <c r="A320" s="208"/>
      <c r="B320" s="208"/>
      <c r="C320" s="208"/>
      <c r="D320" s="208"/>
      <c r="E320" s="208"/>
      <c r="F320" s="208"/>
      <c r="G320" s="208"/>
      <c r="H320" s="208"/>
      <c r="I320" s="208"/>
      <c r="J320" s="208"/>
    </row>
    <row r="321" spans="1:10" customFormat="1" ht="18" customHeight="1" x14ac:dyDescent="0.2">
      <c r="A321" s="179" t="s">
        <v>839</v>
      </c>
      <c r="B321" s="180" t="s">
        <v>1</v>
      </c>
      <c r="C321" s="179" t="s">
        <v>2</v>
      </c>
      <c r="D321" s="179" t="s">
        <v>3</v>
      </c>
      <c r="E321" s="281" t="s">
        <v>3297</v>
      </c>
      <c r="F321" s="281"/>
      <c r="G321" s="181" t="s">
        <v>4</v>
      </c>
      <c r="H321" s="180" t="s">
        <v>5</v>
      </c>
      <c r="I321" s="180" t="s">
        <v>6</v>
      </c>
      <c r="J321" s="180" t="s">
        <v>8</v>
      </c>
    </row>
    <row r="322" spans="1:10" customFormat="1" ht="26.1" customHeight="1" x14ac:dyDescent="0.2">
      <c r="A322" s="187" t="s">
        <v>3298</v>
      </c>
      <c r="B322" s="189" t="s">
        <v>193</v>
      </c>
      <c r="C322" s="187" t="s">
        <v>15</v>
      </c>
      <c r="D322" s="187" t="s">
        <v>1484</v>
      </c>
      <c r="E322" s="282" t="s">
        <v>3431</v>
      </c>
      <c r="F322" s="282"/>
      <c r="G322" s="188" t="s">
        <v>16</v>
      </c>
      <c r="H322" s="199">
        <v>1</v>
      </c>
      <c r="I322" s="190">
        <v>14.53</v>
      </c>
      <c r="J322" s="190">
        <v>14.53</v>
      </c>
    </row>
    <row r="323" spans="1:10" customFormat="1" ht="24" customHeight="1" x14ac:dyDescent="0.2">
      <c r="A323" s="200" t="s">
        <v>3300</v>
      </c>
      <c r="B323" s="201" t="s">
        <v>3432</v>
      </c>
      <c r="C323" s="200" t="s">
        <v>15</v>
      </c>
      <c r="D323" s="200" t="s">
        <v>3433</v>
      </c>
      <c r="E323" s="283" t="s">
        <v>3306</v>
      </c>
      <c r="F323" s="283"/>
      <c r="G323" s="202" t="s">
        <v>55</v>
      </c>
      <c r="H323" s="203">
        <v>0.16309999999999999</v>
      </c>
      <c r="I323" s="204">
        <v>33.42</v>
      </c>
      <c r="J323" s="204">
        <v>5.45</v>
      </c>
    </row>
    <row r="324" spans="1:10" customFormat="1" ht="24" customHeight="1" x14ac:dyDescent="0.2">
      <c r="A324" s="200" t="s">
        <v>3300</v>
      </c>
      <c r="B324" s="201" t="s">
        <v>3307</v>
      </c>
      <c r="C324" s="200" t="s">
        <v>15</v>
      </c>
      <c r="D324" s="200" t="s">
        <v>3308</v>
      </c>
      <c r="E324" s="283" t="s">
        <v>3306</v>
      </c>
      <c r="F324" s="283"/>
      <c r="G324" s="202" t="s">
        <v>55</v>
      </c>
      <c r="H324" s="203">
        <v>5.4399999999999997E-2</v>
      </c>
      <c r="I324" s="204">
        <v>23.58</v>
      </c>
      <c r="J324" s="204">
        <v>1.28</v>
      </c>
    </row>
    <row r="325" spans="1:10" customFormat="1" ht="24" customHeight="1" x14ac:dyDescent="0.2">
      <c r="A325" s="107" t="s">
        <v>2572</v>
      </c>
      <c r="B325" s="109" t="s">
        <v>2651</v>
      </c>
      <c r="C325" s="107" t="s">
        <v>15</v>
      </c>
      <c r="D325" s="107" t="s">
        <v>2652</v>
      </c>
      <c r="E325" s="284" t="s">
        <v>2573</v>
      </c>
      <c r="F325" s="284"/>
      <c r="G325" s="108" t="s">
        <v>531</v>
      </c>
      <c r="H325" s="205">
        <v>0.22850000000000001</v>
      </c>
      <c r="I325" s="178">
        <v>34.15</v>
      </c>
      <c r="J325" s="178">
        <v>7.8</v>
      </c>
    </row>
    <row r="326" spans="1:10" customFormat="1" ht="25.5" x14ac:dyDescent="0.2">
      <c r="A326" s="206"/>
      <c r="B326" s="206"/>
      <c r="C326" s="206"/>
      <c r="D326" s="206"/>
      <c r="E326" s="206" t="s">
        <v>3313</v>
      </c>
      <c r="F326" s="207">
        <v>4.8499999999999996</v>
      </c>
      <c r="G326" s="206" t="s">
        <v>3314</v>
      </c>
      <c r="H326" s="207">
        <v>0</v>
      </c>
      <c r="I326" s="206" t="s">
        <v>3315</v>
      </c>
      <c r="J326" s="207">
        <v>4.8499999999999996</v>
      </c>
    </row>
    <row r="327" spans="1:10" customFormat="1" ht="15" thickBot="1" x14ac:dyDescent="0.25">
      <c r="A327" s="206"/>
      <c r="B327" s="206"/>
      <c r="C327" s="206"/>
      <c r="D327" s="206"/>
      <c r="E327" s="206" t="s">
        <v>3316</v>
      </c>
      <c r="F327" s="207">
        <v>4</v>
      </c>
      <c r="G327" s="206"/>
      <c r="H327" s="285" t="s">
        <v>3317</v>
      </c>
      <c r="I327" s="285"/>
      <c r="J327" s="207">
        <v>18.53</v>
      </c>
    </row>
    <row r="328" spans="1:10" customFormat="1" ht="0.95" customHeight="1" thickTop="1" x14ac:dyDescent="0.2">
      <c r="A328" s="208"/>
      <c r="B328" s="208"/>
      <c r="C328" s="208"/>
      <c r="D328" s="208"/>
      <c r="E328" s="208"/>
      <c r="F328" s="208"/>
      <c r="G328" s="208"/>
      <c r="H328" s="208"/>
      <c r="I328" s="208"/>
      <c r="J328" s="208"/>
    </row>
    <row r="329" spans="1:10" customFormat="1" ht="18" customHeight="1" x14ac:dyDescent="0.2">
      <c r="A329" s="179" t="s">
        <v>856</v>
      </c>
      <c r="B329" s="180" t="s">
        <v>1</v>
      </c>
      <c r="C329" s="179" t="s">
        <v>2</v>
      </c>
      <c r="D329" s="179" t="s">
        <v>3</v>
      </c>
      <c r="E329" s="281" t="s">
        <v>3297</v>
      </c>
      <c r="F329" s="281"/>
      <c r="G329" s="181" t="s">
        <v>4</v>
      </c>
      <c r="H329" s="180" t="s">
        <v>5</v>
      </c>
      <c r="I329" s="180" t="s">
        <v>6</v>
      </c>
      <c r="J329" s="180" t="s">
        <v>8</v>
      </c>
    </row>
    <row r="330" spans="1:10" customFormat="1" ht="26.1" customHeight="1" x14ac:dyDescent="0.2">
      <c r="A330" s="187" t="s">
        <v>3298</v>
      </c>
      <c r="B330" s="189" t="s">
        <v>1857</v>
      </c>
      <c r="C330" s="187" t="s">
        <v>15</v>
      </c>
      <c r="D330" s="187" t="s">
        <v>1486</v>
      </c>
      <c r="E330" s="282" t="s">
        <v>3431</v>
      </c>
      <c r="F330" s="282"/>
      <c r="G330" s="188" t="s">
        <v>16</v>
      </c>
      <c r="H330" s="199">
        <v>1</v>
      </c>
      <c r="I330" s="190">
        <v>23.91</v>
      </c>
      <c r="J330" s="190">
        <v>23.91</v>
      </c>
    </row>
    <row r="331" spans="1:10" customFormat="1" ht="24" customHeight="1" x14ac:dyDescent="0.2">
      <c r="A331" s="200" t="s">
        <v>3300</v>
      </c>
      <c r="B331" s="201" t="s">
        <v>3307</v>
      </c>
      <c r="C331" s="200" t="s">
        <v>15</v>
      </c>
      <c r="D331" s="200" t="s">
        <v>3308</v>
      </c>
      <c r="E331" s="283" t="s">
        <v>3306</v>
      </c>
      <c r="F331" s="283"/>
      <c r="G331" s="202" t="s">
        <v>55</v>
      </c>
      <c r="H331" s="203">
        <v>0.16850000000000001</v>
      </c>
      <c r="I331" s="204">
        <v>23.58</v>
      </c>
      <c r="J331" s="204">
        <v>3.97</v>
      </c>
    </row>
    <row r="332" spans="1:10" customFormat="1" ht="24" customHeight="1" x14ac:dyDescent="0.2">
      <c r="A332" s="200" t="s">
        <v>3300</v>
      </c>
      <c r="B332" s="201" t="s">
        <v>3432</v>
      </c>
      <c r="C332" s="200" t="s">
        <v>15</v>
      </c>
      <c r="D332" s="200" t="s">
        <v>3433</v>
      </c>
      <c r="E332" s="283" t="s">
        <v>3306</v>
      </c>
      <c r="F332" s="283"/>
      <c r="G332" s="202" t="s">
        <v>55</v>
      </c>
      <c r="H332" s="203">
        <v>0.50539999999999996</v>
      </c>
      <c r="I332" s="204">
        <v>33.42</v>
      </c>
      <c r="J332" s="204">
        <v>16.89</v>
      </c>
    </row>
    <row r="333" spans="1:10" customFormat="1" ht="26.1" customHeight="1" x14ac:dyDescent="0.2">
      <c r="A333" s="107" t="s">
        <v>2572</v>
      </c>
      <c r="B333" s="109" t="s">
        <v>2655</v>
      </c>
      <c r="C333" s="107" t="s">
        <v>15</v>
      </c>
      <c r="D333" s="107" t="s">
        <v>2656</v>
      </c>
      <c r="E333" s="284" t="s">
        <v>2573</v>
      </c>
      <c r="F333" s="284"/>
      <c r="G333" s="108" t="s">
        <v>82</v>
      </c>
      <c r="H333" s="205">
        <v>0.7288</v>
      </c>
      <c r="I333" s="178">
        <v>4.12</v>
      </c>
      <c r="J333" s="178">
        <v>3</v>
      </c>
    </row>
    <row r="334" spans="1:10" customFormat="1" ht="26.1" customHeight="1" x14ac:dyDescent="0.2">
      <c r="A334" s="107" t="s">
        <v>2572</v>
      </c>
      <c r="B334" s="109" t="s">
        <v>2653</v>
      </c>
      <c r="C334" s="107" t="s">
        <v>15</v>
      </c>
      <c r="D334" s="107" t="s">
        <v>2654</v>
      </c>
      <c r="E334" s="284" t="s">
        <v>2573</v>
      </c>
      <c r="F334" s="284"/>
      <c r="G334" s="108" t="s">
        <v>25</v>
      </c>
      <c r="H334" s="205">
        <v>4.0099999999999997E-2</v>
      </c>
      <c r="I334" s="178">
        <v>1.39</v>
      </c>
      <c r="J334" s="178">
        <v>0.05</v>
      </c>
    </row>
    <row r="335" spans="1:10" customFormat="1" ht="25.5" x14ac:dyDescent="0.2">
      <c r="A335" s="206"/>
      <c r="B335" s="206"/>
      <c r="C335" s="206"/>
      <c r="D335" s="206"/>
      <c r="E335" s="206" t="s">
        <v>3313</v>
      </c>
      <c r="F335" s="207">
        <v>15.04</v>
      </c>
      <c r="G335" s="206" t="s">
        <v>3314</v>
      </c>
      <c r="H335" s="207">
        <v>0</v>
      </c>
      <c r="I335" s="206" t="s">
        <v>3315</v>
      </c>
      <c r="J335" s="207">
        <v>15.04</v>
      </c>
    </row>
    <row r="336" spans="1:10" customFormat="1" ht="15" thickBot="1" x14ac:dyDescent="0.25">
      <c r="A336" s="206"/>
      <c r="B336" s="206"/>
      <c r="C336" s="206"/>
      <c r="D336" s="206"/>
      <c r="E336" s="206" t="s">
        <v>3316</v>
      </c>
      <c r="F336" s="207">
        <v>6.58</v>
      </c>
      <c r="G336" s="206"/>
      <c r="H336" s="285" t="s">
        <v>3317</v>
      </c>
      <c r="I336" s="285"/>
      <c r="J336" s="207">
        <v>30.49</v>
      </c>
    </row>
    <row r="337" spans="1:10" customFormat="1" ht="0.95" customHeight="1" thickTop="1" x14ac:dyDescent="0.2">
      <c r="A337" s="208"/>
      <c r="B337" s="208"/>
      <c r="C337" s="208"/>
      <c r="D337" s="208"/>
      <c r="E337" s="208"/>
      <c r="F337" s="208"/>
      <c r="G337" s="208"/>
      <c r="H337" s="208"/>
      <c r="I337" s="208"/>
      <c r="J337" s="208"/>
    </row>
    <row r="338" spans="1:10" customFormat="1" ht="18" customHeight="1" x14ac:dyDescent="0.2">
      <c r="A338" s="179" t="s">
        <v>859</v>
      </c>
      <c r="B338" s="180" t="s">
        <v>1</v>
      </c>
      <c r="C338" s="179" t="s">
        <v>2</v>
      </c>
      <c r="D338" s="179" t="s">
        <v>3</v>
      </c>
      <c r="E338" s="281" t="s">
        <v>3297</v>
      </c>
      <c r="F338" s="281"/>
      <c r="G338" s="181" t="s">
        <v>4</v>
      </c>
      <c r="H338" s="180" t="s">
        <v>5</v>
      </c>
      <c r="I338" s="180" t="s">
        <v>6</v>
      </c>
      <c r="J338" s="180" t="s">
        <v>8</v>
      </c>
    </row>
    <row r="339" spans="1:10" customFormat="1" ht="26.1" customHeight="1" x14ac:dyDescent="0.2">
      <c r="A339" s="187" t="s">
        <v>3298</v>
      </c>
      <c r="B339" s="189" t="s">
        <v>1858</v>
      </c>
      <c r="C339" s="187" t="s">
        <v>15</v>
      </c>
      <c r="D339" s="187" t="s">
        <v>1487</v>
      </c>
      <c r="E339" s="282" t="s">
        <v>3431</v>
      </c>
      <c r="F339" s="282"/>
      <c r="G339" s="188" t="s">
        <v>16</v>
      </c>
      <c r="H339" s="199">
        <v>1</v>
      </c>
      <c r="I339" s="190">
        <v>17.16</v>
      </c>
      <c r="J339" s="190">
        <v>17.16</v>
      </c>
    </row>
    <row r="340" spans="1:10" customFormat="1" ht="24" customHeight="1" x14ac:dyDescent="0.2">
      <c r="A340" s="200" t="s">
        <v>3300</v>
      </c>
      <c r="B340" s="201" t="s">
        <v>3307</v>
      </c>
      <c r="C340" s="200" t="s">
        <v>15</v>
      </c>
      <c r="D340" s="200" t="s">
        <v>3308</v>
      </c>
      <c r="E340" s="283" t="s">
        <v>3306</v>
      </c>
      <c r="F340" s="283"/>
      <c r="G340" s="202" t="s">
        <v>55</v>
      </c>
      <c r="H340" s="203">
        <v>7.5700000000000003E-2</v>
      </c>
      <c r="I340" s="204">
        <v>23.58</v>
      </c>
      <c r="J340" s="204">
        <v>1.78</v>
      </c>
    </row>
    <row r="341" spans="1:10" customFormat="1" ht="24" customHeight="1" x14ac:dyDescent="0.2">
      <c r="A341" s="200" t="s">
        <v>3300</v>
      </c>
      <c r="B341" s="201" t="s">
        <v>3432</v>
      </c>
      <c r="C341" s="200" t="s">
        <v>15</v>
      </c>
      <c r="D341" s="200" t="s">
        <v>3433</v>
      </c>
      <c r="E341" s="283" t="s">
        <v>3306</v>
      </c>
      <c r="F341" s="283"/>
      <c r="G341" s="202" t="s">
        <v>55</v>
      </c>
      <c r="H341" s="203">
        <v>0.22700000000000001</v>
      </c>
      <c r="I341" s="204">
        <v>33.42</v>
      </c>
      <c r="J341" s="204">
        <v>7.58</v>
      </c>
    </row>
    <row r="342" spans="1:10" customFormat="1" ht="24" customHeight="1" x14ac:dyDescent="0.2">
      <c r="A342" s="107" t="s">
        <v>2572</v>
      </c>
      <c r="B342" s="109" t="s">
        <v>2651</v>
      </c>
      <c r="C342" s="107" t="s">
        <v>15</v>
      </c>
      <c r="D342" s="107" t="s">
        <v>2652</v>
      </c>
      <c r="E342" s="284" t="s">
        <v>2573</v>
      </c>
      <c r="F342" s="284"/>
      <c r="G342" s="108" t="s">
        <v>531</v>
      </c>
      <c r="H342" s="205">
        <v>0.22850000000000001</v>
      </c>
      <c r="I342" s="178">
        <v>34.15</v>
      </c>
      <c r="J342" s="178">
        <v>7.8</v>
      </c>
    </row>
    <row r="343" spans="1:10" customFormat="1" ht="25.5" x14ac:dyDescent="0.2">
      <c r="A343" s="206"/>
      <c r="B343" s="206"/>
      <c r="C343" s="206"/>
      <c r="D343" s="206"/>
      <c r="E343" s="206" t="s">
        <v>3313</v>
      </c>
      <c r="F343" s="207">
        <v>6.75</v>
      </c>
      <c r="G343" s="206" t="s">
        <v>3314</v>
      </c>
      <c r="H343" s="207">
        <v>0</v>
      </c>
      <c r="I343" s="206" t="s">
        <v>3315</v>
      </c>
      <c r="J343" s="207">
        <v>6.75</v>
      </c>
    </row>
    <row r="344" spans="1:10" customFormat="1" ht="15" thickBot="1" x14ac:dyDescent="0.25">
      <c r="A344" s="206"/>
      <c r="B344" s="206"/>
      <c r="C344" s="206"/>
      <c r="D344" s="206"/>
      <c r="E344" s="206" t="s">
        <v>3316</v>
      </c>
      <c r="F344" s="207">
        <v>4.72</v>
      </c>
      <c r="G344" s="206"/>
      <c r="H344" s="285" t="s">
        <v>3317</v>
      </c>
      <c r="I344" s="285"/>
      <c r="J344" s="207">
        <v>21.88</v>
      </c>
    </row>
    <row r="345" spans="1:10" customFormat="1" ht="0.95" customHeight="1" thickTop="1" x14ac:dyDescent="0.2">
      <c r="A345" s="208"/>
      <c r="B345" s="208"/>
      <c r="C345" s="208"/>
      <c r="D345" s="208"/>
      <c r="E345" s="208"/>
      <c r="F345" s="208"/>
      <c r="G345" s="208"/>
      <c r="H345" s="208"/>
      <c r="I345" s="208"/>
      <c r="J345" s="208"/>
    </row>
    <row r="346" spans="1:10" customFormat="1" ht="18" customHeight="1" x14ac:dyDescent="0.2">
      <c r="A346" s="179" t="s">
        <v>878</v>
      </c>
      <c r="B346" s="180" t="s">
        <v>1</v>
      </c>
      <c r="C346" s="179" t="s">
        <v>2</v>
      </c>
      <c r="D346" s="179" t="s">
        <v>3</v>
      </c>
      <c r="E346" s="281" t="s">
        <v>3297</v>
      </c>
      <c r="F346" s="281"/>
      <c r="G346" s="181" t="s">
        <v>4</v>
      </c>
      <c r="H346" s="180" t="s">
        <v>5</v>
      </c>
      <c r="I346" s="180" t="s">
        <v>6</v>
      </c>
      <c r="J346" s="180" t="s">
        <v>8</v>
      </c>
    </row>
    <row r="347" spans="1:10" customFormat="1" ht="26.1" customHeight="1" x14ac:dyDescent="0.2">
      <c r="A347" s="187" t="s">
        <v>3298</v>
      </c>
      <c r="B347" s="189" t="s">
        <v>191</v>
      </c>
      <c r="C347" s="187" t="s">
        <v>15</v>
      </c>
      <c r="D347" s="187" t="s">
        <v>1488</v>
      </c>
      <c r="E347" s="282" t="s">
        <v>3431</v>
      </c>
      <c r="F347" s="282"/>
      <c r="G347" s="188" t="s">
        <v>16</v>
      </c>
      <c r="H347" s="199">
        <v>1</v>
      </c>
      <c r="I347" s="190">
        <v>4.72</v>
      </c>
      <c r="J347" s="190">
        <v>4.72</v>
      </c>
    </row>
    <row r="348" spans="1:10" customFormat="1" ht="24" customHeight="1" x14ac:dyDescent="0.2">
      <c r="A348" s="200" t="s">
        <v>3300</v>
      </c>
      <c r="B348" s="201" t="s">
        <v>3307</v>
      </c>
      <c r="C348" s="200" t="s">
        <v>15</v>
      </c>
      <c r="D348" s="200" t="s">
        <v>3308</v>
      </c>
      <c r="E348" s="283" t="s">
        <v>3306</v>
      </c>
      <c r="F348" s="283"/>
      <c r="G348" s="202" t="s">
        <v>55</v>
      </c>
      <c r="H348" s="203">
        <v>2.2200000000000001E-2</v>
      </c>
      <c r="I348" s="204">
        <v>23.58</v>
      </c>
      <c r="J348" s="204">
        <v>0.52</v>
      </c>
    </row>
    <row r="349" spans="1:10" customFormat="1" ht="24" customHeight="1" x14ac:dyDescent="0.2">
      <c r="A349" s="200" t="s">
        <v>3300</v>
      </c>
      <c r="B349" s="201" t="s">
        <v>3432</v>
      </c>
      <c r="C349" s="200" t="s">
        <v>15</v>
      </c>
      <c r="D349" s="200" t="s">
        <v>3433</v>
      </c>
      <c r="E349" s="283" t="s">
        <v>3306</v>
      </c>
      <c r="F349" s="283"/>
      <c r="G349" s="202" t="s">
        <v>55</v>
      </c>
      <c r="H349" s="203">
        <v>6.6600000000000006E-2</v>
      </c>
      <c r="I349" s="204">
        <v>33.42</v>
      </c>
      <c r="J349" s="204">
        <v>2.2200000000000002</v>
      </c>
    </row>
    <row r="350" spans="1:10" customFormat="1" ht="24" customHeight="1" x14ac:dyDescent="0.2">
      <c r="A350" s="107" t="s">
        <v>2572</v>
      </c>
      <c r="B350" s="109" t="s">
        <v>2657</v>
      </c>
      <c r="C350" s="107" t="s">
        <v>15</v>
      </c>
      <c r="D350" s="107" t="s">
        <v>2658</v>
      </c>
      <c r="E350" s="284" t="s">
        <v>2573</v>
      </c>
      <c r="F350" s="284"/>
      <c r="G350" s="108" t="s">
        <v>531</v>
      </c>
      <c r="H350" s="205">
        <v>0.1666</v>
      </c>
      <c r="I350" s="178">
        <v>11.89</v>
      </c>
      <c r="J350" s="178">
        <v>1.98</v>
      </c>
    </row>
    <row r="351" spans="1:10" customFormat="1" ht="25.5" x14ac:dyDescent="0.2">
      <c r="A351" s="206"/>
      <c r="B351" s="206"/>
      <c r="C351" s="206"/>
      <c r="D351" s="206"/>
      <c r="E351" s="206" t="s">
        <v>3313</v>
      </c>
      <c r="F351" s="207">
        <v>1.97</v>
      </c>
      <c r="G351" s="206" t="s">
        <v>3314</v>
      </c>
      <c r="H351" s="207">
        <v>0</v>
      </c>
      <c r="I351" s="206" t="s">
        <v>3315</v>
      </c>
      <c r="J351" s="207">
        <v>1.97</v>
      </c>
    </row>
    <row r="352" spans="1:10" customFormat="1" ht="15" thickBot="1" x14ac:dyDescent="0.25">
      <c r="A352" s="206"/>
      <c r="B352" s="206"/>
      <c r="C352" s="206"/>
      <c r="D352" s="206"/>
      <c r="E352" s="206" t="s">
        <v>3316</v>
      </c>
      <c r="F352" s="207">
        <v>1.29</v>
      </c>
      <c r="G352" s="206"/>
      <c r="H352" s="285" t="s">
        <v>3317</v>
      </c>
      <c r="I352" s="285"/>
      <c r="J352" s="207">
        <v>6.01</v>
      </c>
    </row>
    <row r="353" spans="1:10" customFormat="1" ht="0.95" customHeight="1" thickTop="1" x14ac:dyDescent="0.2">
      <c r="A353" s="208"/>
      <c r="B353" s="208"/>
      <c r="C353" s="208"/>
      <c r="D353" s="208"/>
      <c r="E353" s="208"/>
      <c r="F353" s="208"/>
      <c r="G353" s="208"/>
      <c r="H353" s="208"/>
      <c r="I353" s="208"/>
      <c r="J353" s="208"/>
    </row>
    <row r="354" spans="1:10" customFormat="1" ht="18" customHeight="1" x14ac:dyDescent="0.2">
      <c r="A354" s="179" t="s">
        <v>901</v>
      </c>
      <c r="B354" s="180" t="s">
        <v>1</v>
      </c>
      <c r="C354" s="179" t="s">
        <v>2</v>
      </c>
      <c r="D354" s="179" t="s">
        <v>3</v>
      </c>
      <c r="E354" s="281" t="s">
        <v>3297</v>
      </c>
      <c r="F354" s="281"/>
      <c r="G354" s="181" t="s">
        <v>4</v>
      </c>
      <c r="H354" s="180" t="s">
        <v>5</v>
      </c>
      <c r="I354" s="180" t="s">
        <v>6</v>
      </c>
      <c r="J354" s="180" t="s">
        <v>8</v>
      </c>
    </row>
    <row r="355" spans="1:10" customFormat="1" ht="26.1" customHeight="1" x14ac:dyDescent="0.2">
      <c r="A355" s="187" t="s">
        <v>3298</v>
      </c>
      <c r="B355" s="189" t="s">
        <v>1861</v>
      </c>
      <c r="C355" s="187" t="s">
        <v>15</v>
      </c>
      <c r="D355" s="187" t="s">
        <v>1489</v>
      </c>
      <c r="E355" s="282" t="s">
        <v>3303</v>
      </c>
      <c r="F355" s="282"/>
      <c r="G355" s="188" t="s">
        <v>16</v>
      </c>
      <c r="H355" s="199">
        <v>1</v>
      </c>
      <c r="I355" s="190">
        <v>30.91</v>
      </c>
      <c r="J355" s="190">
        <v>30.91</v>
      </c>
    </row>
    <row r="356" spans="1:10" customFormat="1" ht="24" customHeight="1" x14ac:dyDescent="0.2">
      <c r="A356" s="200" t="s">
        <v>3300</v>
      </c>
      <c r="B356" s="201" t="s">
        <v>3432</v>
      </c>
      <c r="C356" s="200" t="s">
        <v>15</v>
      </c>
      <c r="D356" s="200" t="s">
        <v>3433</v>
      </c>
      <c r="E356" s="283" t="s">
        <v>3306</v>
      </c>
      <c r="F356" s="283"/>
      <c r="G356" s="202" t="s">
        <v>55</v>
      </c>
      <c r="H356" s="203">
        <v>0.28060000000000002</v>
      </c>
      <c r="I356" s="204">
        <v>33.42</v>
      </c>
      <c r="J356" s="204">
        <v>9.3699999999999992</v>
      </c>
    </row>
    <row r="357" spans="1:10" customFormat="1" ht="26.1" customHeight="1" x14ac:dyDescent="0.2">
      <c r="A357" s="107" t="s">
        <v>2572</v>
      </c>
      <c r="B357" s="109" t="s">
        <v>2661</v>
      </c>
      <c r="C357" s="107" t="s">
        <v>15</v>
      </c>
      <c r="D357" s="107" t="s">
        <v>2662</v>
      </c>
      <c r="E357" s="284" t="s">
        <v>2573</v>
      </c>
      <c r="F357" s="284"/>
      <c r="G357" s="108" t="s">
        <v>531</v>
      </c>
      <c r="H357" s="205">
        <v>0.49608000000000002</v>
      </c>
      <c r="I357" s="178">
        <v>40.53</v>
      </c>
      <c r="J357" s="178">
        <v>20.100000000000001</v>
      </c>
    </row>
    <row r="358" spans="1:10" customFormat="1" ht="24" customHeight="1" x14ac:dyDescent="0.2">
      <c r="A358" s="107" t="s">
        <v>2572</v>
      </c>
      <c r="B358" s="109" t="s">
        <v>2659</v>
      </c>
      <c r="C358" s="107" t="s">
        <v>15</v>
      </c>
      <c r="D358" s="107" t="s">
        <v>2660</v>
      </c>
      <c r="E358" s="284" t="s">
        <v>2573</v>
      </c>
      <c r="F358" s="284"/>
      <c r="G358" s="108" t="s">
        <v>531</v>
      </c>
      <c r="H358" s="205">
        <v>2.76E-2</v>
      </c>
      <c r="I358" s="178">
        <v>32.340000000000003</v>
      </c>
      <c r="J358" s="178">
        <v>0.89</v>
      </c>
    </row>
    <row r="359" spans="1:10" customFormat="1" ht="26.1" customHeight="1" x14ac:dyDescent="0.2">
      <c r="A359" s="107" t="s">
        <v>2572</v>
      </c>
      <c r="B359" s="109" t="s">
        <v>2653</v>
      </c>
      <c r="C359" s="107" t="s">
        <v>15</v>
      </c>
      <c r="D359" s="107" t="s">
        <v>2654</v>
      </c>
      <c r="E359" s="284" t="s">
        <v>2573</v>
      </c>
      <c r="F359" s="284"/>
      <c r="G359" s="108" t="s">
        <v>25</v>
      </c>
      <c r="H359" s="205">
        <v>0.4</v>
      </c>
      <c r="I359" s="178">
        <v>1.39</v>
      </c>
      <c r="J359" s="178">
        <v>0.55000000000000004</v>
      </c>
    </row>
    <row r="360" spans="1:10" customFormat="1" ht="25.5" x14ac:dyDescent="0.2">
      <c r="A360" s="206"/>
      <c r="B360" s="206"/>
      <c r="C360" s="206"/>
      <c r="D360" s="206"/>
      <c r="E360" s="206" t="s">
        <v>3313</v>
      </c>
      <c r="F360" s="207">
        <v>6.81</v>
      </c>
      <c r="G360" s="206" t="s">
        <v>3314</v>
      </c>
      <c r="H360" s="207">
        <v>0</v>
      </c>
      <c r="I360" s="206" t="s">
        <v>3315</v>
      </c>
      <c r="J360" s="207">
        <v>6.81</v>
      </c>
    </row>
    <row r="361" spans="1:10" customFormat="1" ht="15" thickBot="1" x14ac:dyDescent="0.25">
      <c r="A361" s="206"/>
      <c r="B361" s="206"/>
      <c r="C361" s="206"/>
      <c r="D361" s="206"/>
      <c r="E361" s="206" t="s">
        <v>3316</v>
      </c>
      <c r="F361" s="207">
        <v>8.51</v>
      </c>
      <c r="G361" s="206"/>
      <c r="H361" s="285" t="s">
        <v>3317</v>
      </c>
      <c r="I361" s="285"/>
      <c r="J361" s="207">
        <v>39.42</v>
      </c>
    </row>
    <row r="362" spans="1:10" customFormat="1" ht="0.95" customHeight="1" thickTop="1" x14ac:dyDescent="0.2">
      <c r="A362" s="208"/>
      <c r="B362" s="208"/>
      <c r="C362" s="208"/>
      <c r="D362" s="208"/>
      <c r="E362" s="208"/>
      <c r="F362" s="208"/>
      <c r="G362" s="208"/>
      <c r="H362" s="208"/>
      <c r="I362" s="208"/>
      <c r="J362" s="208"/>
    </row>
    <row r="363" spans="1:10" customFormat="1" ht="18" customHeight="1" x14ac:dyDescent="0.2">
      <c r="A363" s="179" t="s">
        <v>902</v>
      </c>
      <c r="B363" s="180" t="s">
        <v>1</v>
      </c>
      <c r="C363" s="179" t="s">
        <v>2</v>
      </c>
      <c r="D363" s="179" t="s">
        <v>3</v>
      </c>
      <c r="E363" s="281" t="s">
        <v>3297</v>
      </c>
      <c r="F363" s="281"/>
      <c r="G363" s="181" t="s">
        <v>4</v>
      </c>
      <c r="H363" s="180" t="s">
        <v>5</v>
      </c>
      <c r="I363" s="180" t="s">
        <v>6</v>
      </c>
      <c r="J363" s="180" t="s">
        <v>8</v>
      </c>
    </row>
    <row r="364" spans="1:10" customFormat="1" ht="39" customHeight="1" x14ac:dyDescent="0.2">
      <c r="A364" s="187" t="s">
        <v>3298</v>
      </c>
      <c r="B364" s="189" t="s">
        <v>1862</v>
      </c>
      <c r="C364" s="187" t="s">
        <v>15</v>
      </c>
      <c r="D364" s="187" t="s">
        <v>1490</v>
      </c>
      <c r="E364" s="282" t="s">
        <v>3303</v>
      </c>
      <c r="F364" s="282"/>
      <c r="G364" s="188" t="s">
        <v>16</v>
      </c>
      <c r="H364" s="199">
        <v>1</v>
      </c>
      <c r="I364" s="190">
        <v>20.38</v>
      </c>
      <c r="J364" s="190">
        <v>20.38</v>
      </c>
    </row>
    <row r="365" spans="1:10" customFormat="1" ht="24" customHeight="1" x14ac:dyDescent="0.2">
      <c r="A365" s="200" t="s">
        <v>3300</v>
      </c>
      <c r="B365" s="201" t="s">
        <v>3432</v>
      </c>
      <c r="C365" s="200" t="s">
        <v>15</v>
      </c>
      <c r="D365" s="200" t="s">
        <v>3433</v>
      </c>
      <c r="E365" s="283" t="s">
        <v>3306</v>
      </c>
      <c r="F365" s="283"/>
      <c r="G365" s="202" t="s">
        <v>55</v>
      </c>
      <c r="H365" s="203">
        <v>0.3805</v>
      </c>
      <c r="I365" s="204">
        <v>33.42</v>
      </c>
      <c r="J365" s="204">
        <v>12.71</v>
      </c>
    </row>
    <row r="366" spans="1:10" customFormat="1" ht="24" customHeight="1" x14ac:dyDescent="0.2">
      <c r="A366" s="107" t="s">
        <v>2572</v>
      </c>
      <c r="B366" s="109" t="s">
        <v>2663</v>
      </c>
      <c r="C366" s="107" t="s">
        <v>15</v>
      </c>
      <c r="D366" s="107" t="s">
        <v>2664</v>
      </c>
      <c r="E366" s="284" t="s">
        <v>2573</v>
      </c>
      <c r="F366" s="284"/>
      <c r="G366" s="108" t="s">
        <v>531</v>
      </c>
      <c r="H366" s="205">
        <v>0.14030000000000001</v>
      </c>
      <c r="I366" s="178">
        <v>51.49</v>
      </c>
      <c r="J366" s="178">
        <v>7.22</v>
      </c>
    </row>
    <row r="367" spans="1:10" customFormat="1" ht="24" customHeight="1" x14ac:dyDescent="0.2">
      <c r="A367" s="107" t="s">
        <v>2572</v>
      </c>
      <c r="B367" s="109" t="s">
        <v>2659</v>
      </c>
      <c r="C367" s="107" t="s">
        <v>15</v>
      </c>
      <c r="D367" s="107" t="s">
        <v>2660</v>
      </c>
      <c r="E367" s="284" t="s">
        <v>2573</v>
      </c>
      <c r="F367" s="284"/>
      <c r="G367" s="108" t="s">
        <v>531</v>
      </c>
      <c r="H367" s="205">
        <v>1.4E-2</v>
      </c>
      <c r="I367" s="178">
        <v>32.340000000000003</v>
      </c>
      <c r="J367" s="178">
        <v>0.45</v>
      </c>
    </row>
    <row r="368" spans="1:10" customFormat="1" ht="25.5" x14ac:dyDescent="0.2">
      <c r="A368" s="206"/>
      <c r="B368" s="206"/>
      <c r="C368" s="206"/>
      <c r="D368" s="206"/>
      <c r="E368" s="206" t="s">
        <v>3313</v>
      </c>
      <c r="F368" s="207">
        <v>9.24</v>
      </c>
      <c r="G368" s="206" t="s">
        <v>3314</v>
      </c>
      <c r="H368" s="207">
        <v>0</v>
      </c>
      <c r="I368" s="206" t="s">
        <v>3315</v>
      </c>
      <c r="J368" s="207">
        <v>9.24</v>
      </c>
    </row>
    <row r="369" spans="1:10" customFormat="1" ht="15" thickBot="1" x14ac:dyDescent="0.25">
      <c r="A369" s="206"/>
      <c r="B369" s="206"/>
      <c r="C369" s="206"/>
      <c r="D369" s="206"/>
      <c r="E369" s="206" t="s">
        <v>3316</v>
      </c>
      <c r="F369" s="207">
        <v>5.61</v>
      </c>
      <c r="G369" s="206"/>
      <c r="H369" s="285" t="s">
        <v>3317</v>
      </c>
      <c r="I369" s="285"/>
      <c r="J369" s="207">
        <v>25.99</v>
      </c>
    </row>
    <row r="370" spans="1:10" customFormat="1" ht="0.95" customHeight="1" thickTop="1" x14ac:dyDescent="0.2">
      <c r="A370" s="208"/>
      <c r="B370" s="208"/>
      <c r="C370" s="208"/>
      <c r="D370" s="208"/>
      <c r="E370" s="208"/>
      <c r="F370" s="208"/>
      <c r="G370" s="208"/>
      <c r="H370" s="208"/>
      <c r="I370" s="208"/>
      <c r="J370" s="208"/>
    </row>
    <row r="371" spans="1:10" customFormat="1" ht="18" customHeight="1" x14ac:dyDescent="0.2">
      <c r="A371" s="179" t="s">
        <v>906</v>
      </c>
      <c r="B371" s="180" t="s">
        <v>1</v>
      </c>
      <c r="C371" s="179" t="s">
        <v>2</v>
      </c>
      <c r="D371" s="179" t="s">
        <v>3</v>
      </c>
      <c r="E371" s="281" t="s">
        <v>3297</v>
      </c>
      <c r="F371" s="281"/>
      <c r="G371" s="181" t="s">
        <v>4</v>
      </c>
      <c r="H371" s="180" t="s">
        <v>5</v>
      </c>
      <c r="I371" s="180" t="s">
        <v>6</v>
      </c>
      <c r="J371" s="180" t="s">
        <v>8</v>
      </c>
    </row>
    <row r="372" spans="1:10" customFormat="1" ht="51.95" customHeight="1" x14ac:dyDescent="0.2">
      <c r="A372" s="187" t="s">
        <v>3298</v>
      </c>
      <c r="B372" s="189" t="s">
        <v>1865</v>
      </c>
      <c r="C372" s="187" t="s">
        <v>15</v>
      </c>
      <c r="D372" s="187" t="s">
        <v>1866</v>
      </c>
      <c r="E372" s="282" t="s">
        <v>3434</v>
      </c>
      <c r="F372" s="282"/>
      <c r="G372" s="188" t="s">
        <v>16</v>
      </c>
      <c r="H372" s="199">
        <v>1</v>
      </c>
      <c r="I372" s="190">
        <v>29.89</v>
      </c>
      <c r="J372" s="190">
        <v>29.89</v>
      </c>
    </row>
    <row r="373" spans="1:10" customFormat="1" ht="24" customHeight="1" x14ac:dyDescent="0.2">
      <c r="A373" s="200" t="s">
        <v>3300</v>
      </c>
      <c r="B373" s="201" t="s">
        <v>3432</v>
      </c>
      <c r="C373" s="200" t="s">
        <v>15</v>
      </c>
      <c r="D373" s="200" t="s">
        <v>3433</v>
      </c>
      <c r="E373" s="283" t="s">
        <v>3306</v>
      </c>
      <c r="F373" s="283"/>
      <c r="G373" s="202" t="s">
        <v>55</v>
      </c>
      <c r="H373" s="203">
        <v>0.52659999999999996</v>
      </c>
      <c r="I373" s="204">
        <v>33.42</v>
      </c>
      <c r="J373" s="204">
        <v>17.59</v>
      </c>
    </row>
    <row r="374" spans="1:10" customFormat="1" ht="24" customHeight="1" x14ac:dyDescent="0.2">
      <c r="A374" s="107" t="s">
        <v>2572</v>
      </c>
      <c r="B374" s="109" t="s">
        <v>2665</v>
      </c>
      <c r="C374" s="107" t="s">
        <v>15</v>
      </c>
      <c r="D374" s="107" t="s">
        <v>2666</v>
      </c>
      <c r="E374" s="284" t="s">
        <v>2573</v>
      </c>
      <c r="F374" s="284"/>
      <c r="G374" s="108" t="s">
        <v>531</v>
      </c>
      <c r="H374" s="205">
        <v>0.20669999999999999</v>
      </c>
      <c r="I374" s="178">
        <v>49.85</v>
      </c>
      <c r="J374" s="178">
        <v>10.3</v>
      </c>
    </row>
    <row r="375" spans="1:10" customFormat="1" ht="24" customHeight="1" x14ac:dyDescent="0.2">
      <c r="A375" s="107" t="s">
        <v>2572</v>
      </c>
      <c r="B375" s="109" t="s">
        <v>2659</v>
      </c>
      <c r="C375" s="107" t="s">
        <v>15</v>
      </c>
      <c r="D375" s="107" t="s">
        <v>2660</v>
      </c>
      <c r="E375" s="284" t="s">
        <v>2573</v>
      </c>
      <c r="F375" s="284"/>
      <c r="G375" s="108" t="s">
        <v>531</v>
      </c>
      <c r="H375" s="205">
        <v>6.2E-2</v>
      </c>
      <c r="I375" s="178">
        <v>32.340000000000003</v>
      </c>
      <c r="J375" s="178">
        <v>2</v>
      </c>
    </row>
    <row r="376" spans="1:10" customFormat="1" ht="25.5" x14ac:dyDescent="0.2">
      <c r="A376" s="206"/>
      <c r="B376" s="206"/>
      <c r="C376" s="206"/>
      <c r="D376" s="206"/>
      <c r="E376" s="206" t="s">
        <v>3313</v>
      </c>
      <c r="F376" s="207">
        <v>12.79</v>
      </c>
      <c r="G376" s="206" t="s">
        <v>3314</v>
      </c>
      <c r="H376" s="207">
        <v>0</v>
      </c>
      <c r="I376" s="206" t="s">
        <v>3315</v>
      </c>
      <c r="J376" s="207">
        <v>12.79</v>
      </c>
    </row>
    <row r="377" spans="1:10" customFormat="1" ht="15" thickBot="1" x14ac:dyDescent="0.25">
      <c r="A377" s="206"/>
      <c r="B377" s="206"/>
      <c r="C377" s="206"/>
      <c r="D377" s="206"/>
      <c r="E377" s="206" t="s">
        <v>3316</v>
      </c>
      <c r="F377" s="207">
        <v>8.23</v>
      </c>
      <c r="G377" s="206"/>
      <c r="H377" s="285" t="s">
        <v>3317</v>
      </c>
      <c r="I377" s="285"/>
      <c r="J377" s="207">
        <v>38.119999999999997</v>
      </c>
    </row>
    <row r="378" spans="1:10" customFormat="1" ht="0.95" customHeight="1" thickTop="1" x14ac:dyDescent="0.2">
      <c r="A378" s="208"/>
      <c r="B378" s="208"/>
      <c r="C378" s="208"/>
      <c r="D378" s="208"/>
      <c r="E378" s="208"/>
      <c r="F378" s="208"/>
      <c r="G378" s="208"/>
      <c r="H378" s="208"/>
      <c r="I378" s="208"/>
      <c r="J378" s="208"/>
    </row>
    <row r="379" spans="1:10" customFormat="1" ht="18" customHeight="1" x14ac:dyDescent="0.2">
      <c r="A379" s="179" t="s">
        <v>225</v>
      </c>
      <c r="B379" s="180" t="s">
        <v>1</v>
      </c>
      <c r="C379" s="179" t="s">
        <v>2</v>
      </c>
      <c r="D379" s="179" t="s">
        <v>3</v>
      </c>
      <c r="E379" s="281" t="s">
        <v>3297</v>
      </c>
      <c r="F379" s="281"/>
      <c r="G379" s="181" t="s">
        <v>4</v>
      </c>
      <c r="H379" s="180" t="s">
        <v>5</v>
      </c>
      <c r="I379" s="180" t="s">
        <v>6</v>
      </c>
      <c r="J379" s="180" t="s">
        <v>8</v>
      </c>
    </row>
    <row r="380" spans="1:10" customFormat="1" ht="65.099999999999994" customHeight="1" x14ac:dyDescent="0.2">
      <c r="A380" s="187" t="s">
        <v>3298</v>
      </c>
      <c r="B380" s="189" t="s">
        <v>1868</v>
      </c>
      <c r="C380" s="187" t="s">
        <v>15</v>
      </c>
      <c r="D380" s="187" t="s">
        <v>3198</v>
      </c>
      <c r="E380" s="282" t="s">
        <v>3435</v>
      </c>
      <c r="F380" s="282"/>
      <c r="G380" s="188" t="s">
        <v>25</v>
      </c>
      <c r="H380" s="199">
        <v>1</v>
      </c>
      <c r="I380" s="190">
        <v>1221.08</v>
      </c>
      <c r="J380" s="190">
        <v>1221.08</v>
      </c>
    </row>
    <row r="381" spans="1:10" customFormat="1" ht="39" customHeight="1" x14ac:dyDescent="0.2">
      <c r="A381" s="200" t="s">
        <v>3300</v>
      </c>
      <c r="B381" s="201" t="s">
        <v>3436</v>
      </c>
      <c r="C381" s="200" t="s">
        <v>15</v>
      </c>
      <c r="D381" s="200" t="s">
        <v>3437</v>
      </c>
      <c r="E381" s="283" t="s">
        <v>3435</v>
      </c>
      <c r="F381" s="283"/>
      <c r="G381" s="202" t="s">
        <v>25</v>
      </c>
      <c r="H381" s="203">
        <v>1</v>
      </c>
      <c r="I381" s="204">
        <v>399.66</v>
      </c>
      <c r="J381" s="204">
        <v>399.66</v>
      </c>
    </row>
    <row r="382" spans="1:10" customFormat="1" ht="39" customHeight="1" x14ac:dyDescent="0.2">
      <c r="A382" s="200" t="s">
        <v>3300</v>
      </c>
      <c r="B382" s="201" t="s">
        <v>3438</v>
      </c>
      <c r="C382" s="200" t="s">
        <v>15</v>
      </c>
      <c r="D382" s="200" t="s">
        <v>3439</v>
      </c>
      <c r="E382" s="283" t="s">
        <v>3435</v>
      </c>
      <c r="F382" s="283"/>
      <c r="G382" s="202" t="s">
        <v>107</v>
      </c>
      <c r="H382" s="203">
        <v>10</v>
      </c>
      <c r="I382" s="204">
        <v>12.33</v>
      </c>
      <c r="J382" s="204">
        <v>123.3</v>
      </c>
    </row>
    <row r="383" spans="1:10" customFormat="1" ht="39" customHeight="1" x14ac:dyDescent="0.2">
      <c r="A383" s="200" t="s">
        <v>3300</v>
      </c>
      <c r="B383" s="201" t="s">
        <v>3440</v>
      </c>
      <c r="C383" s="200" t="s">
        <v>15</v>
      </c>
      <c r="D383" s="200" t="s">
        <v>3441</v>
      </c>
      <c r="E383" s="283" t="s">
        <v>3435</v>
      </c>
      <c r="F383" s="283"/>
      <c r="G383" s="202" t="s">
        <v>25</v>
      </c>
      <c r="H383" s="203">
        <v>1</v>
      </c>
      <c r="I383" s="204">
        <v>193.83</v>
      </c>
      <c r="J383" s="204">
        <v>193.83</v>
      </c>
    </row>
    <row r="384" spans="1:10" customFormat="1" ht="39" customHeight="1" x14ac:dyDescent="0.2">
      <c r="A384" s="200" t="s">
        <v>3300</v>
      </c>
      <c r="B384" s="201" t="s">
        <v>3442</v>
      </c>
      <c r="C384" s="200" t="s">
        <v>15</v>
      </c>
      <c r="D384" s="200" t="s">
        <v>3443</v>
      </c>
      <c r="E384" s="283" t="s">
        <v>3435</v>
      </c>
      <c r="F384" s="283"/>
      <c r="G384" s="202" t="s">
        <v>25</v>
      </c>
      <c r="H384" s="203">
        <v>1</v>
      </c>
      <c r="I384" s="204">
        <v>504.29</v>
      </c>
      <c r="J384" s="204">
        <v>504.29</v>
      </c>
    </row>
    <row r="385" spans="1:10" customFormat="1" ht="25.5" x14ac:dyDescent="0.2">
      <c r="A385" s="206"/>
      <c r="B385" s="206"/>
      <c r="C385" s="206"/>
      <c r="D385" s="206"/>
      <c r="E385" s="206" t="s">
        <v>3313</v>
      </c>
      <c r="F385" s="207">
        <v>347.29</v>
      </c>
      <c r="G385" s="206" t="s">
        <v>3314</v>
      </c>
      <c r="H385" s="207">
        <v>0</v>
      </c>
      <c r="I385" s="206" t="s">
        <v>3315</v>
      </c>
      <c r="J385" s="207">
        <v>347.29</v>
      </c>
    </row>
    <row r="386" spans="1:10" customFormat="1" ht="15" thickBot="1" x14ac:dyDescent="0.25">
      <c r="A386" s="206"/>
      <c r="B386" s="206"/>
      <c r="C386" s="206"/>
      <c r="D386" s="206"/>
      <c r="E386" s="206" t="s">
        <v>3316</v>
      </c>
      <c r="F386" s="207">
        <v>336.28</v>
      </c>
      <c r="G386" s="206"/>
      <c r="H386" s="285" t="s">
        <v>3317</v>
      </c>
      <c r="I386" s="285"/>
      <c r="J386" s="207">
        <v>1557.36</v>
      </c>
    </row>
    <row r="387" spans="1:10" customFormat="1" ht="0.95" customHeight="1" thickTop="1" x14ac:dyDescent="0.2">
      <c r="A387" s="208"/>
      <c r="B387" s="208"/>
      <c r="C387" s="208"/>
      <c r="D387" s="208"/>
      <c r="E387" s="208"/>
      <c r="F387" s="208"/>
      <c r="G387" s="208"/>
      <c r="H387" s="208"/>
      <c r="I387" s="208"/>
      <c r="J387" s="208"/>
    </row>
    <row r="388" spans="1:10" customFormat="1" ht="18" customHeight="1" x14ac:dyDescent="0.2">
      <c r="A388" s="179" t="s">
        <v>226</v>
      </c>
      <c r="B388" s="180" t="s">
        <v>1</v>
      </c>
      <c r="C388" s="179" t="s">
        <v>2</v>
      </c>
      <c r="D388" s="179" t="s">
        <v>3</v>
      </c>
      <c r="E388" s="281" t="s">
        <v>3297</v>
      </c>
      <c r="F388" s="281"/>
      <c r="G388" s="181" t="s">
        <v>4</v>
      </c>
      <c r="H388" s="180" t="s">
        <v>5</v>
      </c>
      <c r="I388" s="180" t="s">
        <v>6</v>
      </c>
      <c r="J388" s="180" t="s">
        <v>8</v>
      </c>
    </row>
    <row r="389" spans="1:10" customFormat="1" ht="65.099999999999994" customHeight="1" x14ac:dyDescent="0.2">
      <c r="A389" s="187" t="s">
        <v>3298</v>
      </c>
      <c r="B389" s="189" t="s">
        <v>714</v>
      </c>
      <c r="C389" s="187" t="s">
        <v>15</v>
      </c>
      <c r="D389" s="187" t="s">
        <v>3199</v>
      </c>
      <c r="E389" s="282" t="s">
        <v>3435</v>
      </c>
      <c r="F389" s="282"/>
      <c r="G389" s="188" t="s">
        <v>25</v>
      </c>
      <c r="H389" s="199">
        <v>1</v>
      </c>
      <c r="I389" s="190">
        <v>1308.9000000000001</v>
      </c>
      <c r="J389" s="190">
        <v>1308.9000000000001</v>
      </c>
    </row>
    <row r="390" spans="1:10" customFormat="1" ht="39" customHeight="1" x14ac:dyDescent="0.2">
      <c r="A390" s="200" t="s">
        <v>3300</v>
      </c>
      <c r="B390" s="201" t="s">
        <v>3438</v>
      </c>
      <c r="C390" s="200" t="s">
        <v>15</v>
      </c>
      <c r="D390" s="200" t="s">
        <v>3439</v>
      </c>
      <c r="E390" s="283" t="s">
        <v>3435</v>
      </c>
      <c r="F390" s="283"/>
      <c r="G390" s="202" t="s">
        <v>107</v>
      </c>
      <c r="H390" s="203">
        <v>10.199999999999999</v>
      </c>
      <c r="I390" s="204">
        <v>12.33</v>
      </c>
      <c r="J390" s="204">
        <v>125.76</v>
      </c>
    </row>
    <row r="391" spans="1:10" customFormat="1" ht="39" customHeight="1" x14ac:dyDescent="0.2">
      <c r="A391" s="200" t="s">
        <v>3300</v>
      </c>
      <c r="B391" s="201" t="s">
        <v>3442</v>
      </c>
      <c r="C391" s="200" t="s">
        <v>15</v>
      </c>
      <c r="D391" s="200" t="s">
        <v>3443</v>
      </c>
      <c r="E391" s="283" t="s">
        <v>3435</v>
      </c>
      <c r="F391" s="283"/>
      <c r="G391" s="202" t="s">
        <v>25</v>
      </c>
      <c r="H391" s="203">
        <v>1</v>
      </c>
      <c r="I391" s="204">
        <v>504.29</v>
      </c>
      <c r="J391" s="204">
        <v>504.29</v>
      </c>
    </row>
    <row r="392" spans="1:10" customFormat="1" ht="39" customHeight="1" x14ac:dyDescent="0.2">
      <c r="A392" s="200" t="s">
        <v>3300</v>
      </c>
      <c r="B392" s="201" t="s">
        <v>3440</v>
      </c>
      <c r="C392" s="200" t="s">
        <v>15</v>
      </c>
      <c r="D392" s="200" t="s">
        <v>3441</v>
      </c>
      <c r="E392" s="283" t="s">
        <v>3435</v>
      </c>
      <c r="F392" s="283"/>
      <c r="G392" s="202" t="s">
        <v>25</v>
      </c>
      <c r="H392" s="203">
        <v>1</v>
      </c>
      <c r="I392" s="204">
        <v>193.83</v>
      </c>
      <c r="J392" s="204">
        <v>193.83</v>
      </c>
    </row>
    <row r="393" spans="1:10" customFormat="1" ht="39" customHeight="1" x14ac:dyDescent="0.2">
      <c r="A393" s="200" t="s">
        <v>3300</v>
      </c>
      <c r="B393" s="201" t="s">
        <v>3444</v>
      </c>
      <c r="C393" s="200" t="s">
        <v>15</v>
      </c>
      <c r="D393" s="200" t="s">
        <v>3445</v>
      </c>
      <c r="E393" s="283" t="s">
        <v>3435</v>
      </c>
      <c r="F393" s="283"/>
      <c r="G393" s="202" t="s">
        <v>25</v>
      </c>
      <c r="H393" s="203">
        <v>1</v>
      </c>
      <c r="I393" s="204">
        <v>485.02</v>
      </c>
      <c r="J393" s="204">
        <v>485.02</v>
      </c>
    </row>
    <row r="394" spans="1:10" customFormat="1" ht="25.5" x14ac:dyDescent="0.2">
      <c r="A394" s="206"/>
      <c r="B394" s="206"/>
      <c r="C394" s="206"/>
      <c r="D394" s="206"/>
      <c r="E394" s="206" t="s">
        <v>3313</v>
      </c>
      <c r="F394" s="207">
        <v>354.03</v>
      </c>
      <c r="G394" s="206" t="s">
        <v>3314</v>
      </c>
      <c r="H394" s="207">
        <v>0</v>
      </c>
      <c r="I394" s="206" t="s">
        <v>3315</v>
      </c>
      <c r="J394" s="207">
        <v>354.03</v>
      </c>
    </row>
    <row r="395" spans="1:10" customFormat="1" ht="15" thickBot="1" x14ac:dyDescent="0.25">
      <c r="A395" s="206"/>
      <c r="B395" s="206"/>
      <c r="C395" s="206"/>
      <c r="D395" s="206"/>
      <c r="E395" s="206" t="s">
        <v>3316</v>
      </c>
      <c r="F395" s="207">
        <v>360.47</v>
      </c>
      <c r="G395" s="206"/>
      <c r="H395" s="285" t="s">
        <v>3317</v>
      </c>
      <c r="I395" s="285"/>
      <c r="J395" s="207">
        <v>1669.37</v>
      </c>
    </row>
    <row r="396" spans="1:10" customFormat="1" ht="0.95" customHeight="1" thickTop="1" x14ac:dyDescent="0.2">
      <c r="A396" s="208"/>
      <c r="B396" s="208"/>
      <c r="C396" s="208"/>
      <c r="D396" s="208"/>
      <c r="E396" s="208"/>
      <c r="F396" s="208"/>
      <c r="G396" s="208"/>
      <c r="H396" s="208"/>
      <c r="I396" s="208"/>
      <c r="J396" s="208"/>
    </row>
    <row r="397" spans="1:10" customFormat="1" ht="18" customHeight="1" x14ac:dyDescent="0.2">
      <c r="A397" s="179" t="s">
        <v>1153</v>
      </c>
      <c r="B397" s="180" t="s">
        <v>1</v>
      </c>
      <c r="C397" s="179" t="s">
        <v>2</v>
      </c>
      <c r="D397" s="179" t="s">
        <v>3</v>
      </c>
      <c r="E397" s="281" t="s">
        <v>3297</v>
      </c>
      <c r="F397" s="281"/>
      <c r="G397" s="181" t="s">
        <v>4</v>
      </c>
      <c r="H397" s="180" t="s">
        <v>5</v>
      </c>
      <c r="I397" s="180" t="s">
        <v>6</v>
      </c>
      <c r="J397" s="180" t="s">
        <v>8</v>
      </c>
    </row>
    <row r="398" spans="1:10" customFormat="1" ht="65.099999999999994" customHeight="1" x14ac:dyDescent="0.2">
      <c r="A398" s="187" t="s">
        <v>3298</v>
      </c>
      <c r="B398" s="189" t="s">
        <v>1871</v>
      </c>
      <c r="C398" s="187" t="s">
        <v>15</v>
      </c>
      <c r="D398" s="187" t="s">
        <v>3200</v>
      </c>
      <c r="E398" s="282" t="s">
        <v>3435</v>
      </c>
      <c r="F398" s="282"/>
      <c r="G398" s="188" t="s">
        <v>25</v>
      </c>
      <c r="H398" s="199">
        <v>1</v>
      </c>
      <c r="I398" s="190">
        <v>1164.49</v>
      </c>
      <c r="J398" s="190">
        <v>1164.49</v>
      </c>
    </row>
    <row r="399" spans="1:10" customFormat="1" ht="39" customHeight="1" x14ac:dyDescent="0.2">
      <c r="A399" s="200" t="s">
        <v>3300</v>
      </c>
      <c r="B399" s="201" t="s">
        <v>3438</v>
      </c>
      <c r="C399" s="200" t="s">
        <v>15</v>
      </c>
      <c r="D399" s="200" t="s">
        <v>3439</v>
      </c>
      <c r="E399" s="283" t="s">
        <v>3435</v>
      </c>
      <c r="F399" s="283"/>
      <c r="G399" s="202" t="s">
        <v>107</v>
      </c>
      <c r="H399" s="203">
        <v>9.8000000000000007</v>
      </c>
      <c r="I399" s="204">
        <v>12.33</v>
      </c>
      <c r="J399" s="204">
        <v>120.83</v>
      </c>
    </row>
    <row r="400" spans="1:10" customFormat="1" ht="39" customHeight="1" x14ac:dyDescent="0.2">
      <c r="A400" s="200" t="s">
        <v>3300</v>
      </c>
      <c r="B400" s="201" t="s">
        <v>3446</v>
      </c>
      <c r="C400" s="200" t="s">
        <v>15</v>
      </c>
      <c r="D400" s="200" t="s">
        <v>3447</v>
      </c>
      <c r="E400" s="283" t="s">
        <v>3435</v>
      </c>
      <c r="F400" s="283"/>
      <c r="G400" s="202" t="s">
        <v>25</v>
      </c>
      <c r="H400" s="203">
        <v>1</v>
      </c>
      <c r="I400" s="204">
        <v>167.16</v>
      </c>
      <c r="J400" s="204">
        <v>167.16</v>
      </c>
    </row>
    <row r="401" spans="1:10" customFormat="1" ht="39" customHeight="1" x14ac:dyDescent="0.2">
      <c r="A401" s="200" t="s">
        <v>3300</v>
      </c>
      <c r="B401" s="201" t="s">
        <v>3448</v>
      </c>
      <c r="C401" s="200" t="s">
        <v>15</v>
      </c>
      <c r="D401" s="200" t="s">
        <v>3449</v>
      </c>
      <c r="E401" s="283" t="s">
        <v>3435</v>
      </c>
      <c r="F401" s="283"/>
      <c r="G401" s="202" t="s">
        <v>25</v>
      </c>
      <c r="H401" s="203">
        <v>1</v>
      </c>
      <c r="I401" s="204">
        <v>372.21</v>
      </c>
      <c r="J401" s="204">
        <v>372.21</v>
      </c>
    </row>
    <row r="402" spans="1:10" customFormat="1" ht="39" customHeight="1" x14ac:dyDescent="0.2">
      <c r="A402" s="200" t="s">
        <v>3300</v>
      </c>
      <c r="B402" s="201" t="s">
        <v>3442</v>
      </c>
      <c r="C402" s="200" t="s">
        <v>15</v>
      </c>
      <c r="D402" s="200" t="s">
        <v>3443</v>
      </c>
      <c r="E402" s="283" t="s">
        <v>3435</v>
      </c>
      <c r="F402" s="283"/>
      <c r="G402" s="202" t="s">
        <v>25</v>
      </c>
      <c r="H402" s="203">
        <v>1</v>
      </c>
      <c r="I402" s="204">
        <v>504.29</v>
      </c>
      <c r="J402" s="204">
        <v>504.29</v>
      </c>
    </row>
    <row r="403" spans="1:10" customFormat="1" ht="25.5" x14ac:dyDescent="0.2">
      <c r="A403" s="206"/>
      <c r="B403" s="206"/>
      <c r="C403" s="206"/>
      <c r="D403" s="206"/>
      <c r="E403" s="206" t="s">
        <v>3313</v>
      </c>
      <c r="F403" s="207">
        <v>329.39</v>
      </c>
      <c r="G403" s="206" t="s">
        <v>3314</v>
      </c>
      <c r="H403" s="207">
        <v>0</v>
      </c>
      <c r="I403" s="206" t="s">
        <v>3315</v>
      </c>
      <c r="J403" s="207">
        <v>329.39</v>
      </c>
    </row>
    <row r="404" spans="1:10" customFormat="1" ht="15" thickBot="1" x14ac:dyDescent="0.25">
      <c r="A404" s="206"/>
      <c r="B404" s="206"/>
      <c r="C404" s="206"/>
      <c r="D404" s="206"/>
      <c r="E404" s="206" t="s">
        <v>3316</v>
      </c>
      <c r="F404" s="207">
        <v>320.7</v>
      </c>
      <c r="G404" s="206"/>
      <c r="H404" s="285" t="s">
        <v>3317</v>
      </c>
      <c r="I404" s="285"/>
      <c r="J404" s="207">
        <v>1485.19</v>
      </c>
    </row>
    <row r="405" spans="1:10" customFormat="1" ht="0.95" customHeight="1" thickTop="1" x14ac:dyDescent="0.2">
      <c r="A405" s="208"/>
      <c r="B405" s="208"/>
      <c r="C405" s="208"/>
      <c r="D405" s="208"/>
      <c r="E405" s="208"/>
      <c r="F405" s="208"/>
      <c r="G405" s="208"/>
      <c r="H405" s="208"/>
      <c r="I405" s="208"/>
      <c r="J405" s="208"/>
    </row>
    <row r="406" spans="1:10" customFormat="1" ht="18" customHeight="1" x14ac:dyDescent="0.2">
      <c r="A406" s="179" t="s">
        <v>1156</v>
      </c>
      <c r="B406" s="180" t="s">
        <v>1</v>
      </c>
      <c r="C406" s="179" t="s">
        <v>2</v>
      </c>
      <c r="D406" s="179" t="s">
        <v>3</v>
      </c>
      <c r="E406" s="281" t="s">
        <v>3297</v>
      </c>
      <c r="F406" s="281"/>
      <c r="G406" s="181" t="s">
        <v>4</v>
      </c>
      <c r="H406" s="180" t="s">
        <v>5</v>
      </c>
      <c r="I406" s="180" t="s">
        <v>6</v>
      </c>
      <c r="J406" s="180" t="s">
        <v>8</v>
      </c>
    </row>
    <row r="407" spans="1:10" customFormat="1" ht="65.099999999999994" customHeight="1" x14ac:dyDescent="0.2">
      <c r="A407" s="187" t="s">
        <v>3298</v>
      </c>
      <c r="B407" s="189" t="s">
        <v>3259</v>
      </c>
      <c r="C407" s="187" t="s">
        <v>44</v>
      </c>
      <c r="D407" s="187" t="s">
        <v>1495</v>
      </c>
      <c r="E407" s="282" t="s">
        <v>3450</v>
      </c>
      <c r="F407" s="282"/>
      <c r="G407" s="188" t="s">
        <v>1693</v>
      </c>
      <c r="H407" s="199">
        <v>1</v>
      </c>
      <c r="I407" s="190">
        <v>1255.56</v>
      </c>
      <c r="J407" s="190">
        <v>1255.56</v>
      </c>
    </row>
    <row r="408" spans="1:10" customFormat="1" ht="39" customHeight="1" x14ac:dyDescent="0.2">
      <c r="A408" s="200" t="s">
        <v>3300</v>
      </c>
      <c r="B408" s="201" t="s">
        <v>3446</v>
      </c>
      <c r="C408" s="200" t="s">
        <v>15</v>
      </c>
      <c r="D408" s="200" t="s">
        <v>3447</v>
      </c>
      <c r="E408" s="283" t="s">
        <v>3435</v>
      </c>
      <c r="F408" s="283"/>
      <c r="G408" s="202" t="s">
        <v>25</v>
      </c>
      <c r="H408" s="203">
        <v>1</v>
      </c>
      <c r="I408" s="204">
        <v>167.16</v>
      </c>
      <c r="J408" s="204">
        <v>167.16</v>
      </c>
    </row>
    <row r="409" spans="1:10" customFormat="1" ht="39" customHeight="1" x14ac:dyDescent="0.2">
      <c r="A409" s="200" t="s">
        <v>3300</v>
      </c>
      <c r="B409" s="201" t="s">
        <v>3451</v>
      </c>
      <c r="C409" s="200" t="s">
        <v>15</v>
      </c>
      <c r="D409" s="200" t="s">
        <v>3452</v>
      </c>
      <c r="E409" s="283" t="s">
        <v>3435</v>
      </c>
      <c r="F409" s="283"/>
      <c r="G409" s="202" t="s">
        <v>25</v>
      </c>
      <c r="H409" s="203">
        <v>1</v>
      </c>
      <c r="I409" s="204">
        <v>453.42</v>
      </c>
      <c r="J409" s="204">
        <v>453.42</v>
      </c>
    </row>
    <row r="410" spans="1:10" customFormat="1" ht="39" customHeight="1" x14ac:dyDescent="0.2">
      <c r="A410" s="200" t="s">
        <v>3300</v>
      </c>
      <c r="B410" s="201" t="s">
        <v>3442</v>
      </c>
      <c r="C410" s="200" t="s">
        <v>15</v>
      </c>
      <c r="D410" s="200" t="s">
        <v>3443</v>
      </c>
      <c r="E410" s="283" t="s">
        <v>3435</v>
      </c>
      <c r="F410" s="283"/>
      <c r="G410" s="202" t="s">
        <v>25</v>
      </c>
      <c r="H410" s="203">
        <v>1</v>
      </c>
      <c r="I410" s="204">
        <v>504.29</v>
      </c>
      <c r="J410" s="204">
        <v>504.29</v>
      </c>
    </row>
    <row r="411" spans="1:10" customFormat="1" ht="39" customHeight="1" x14ac:dyDescent="0.2">
      <c r="A411" s="200" t="s">
        <v>3300</v>
      </c>
      <c r="B411" s="201" t="s">
        <v>3438</v>
      </c>
      <c r="C411" s="200" t="s">
        <v>15</v>
      </c>
      <c r="D411" s="200" t="s">
        <v>3439</v>
      </c>
      <c r="E411" s="283" t="s">
        <v>3435</v>
      </c>
      <c r="F411" s="283"/>
      <c r="G411" s="202" t="s">
        <v>107</v>
      </c>
      <c r="H411" s="203">
        <v>10.6</v>
      </c>
      <c r="I411" s="204">
        <v>12.33</v>
      </c>
      <c r="J411" s="204">
        <v>130.69</v>
      </c>
    </row>
    <row r="412" spans="1:10" customFormat="1" ht="25.5" x14ac:dyDescent="0.2">
      <c r="A412" s="206"/>
      <c r="B412" s="206"/>
      <c r="C412" s="206"/>
      <c r="D412" s="206"/>
      <c r="E412" s="206" t="s">
        <v>3313</v>
      </c>
      <c r="F412" s="207">
        <v>337.51</v>
      </c>
      <c r="G412" s="206" t="s">
        <v>3314</v>
      </c>
      <c r="H412" s="207">
        <v>0</v>
      </c>
      <c r="I412" s="206" t="s">
        <v>3315</v>
      </c>
      <c r="J412" s="207">
        <v>337.51</v>
      </c>
    </row>
    <row r="413" spans="1:10" customFormat="1" ht="15" thickBot="1" x14ac:dyDescent="0.25">
      <c r="A413" s="206"/>
      <c r="B413" s="206"/>
      <c r="C413" s="206"/>
      <c r="D413" s="206"/>
      <c r="E413" s="206" t="s">
        <v>3316</v>
      </c>
      <c r="F413" s="207">
        <v>345.78</v>
      </c>
      <c r="G413" s="206"/>
      <c r="H413" s="285" t="s">
        <v>3317</v>
      </c>
      <c r="I413" s="285"/>
      <c r="J413" s="207">
        <v>1601.34</v>
      </c>
    </row>
    <row r="414" spans="1:10" customFormat="1" ht="0.95" customHeight="1" thickTop="1" x14ac:dyDescent="0.2">
      <c r="A414" s="208"/>
      <c r="B414" s="208"/>
      <c r="C414" s="208"/>
      <c r="D414" s="208"/>
      <c r="E414" s="208"/>
      <c r="F414" s="208"/>
      <c r="G414" s="208"/>
      <c r="H414" s="208"/>
      <c r="I414" s="208"/>
      <c r="J414" s="208"/>
    </row>
    <row r="415" spans="1:10" customFormat="1" ht="18" customHeight="1" x14ac:dyDescent="0.2">
      <c r="A415" s="179" t="s">
        <v>1159</v>
      </c>
      <c r="B415" s="180" t="s">
        <v>1</v>
      </c>
      <c r="C415" s="179" t="s">
        <v>2</v>
      </c>
      <c r="D415" s="179" t="s">
        <v>3</v>
      </c>
      <c r="E415" s="281" t="s">
        <v>3297</v>
      </c>
      <c r="F415" s="281"/>
      <c r="G415" s="181" t="s">
        <v>4</v>
      </c>
      <c r="H415" s="180" t="s">
        <v>5</v>
      </c>
      <c r="I415" s="180" t="s">
        <v>6</v>
      </c>
      <c r="J415" s="180" t="s">
        <v>8</v>
      </c>
    </row>
    <row r="416" spans="1:10" customFormat="1" ht="65.099999999999994" customHeight="1" x14ac:dyDescent="0.2">
      <c r="A416" s="187" t="s">
        <v>3298</v>
      </c>
      <c r="B416" s="189" t="s">
        <v>3260</v>
      </c>
      <c r="C416" s="187" t="s">
        <v>44</v>
      </c>
      <c r="D416" s="187" t="s">
        <v>1498</v>
      </c>
      <c r="E416" s="282" t="s">
        <v>3450</v>
      </c>
      <c r="F416" s="282"/>
      <c r="G416" s="188" t="s">
        <v>1693</v>
      </c>
      <c r="H416" s="199">
        <v>1</v>
      </c>
      <c r="I416" s="190">
        <v>1721.31</v>
      </c>
      <c r="J416" s="190">
        <v>1721.31</v>
      </c>
    </row>
    <row r="417" spans="1:10" customFormat="1" ht="39" customHeight="1" x14ac:dyDescent="0.2">
      <c r="A417" s="200" t="s">
        <v>3300</v>
      </c>
      <c r="B417" s="201" t="s">
        <v>3442</v>
      </c>
      <c r="C417" s="200" t="s">
        <v>15</v>
      </c>
      <c r="D417" s="200" t="s">
        <v>3443</v>
      </c>
      <c r="E417" s="283" t="s">
        <v>3435</v>
      </c>
      <c r="F417" s="283"/>
      <c r="G417" s="202" t="s">
        <v>25</v>
      </c>
      <c r="H417" s="203">
        <v>1</v>
      </c>
      <c r="I417" s="204">
        <v>504.29</v>
      </c>
      <c r="J417" s="204">
        <v>504.29</v>
      </c>
    </row>
    <row r="418" spans="1:10" customFormat="1" ht="39" customHeight="1" x14ac:dyDescent="0.2">
      <c r="A418" s="200" t="s">
        <v>3300</v>
      </c>
      <c r="B418" s="201" t="s">
        <v>3451</v>
      </c>
      <c r="C418" s="200" t="s">
        <v>15</v>
      </c>
      <c r="D418" s="200" t="s">
        <v>3452</v>
      </c>
      <c r="E418" s="283" t="s">
        <v>3435</v>
      </c>
      <c r="F418" s="283"/>
      <c r="G418" s="202" t="s">
        <v>25</v>
      </c>
      <c r="H418" s="203">
        <v>2</v>
      </c>
      <c r="I418" s="204">
        <v>453.42</v>
      </c>
      <c r="J418" s="204">
        <v>906.84</v>
      </c>
    </row>
    <row r="419" spans="1:10" customFormat="1" ht="39" customHeight="1" x14ac:dyDescent="0.2">
      <c r="A419" s="200" t="s">
        <v>3300</v>
      </c>
      <c r="B419" s="201" t="s">
        <v>3438</v>
      </c>
      <c r="C419" s="200" t="s">
        <v>15</v>
      </c>
      <c r="D419" s="200" t="s">
        <v>3439</v>
      </c>
      <c r="E419" s="283" t="s">
        <v>3435</v>
      </c>
      <c r="F419" s="283"/>
      <c r="G419" s="202" t="s">
        <v>107</v>
      </c>
      <c r="H419" s="203">
        <v>11.6</v>
      </c>
      <c r="I419" s="204">
        <v>12.33</v>
      </c>
      <c r="J419" s="204">
        <v>143.02000000000001</v>
      </c>
    </row>
    <row r="420" spans="1:10" customFormat="1" ht="39" customHeight="1" x14ac:dyDescent="0.2">
      <c r="A420" s="200" t="s">
        <v>3300</v>
      </c>
      <c r="B420" s="201" t="s">
        <v>3446</v>
      </c>
      <c r="C420" s="200" t="s">
        <v>15</v>
      </c>
      <c r="D420" s="200" t="s">
        <v>3447</v>
      </c>
      <c r="E420" s="283" t="s">
        <v>3435</v>
      </c>
      <c r="F420" s="283"/>
      <c r="G420" s="202" t="s">
        <v>25</v>
      </c>
      <c r="H420" s="203">
        <v>1</v>
      </c>
      <c r="I420" s="204">
        <v>167.16</v>
      </c>
      <c r="J420" s="204">
        <v>167.16</v>
      </c>
    </row>
    <row r="421" spans="1:10" customFormat="1" ht="25.5" x14ac:dyDescent="0.2">
      <c r="A421" s="206"/>
      <c r="B421" s="206"/>
      <c r="C421" s="206"/>
      <c r="D421" s="206"/>
      <c r="E421" s="206" t="s">
        <v>3313</v>
      </c>
      <c r="F421" s="207">
        <v>413.34</v>
      </c>
      <c r="G421" s="206" t="s">
        <v>3314</v>
      </c>
      <c r="H421" s="207">
        <v>0</v>
      </c>
      <c r="I421" s="206" t="s">
        <v>3315</v>
      </c>
      <c r="J421" s="207">
        <v>413.34</v>
      </c>
    </row>
    <row r="422" spans="1:10" customFormat="1" ht="15" thickBot="1" x14ac:dyDescent="0.25">
      <c r="A422" s="206"/>
      <c r="B422" s="206"/>
      <c r="C422" s="206"/>
      <c r="D422" s="206"/>
      <c r="E422" s="206" t="s">
        <v>3316</v>
      </c>
      <c r="F422" s="207">
        <v>474.04</v>
      </c>
      <c r="G422" s="206"/>
      <c r="H422" s="285" t="s">
        <v>3317</v>
      </c>
      <c r="I422" s="285"/>
      <c r="J422" s="207">
        <v>2195.35</v>
      </c>
    </row>
    <row r="423" spans="1:10" customFormat="1" ht="0.95" customHeight="1" thickTop="1" x14ac:dyDescent="0.2">
      <c r="A423" s="208"/>
      <c r="B423" s="208"/>
      <c r="C423" s="208"/>
      <c r="D423" s="208"/>
      <c r="E423" s="208"/>
      <c r="F423" s="208"/>
      <c r="G423" s="208"/>
      <c r="H423" s="208"/>
      <c r="I423" s="208"/>
      <c r="J423" s="208"/>
    </row>
    <row r="424" spans="1:10" customFormat="1" ht="18" customHeight="1" x14ac:dyDescent="0.2">
      <c r="A424" s="179" t="s">
        <v>2131</v>
      </c>
      <c r="B424" s="180" t="s">
        <v>1</v>
      </c>
      <c r="C424" s="179" t="s">
        <v>2</v>
      </c>
      <c r="D424" s="179" t="s">
        <v>3</v>
      </c>
      <c r="E424" s="281" t="s">
        <v>3297</v>
      </c>
      <c r="F424" s="281"/>
      <c r="G424" s="181" t="s">
        <v>4</v>
      </c>
      <c r="H424" s="180" t="s">
        <v>5</v>
      </c>
      <c r="I424" s="180" t="s">
        <v>6</v>
      </c>
      <c r="J424" s="180" t="s">
        <v>8</v>
      </c>
    </row>
    <row r="425" spans="1:10" customFormat="1" ht="39" customHeight="1" x14ac:dyDescent="0.2">
      <c r="A425" s="187" t="s">
        <v>3298</v>
      </c>
      <c r="B425" s="189" t="s">
        <v>3261</v>
      </c>
      <c r="C425" s="187" t="s">
        <v>44</v>
      </c>
      <c r="D425" s="187" t="s">
        <v>1501</v>
      </c>
      <c r="E425" s="282" t="s">
        <v>3450</v>
      </c>
      <c r="F425" s="282"/>
      <c r="G425" s="188" t="s">
        <v>512</v>
      </c>
      <c r="H425" s="199">
        <v>1</v>
      </c>
      <c r="I425" s="190">
        <v>512.66</v>
      </c>
      <c r="J425" s="190">
        <v>512.66</v>
      </c>
    </row>
    <row r="426" spans="1:10" customFormat="1" ht="26.1" customHeight="1" x14ac:dyDescent="0.2">
      <c r="A426" s="200" t="s">
        <v>3300</v>
      </c>
      <c r="B426" s="201" t="s">
        <v>3453</v>
      </c>
      <c r="C426" s="200" t="s">
        <v>15</v>
      </c>
      <c r="D426" s="200" t="s">
        <v>3454</v>
      </c>
      <c r="E426" s="283" t="s">
        <v>3306</v>
      </c>
      <c r="F426" s="283"/>
      <c r="G426" s="202" t="s">
        <v>55</v>
      </c>
      <c r="H426" s="203">
        <v>2</v>
      </c>
      <c r="I426" s="204">
        <v>27.52</v>
      </c>
      <c r="J426" s="204">
        <v>55.04</v>
      </c>
    </row>
    <row r="427" spans="1:10" customFormat="1" ht="24" customHeight="1" x14ac:dyDescent="0.2">
      <c r="A427" s="200" t="s">
        <v>3300</v>
      </c>
      <c r="B427" s="201" t="s">
        <v>3455</v>
      </c>
      <c r="C427" s="200" t="s">
        <v>15</v>
      </c>
      <c r="D427" s="200" t="s">
        <v>3456</v>
      </c>
      <c r="E427" s="283" t="s">
        <v>3306</v>
      </c>
      <c r="F427" s="283"/>
      <c r="G427" s="202" t="s">
        <v>55</v>
      </c>
      <c r="H427" s="203">
        <v>2</v>
      </c>
      <c r="I427" s="204">
        <v>25.56</v>
      </c>
      <c r="J427" s="204">
        <v>51.12</v>
      </c>
    </row>
    <row r="428" spans="1:10" customFormat="1" ht="39" customHeight="1" x14ac:dyDescent="0.2">
      <c r="A428" s="107" t="s">
        <v>2572</v>
      </c>
      <c r="B428" s="109" t="s">
        <v>2667</v>
      </c>
      <c r="C428" s="107" t="s">
        <v>15</v>
      </c>
      <c r="D428" s="107" t="s">
        <v>1711</v>
      </c>
      <c r="E428" s="284" t="s">
        <v>2573</v>
      </c>
      <c r="F428" s="284"/>
      <c r="G428" s="108" t="s">
        <v>107</v>
      </c>
      <c r="H428" s="205">
        <v>1.1000000000000001</v>
      </c>
      <c r="I428" s="178">
        <v>24.55</v>
      </c>
      <c r="J428" s="178">
        <v>27</v>
      </c>
    </row>
    <row r="429" spans="1:10" customFormat="1" ht="39" customHeight="1" x14ac:dyDescent="0.2">
      <c r="A429" s="107" t="s">
        <v>2572</v>
      </c>
      <c r="B429" s="109" t="s">
        <v>2669</v>
      </c>
      <c r="C429" s="107" t="s">
        <v>15</v>
      </c>
      <c r="D429" s="107" t="s">
        <v>3457</v>
      </c>
      <c r="E429" s="284" t="s">
        <v>2573</v>
      </c>
      <c r="F429" s="284"/>
      <c r="G429" s="108" t="s">
        <v>25</v>
      </c>
      <c r="H429" s="205">
        <v>2</v>
      </c>
      <c r="I429" s="178">
        <v>55.35</v>
      </c>
      <c r="J429" s="178">
        <v>110.7</v>
      </c>
    </row>
    <row r="430" spans="1:10" customFormat="1" ht="39" customHeight="1" x14ac:dyDescent="0.2">
      <c r="A430" s="107" t="s">
        <v>2572</v>
      </c>
      <c r="B430" s="109" t="s">
        <v>2668</v>
      </c>
      <c r="C430" s="107" t="s">
        <v>15</v>
      </c>
      <c r="D430" s="107" t="s">
        <v>3458</v>
      </c>
      <c r="E430" s="284" t="s">
        <v>2573</v>
      </c>
      <c r="F430" s="284"/>
      <c r="G430" s="108" t="s">
        <v>107</v>
      </c>
      <c r="H430" s="205">
        <v>3.3</v>
      </c>
      <c r="I430" s="178">
        <v>8.56</v>
      </c>
      <c r="J430" s="178">
        <v>28.24</v>
      </c>
    </row>
    <row r="431" spans="1:10" customFormat="1" ht="26.1" customHeight="1" x14ac:dyDescent="0.2">
      <c r="A431" s="107" t="s">
        <v>2572</v>
      </c>
      <c r="B431" s="109" t="s">
        <v>2670</v>
      </c>
      <c r="C431" s="107" t="s">
        <v>15</v>
      </c>
      <c r="D431" s="107" t="s">
        <v>1712</v>
      </c>
      <c r="E431" s="284" t="s">
        <v>2573</v>
      </c>
      <c r="F431" s="284"/>
      <c r="G431" s="108" t="s">
        <v>25</v>
      </c>
      <c r="H431" s="205">
        <v>1</v>
      </c>
      <c r="I431" s="178">
        <v>29.24</v>
      </c>
      <c r="J431" s="178">
        <v>29.24</v>
      </c>
    </row>
    <row r="432" spans="1:10" customFormat="1" ht="24" customHeight="1" x14ac:dyDescent="0.2">
      <c r="A432" s="107" t="s">
        <v>2572</v>
      </c>
      <c r="B432" s="109" t="s">
        <v>2671</v>
      </c>
      <c r="C432" s="107" t="s">
        <v>15</v>
      </c>
      <c r="D432" s="107" t="s">
        <v>1713</v>
      </c>
      <c r="E432" s="284" t="s">
        <v>2573</v>
      </c>
      <c r="F432" s="284"/>
      <c r="G432" s="108" t="s">
        <v>16</v>
      </c>
      <c r="H432" s="205">
        <v>1</v>
      </c>
      <c r="I432" s="178">
        <v>211.32</v>
      </c>
      <c r="J432" s="178">
        <v>211.32</v>
      </c>
    </row>
    <row r="433" spans="1:10" customFormat="1" ht="25.5" x14ac:dyDescent="0.2">
      <c r="A433" s="206"/>
      <c r="B433" s="206"/>
      <c r="C433" s="206"/>
      <c r="D433" s="206"/>
      <c r="E433" s="206" t="s">
        <v>3313</v>
      </c>
      <c r="F433" s="207">
        <v>77.28</v>
      </c>
      <c r="G433" s="206" t="s">
        <v>3314</v>
      </c>
      <c r="H433" s="207">
        <v>0</v>
      </c>
      <c r="I433" s="206" t="s">
        <v>3315</v>
      </c>
      <c r="J433" s="207">
        <v>77.28</v>
      </c>
    </row>
    <row r="434" spans="1:10" customFormat="1" ht="15" thickBot="1" x14ac:dyDescent="0.25">
      <c r="A434" s="206"/>
      <c r="B434" s="206"/>
      <c r="C434" s="206"/>
      <c r="D434" s="206"/>
      <c r="E434" s="206" t="s">
        <v>3316</v>
      </c>
      <c r="F434" s="207">
        <v>141.18</v>
      </c>
      <c r="G434" s="206"/>
      <c r="H434" s="285" t="s">
        <v>3317</v>
      </c>
      <c r="I434" s="285"/>
      <c r="J434" s="207">
        <v>653.84</v>
      </c>
    </row>
    <row r="435" spans="1:10" customFormat="1" ht="0.95" customHeight="1" thickTop="1" x14ac:dyDescent="0.2">
      <c r="A435" s="208"/>
      <c r="B435" s="208"/>
      <c r="C435" s="208"/>
      <c r="D435" s="208"/>
      <c r="E435" s="208"/>
      <c r="F435" s="208"/>
      <c r="G435" s="208"/>
      <c r="H435" s="208"/>
      <c r="I435" s="208"/>
      <c r="J435" s="208"/>
    </row>
    <row r="436" spans="1:10" customFormat="1" ht="18" customHeight="1" x14ac:dyDescent="0.2">
      <c r="A436" s="179" t="s">
        <v>228</v>
      </c>
      <c r="B436" s="180" t="s">
        <v>1</v>
      </c>
      <c r="C436" s="179" t="s">
        <v>2</v>
      </c>
      <c r="D436" s="179" t="s">
        <v>3</v>
      </c>
      <c r="E436" s="281" t="s">
        <v>3297</v>
      </c>
      <c r="F436" s="281"/>
      <c r="G436" s="181" t="s">
        <v>4</v>
      </c>
      <c r="H436" s="180" t="s">
        <v>5</v>
      </c>
      <c r="I436" s="180" t="s">
        <v>6</v>
      </c>
      <c r="J436" s="180" t="s">
        <v>8</v>
      </c>
    </row>
    <row r="437" spans="1:10" customFormat="1" ht="78" customHeight="1" x14ac:dyDescent="0.2">
      <c r="A437" s="187" t="s">
        <v>3298</v>
      </c>
      <c r="B437" s="189" t="s">
        <v>1886</v>
      </c>
      <c r="C437" s="187" t="s">
        <v>15</v>
      </c>
      <c r="D437" s="187" t="s">
        <v>1887</v>
      </c>
      <c r="E437" s="282" t="s">
        <v>3459</v>
      </c>
      <c r="F437" s="282"/>
      <c r="G437" s="188" t="s">
        <v>16</v>
      </c>
      <c r="H437" s="199">
        <v>1</v>
      </c>
      <c r="I437" s="190">
        <v>533.67999999999995</v>
      </c>
      <c r="J437" s="190">
        <v>533.67999999999995</v>
      </c>
    </row>
    <row r="438" spans="1:10" customFormat="1" ht="24" customHeight="1" x14ac:dyDescent="0.2">
      <c r="A438" s="200" t="s">
        <v>3300</v>
      </c>
      <c r="B438" s="201" t="s">
        <v>3334</v>
      </c>
      <c r="C438" s="200" t="s">
        <v>15</v>
      </c>
      <c r="D438" s="200" t="s">
        <v>3335</v>
      </c>
      <c r="E438" s="283" t="s">
        <v>3306</v>
      </c>
      <c r="F438" s="283"/>
      <c r="G438" s="202" t="s">
        <v>55</v>
      </c>
      <c r="H438" s="203">
        <v>1.0104139000000001</v>
      </c>
      <c r="I438" s="204">
        <v>31.67</v>
      </c>
      <c r="J438" s="204">
        <v>31.99</v>
      </c>
    </row>
    <row r="439" spans="1:10" customFormat="1" ht="24" customHeight="1" x14ac:dyDescent="0.2">
      <c r="A439" s="200" t="s">
        <v>3300</v>
      </c>
      <c r="B439" s="201" t="s">
        <v>3307</v>
      </c>
      <c r="C439" s="200" t="s">
        <v>15</v>
      </c>
      <c r="D439" s="200" t="s">
        <v>3308</v>
      </c>
      <c r="E439" s="283" t="s">
        <v>3306</v>
      </c>
      <c r="F439" s="283"/>
      <c r="G439" s="202" t="s">
        <v>55</v>
      </c>
      <c r="H439" s="203">
        <v>0.50520690000000001</v>
      </c>
      <c r="I439" s="204">
        <v>23.58</v>
      </c>
      <c r="J439" s="204">
        <v>11.91</v>
      </c>
    </row>
    <row r="440" spans="1:10" customFormat="1" ht="39" customHeight="1" x14ac:dyDescent="0.2">
      <c r="A440" s="107" t="s">
        <v>2572</v>
      </c>
      <c r="B440" s="109" t="s">
        <v>2672</v>
      </c>
      <c r="C440" s="107" t="s">
        <v>15</v>
      </c>
      <c r="D440" s="107" t="s">
        <v>2673</v>
      </c>
      <c r="E440" s="284" t="s">
        <v>2573</v>
      </c>
      <c r="F440" s="284"/>
      <c r="G440" s="108" t="s">
        <v>25</v>
      </c>
      <c r="H440" s="205">
        <v>24.4</v>
      </c>
      <c r="I440" s="178">
        <v>0.21</v>
      </c>
      <c r="J440" s="178">
        <v>5.12</v>
      </c>
    </row>
    <row r="441" spans="1:10" customFormat="1" ht="24" customHeight="1" x14ac:dyDescent="0.2">
      <c r="A441" s="107" t="s">
        <v>2572</v>
      </c>
      <c r="B441" s="109" t="s">
        <v>2675</v>
      </c>
      <c r="C441" s="107" t="s">
        <v>15</v>
      </c>
      <c r="D441" s="107" t="s">
        <v>2676</v>
      </c>
      <c r="E441" s="284" t="s">
        <v>2573</v>
      </c>
      <c r="F441" s="284"/>
      <c r="G441" s="108" t="s">
        <v>25</v>
      </c>
      <c r="H441" s="205">
        <v>1.16875</v>
      </c>
      <c r="I441" s="178">
        <v>21.04</v>
      </c>
      <c r="J441" s="178">
        <v>24.59</v>
      </c>
    </row>
    <row r="442" spans="1:10" customFormat="1" ht="39" customHeight="1" x14ac:dyDescent="0.2">
      <c r="A442" s="107" t="s">
        <v>2572</v>
      </c>
      <c r="B442" s="109" t="s">
        <v>2674</v>
      </c>
      <c r="C442" s="107" t="s">
        <v>15</v>
      </c>
      <c r="D442" s="107" t="s">
        <v>3460</v>
      </c>
      <c r="E442" s="284" t="s">
        <v>2573</v>
      </c>
      <c r="F442" s="284"/>
      <c r="G442" s="108" t="s">
        <v>25</v>
      </c>
      <c r="H442" s="205">
        <v>2.0832999999999999</v>
      </c>
      <c r="I442" s="178">
        <v>220.84</v>
      </c>
      <c r="J442" s="178">
        <v>460.07</v>
      </c>
    </row>
    <row r="443" spans="1:10" customFormat="1" ht="25.5" x14ac:dyDescent="0.2">
      <c r="A443" s="206"/>
      <c r="B443" s="206"/>
      <c r="C443" s="206"/>
      <c r="D443" s="206"/>
      <c r="E443" s="206" t="s">
        <v>3313</v>
      </c>
      <c r="F443" s="207">
        <v>32.99</v>
      </c>
      <c r="G443" s="206" t="s">
        <v>3314</v>
      </c>
      <c r="H443" s="207">
        <v>0</v>
      </c>
      <c r="I443" s="206" t="s">
        <v>3315</v>
      </c>
      <c r="J443" s="207">
        <v>32.99</v>
      </c>
    </row>
    <row r="444" spans="1:10" customFormat="1" ht="15" thickBot="1" x14ac:dyDescent="0.25">
      <c r="A444" s="206"/>
      <c r="B444" s="206"/>
      <c r="C444" s="206"/>
      <c r="D444" s="206"/>
      <c r="E444" s="206" t="s">
        <v>3316</v>
      </c>
      <c r="F444" s="207">
        <v>146.97</v>
      </c>
      <c r="G444" s="206"/>
      <c r="H444" s="285" t="s">
        <v>3317</v>
      </c>
      <c r="I444" s="285"/>
      <c r="J444" s="207">
        <v>680.65</v>
      </c>
    </row>
    <row r="445" spans="1:10" customFormat="1" ht="0.95" customHeight="1" thickTop="1" x14ac:dyDescent="0.2">
      <c r="A445" s="208"/>
      <c r="B445" s="208"/>
      <c r="C445" s="208"/>
      <c r="D445" s="208"/>
      <c r="E445" s="208"/>
      <c r="F445" s="208"/>
      <c r="G445" s="208"/>
      <c r="H445" s="208"/>
      <c r="I445" s="208"/>
      <c r="J445" s="208"/>
    </row>
    <row r="446" spans="1:10" customFormat="1" ht="18" customHeight="1" x14ac:dyDescent="0.2">
      <c r="A446" s="179" t="s">
        <v>1867</v>
      </c>
      <c r="B446" s="180" t="s">
        <v>1</v>
      </c>
      <c r="C446" s="179" t="s">
        <v>2</v>
      </c>
      <c r="D446" s="179" t="s">
        <v>3</v>
      </c>
      <c r="E446" s="281" t="s">
        <v>3297</v>
      </c>
      <c r="F446" s="281"/>
      <c r="G446" s="181" t="s">
        <v>4</v>
      </c>
      <c r="H446" s="180" t="s">
        <v>5</v>
      </c>
      <c r="I446" s="180" t="s">
        <v>6</v>
      </c>
      <c r="J446" s="180" t="s">
        <v>8</v>
      </c>
    </row>
    <row r="447" spans="1:10" customFormat="1" ht="39" customHeight="1" x14ac:dyDescent="0.2">
      <c r="A447" s="187" t="s">
        <v>3298</v>
      </c>
      <c r="B447" s="189" t="s">
        <v>1889</v>
      </c>
      <c r="C447" s="187" t="s">
        <v>15</v>
      </c>
      <c r="D447" s="187" t="s">
        <v>1506</v>
      </c>
      <c r="E447" s="282" t="s">
        <v>3461</v>
      </c>
      <c r="F447" s="282"/>
      <c r="G447" s="188" t="s">
        <v>25</v>
      </c>
      <c r="H447" s="199">
        <v>1</v>
      </c>
      <c r="I447" s="190">
        <v>13.59</v>
      </c>
      <c r="J447" s="190">
        <v>13.59</v>
      </c>
    </row>
    <row r="448" spans="1:10" customFormat="1" ht="26.1" customHeight="1" x14ac:dyDescent="0.2">
      <c r="A448" s="200" t="s">
        <v>3300</v>
      </c>
      <c r="B448" s="201" t="s">
        <v>3462</v>
      </c>
      <c r="C448" s="200" t="s">
        <v>15</v>
      </c>
      <c r="D448" s="200" t="s">
        <v>3463</v>
      </c>
      <c r="E448" s="283" t="s">
        <v>3360</v>
      </c>
      <c r="F448" s="283"/>
      <c r="G448" s="202" t="s">
        <v>67</v>
      </c>
      <c r="H448" s="203">
        <v>8.9999999999999998E-4</v>
      </c>
      <c r="I448" s="204">
        <v>758.75</v>
      </c>
      <c r="J448" s="204">
        <v>0.68</v>
      </c>
    </row>
    <row r="449" spans="1:10" customFormat="1" ht="26.1" customHeight="1" x14ac:dyDescent="0.2">
      <c r="A449" s="200" t="s">
        <v>3300</v>
      </c>
      <c r="B449" s="201" t="s">
        <v>3464</v>
      </c>
      <c r="C449" s="200" t="s">
        <v>15</v>
      </c>
      <c r="D449" s="200" t="s">
        <v>3465</v>
      </c>
      <c r="E449" s="283" t="s">
        <v>3306</v>
      </c>
      <c r="F449" s="283"/>
      <c r="G449" s="202" t="s">
        <v>55</v>
      </c>
      <c r="H449" s="203">
        <v>0.16400000000000001</v>
      </c>
      <c r="I449" s="204">
        <v>26.51</v>
      </c>
      <c r="J449" s="204">
        <v>4.34</v>
      </c>
    </row>
    <row r="450" spans="1:10" customFormat="1" ht="24" customHeight="1" x14ac:dyDescent="0.2">
      <c r="A450" s="200" t="s">
        <v>3300</v>
      </c>
      <c r="B450" s="201" t="s">
        <v>3466</v>
      </c>
      <c r="C450" s="200" t="s">
        <v>15</v>
      </c>
      <c r="D450" s="200" t="s">
        <v>3467</v>
      </c>
      <c r="E450" s="283" t="s">
        <v>3306</v>
      </c>
      <c r="F450" s="283"/>
      <c r="G450" s="202" t="s">
        <v>55</v>
      </c>
      <c r="H450" s="203">
        <v>0.16400000000000001</v>
      </c>
      <c r="I450" s="204">
        <v>32.130000000000003</v>
      </c>
      <c r="J450" s="204">
        <v>5.26</v>
      </c>
    </row>
    <row r="451" spans="1:10" customFormat="1" ht="26.1" customHeight="1" x14ac:dyDescent="0.2">
      <c r="A451" s="107" t="s">
        <v>2572</v>
      </c>
      <c r="B451" s="109" t="s">
        <v>2677</v>
      </c>
      <c r="C451" s="107" t="s">
        <v>15</v>
      </c>
      <c r="D451" s="107" t="s">
        <v>2678</v>
      </c>
      <c r="E451" s="284" t="s">
        <v>2573</v>
      </c>
      <c r="F451" s="284"/>
      <c r="G451" s="108" t="s">
        <v>25</v>
      </c>
      <c r="H451" s="205">
        <v>1</v>
      </c>
      <c r="I451" s="178">
        <v>3.31</v>
      </c>
      <c r="J451" s="178">
        <v>3.31</v>
      </c>
    </row>
    <row r="452" spans="1:10" customFormat="1" ht="25.5" x14ac:dyDescent="0.2">
      <c r="A452" s="206"/>
      <c r="B452" s="206"/>
      <c r="C452" s="206"/>
      <c r="D452" s="206"/>
      <c r="E452" s="206" t="s">
        <v>3313</v>
      </c>
      <c r="F452" s="207">
        <v>7.34</v>
      </c>
      <c r="G452" s="206" t="s">
        <v>3314</v>
      </c>
      <c r="H452" s="207">
        <v>0</v>
      </c>
      <c r="I452" s="206" t="s">
        <v>3315</v>
      </c>
      <c r="J452" s="207">
        <v>7.34</v>
      </c>
    </row>
    <row r="453" spans="1:10" customFormat="1" ht="15" thickBot="1" x14ac:dyDescent="0.25">
      <c r="A453" s="206"/>
      <c r="B453" s="206"/>
      <c r="C453" s="206"/>
      <c r="D453" s="206"/>
      <c r="E453" s="206" t="s">
        <v>3316</v>
      </c>
      <c r="F453" s="207">
        <v>3.74</v>
      </c>
      <c r="G453" s="206"/>
      <c r="H453" s="285" t="s">
        <v>3317</v>
      </c>
      <c r="I453" s="285"/>
      <c r="J453" s="207">
        <v>17.329999999999998</v>
      </c>
    </row>
    <row r="454" spans="1:10" customFormat="1" ht="0.95" customHeight="1" thickTop="1" x14ac:dyDescent="0.2">
      <c r="A454" s="208"/>
      <c r="B454" s="208"/>
      <c r="C454" s="208"/>
      <c r="D454" s="208"/>
      <c r="E454" s="208"/>
      <c r="F454" s="208"/>
      <c r="G454" s="208"/>
      <c r="H454" s="208"/>
      <c r="I454" s="208"/>
      <c r="J454" s="208"/>
    </row>
    <row r="455" spans="1:10" customFormat="1" ht="18" customHeight="1" x14ac:dyDescent="0.2">
      <c r="A455" s="179" t="s">
        <v>1869</v>
      </c>
      <c r="B455" s="180" t="s">
        <v>1</v>
      </c>
      <c r="C455" s="179" t="s">
        <v>2</v>
      </c>
      <c r="D455" s="179" t="s">
        <v>3</v>
      </c>
      <c r="E455" s="281" t="s">
        <v>3297</v>
      </c>
      <c r="F455" s="281"/>
      <c r="G455" s="181" t="s">
        <v>4</v>
      </c>
      <c r="H455" s="180" t="s">
        <v>5</v>
      </c>
      <c r="I455" s="180" t="s">
        <v>6</v>
      </c>
      <c r="J455" s="180" t="s">
        <v>8</v>
      </c>
    </row>
    <row r="456" spans="1:10" customFormat="1" ht="51.95" customHeight="1" x14ac:dyDescent="0.2">
      <c r="A456" s="187" t="s">
        <v>3298</v>
      </c>
      <c r="B456" s="189" t="s">
        <v>1891</v>
      </c>
      <c r="C456" s="187" t="s">
        <v>15</v>
      </c>
      <c r="D456" s="187" t="s">
        <v>1892</v>
      </c>
      <c r="E456" s="282" t="s">
        <v>3468</v>
      </c>
      <c r="F456" s="282"/>
      <c r="G456" s="188" t="s">
        <v>25</v>
      </c>
      <c r="H456" s="199">
        <v>1</v>
      </c>
      <c r="I456" s="190">
        <v>436.56</v>
      </c>
      <c r="J456" s="190">
        <v>436.56</v>
      </c>
    </row>
    <row r="457" spans="1:10" customFormat="1" ht="26.1" customHeight="1" x14ac:dyDescent="0.2">
      <c r="A457" s="200" t="s">
        <v>3300</v>
      </c>
      <c r="B457" s="201" t="s">
        <v>3464</v>
      </c>
      <c r="C457" s="200" t="s">
        <v>15</v>
      </c>
      <c r="D457" s="200" t="s">
        <v>3465</v>
      </c>
      <c r="E457" s="283" t="s">
        <v>3306</v>
      </c>
      <c r="F457" s="283"/>
      <c r="G457" s="202" t="s">
        <v>55</v>
      </c>
      <c r="H457" s="203">
        <v>1.4514</v>
      </c>
      <c r="I457" s="204">
        <v>26.51</v>
      </c>
      <c r="J457" s="204">
        <v>38.47</v>
      </c>
    </row>
    <row r="458" spans="1:10" customFormat="1" ht="51.95" customHeight="1" x14ac:dyDescent="0.2">
      <c r="A458" s="200" t="s">
        <v>3300</v>
      </c>
      <c r="B458" s="201" t="s">
        <v>3469</v>
      </c>
      <c r="C458" s="200" t="s">
        <v>15</v>
      </c>
      <c r="D458" s="200" t="s">
        <v>3470</v>
      </c>
      <c r="E458" s="283" t="s">
        <v>3360</v>
      </c>
      <c r="F458" s="283"/>
      <c r="G458" s="202" t="s">
        <v>67</v>
      </c>
      <c r="H458" s="203">
        <v>1.17E-2</v>
      </c>
      <c r="I458" s="204">
        <v>813.17</v>
      </c>
      <c r="J458" s="204">
        <v>9.51</v>
      </c>
    </row>
    <row r="459" spans="1:10" customFormat="1" ht="24" customHeight="1" x14ac:dyDescent="0.2">
      <c r="A459" s="200" t="s">
        <v>3300</v>
      </c>
      <c r="B459" s="201" t="s">
        <v>3466</v>
      </c>
      <c r="C459" s="200" t="s">
        <v>15</v>
      </c>
      <c r="D459" s="200" t="s">
        <v>3467</v>
      </c>
      <c r="E459" s="283" t="s">
        <v>3306</v>
      </c>
      <c r="F459" s="283"/>
      <c r="G459" s="202" t="s">
        <v>55</v>
      </c>
      <c r="H459" s="203">
        <v>1.4514</v>
      </c>
      <c r="I459" s="204">
        <v>32.130000000000003</v>
      </c>
      <c r="J459" s="204">
        <v>46.63</v>
      </c>
    </row>
    <row r="460" spans="1:10" customFormat="1" ht="39" customHeight="1" x14ac:dyDescent="0.2">
      <c r="A460" s="107" t="s">
        <v>2572</v>
      </c>
      <c r="B460" s="109" t="s">
        <v>2679</v>
      </c>
      <c r="C460" s="107" t="s">
        <v>15</v>
      </c>
      <c r="D460" s="107" t="s">
        <v>2680</v>
      </c>
      <c r="E460" s="284" t="s">
        <v>2573</v>
      </c>
      <c r="F460" s="284"/>
      <c r="G460" s="108" t="s">
        <v>25</v>
      </c>
      <c r="H460" s="205">
        <v>1</v>
      </c>
      <c r="I460" s="178">
        <v>341.95</v>
      </c>
      <c r="J460" s="178">
        <v>341.95</v>
      </c>
    </row>
    <row r="461" spans="1:10" customFormat="1" ht="25.5" x14ac:dyDescent="0.2">
      <c r="A461" s="206"/>
      <c r="B461" s="206"/>
      <c r="C461" s="206"/>
      <c r="D461" s="206"/>
      <c r="E461" s="206" t="s">
        <v>3313</v>
      </c>
      <c r="F461" s="207">
        <v>66.09</v>
      </c>
      <c r="G461" s="206" t="s">
        <v>3314</v>
      </c>
      <c r="H461" s="207">
        <v>0</v>
      </c>
      <c r="I461" s="206" t="s">
        <v>3315</v>
      </c>
      <c r="J461" s="207">
        <v>66.09</v>
      </c>
    </row>
    <row r="462" spans="1:10" customFormat="1" ht="15" thickBot="1" x14ac:dyDescent="0.25">
      <c r="A462" s="206"/>
      <c r="B462" s="206"/>
      <c r="C462" s="206"/>
      <c r="D462" s="206"/>
      <c r="E462" s="206" t="s">
        <v>3316</v>
      </c>
      <c r="F462" s="207">
        <v>120.22</v>
      </c>
      <c r="G462" s="206"/>
      <c r="H462" s="285" t="s">
        <v>3317</v>
      </c>
      <c r="I462" s="285"/>
      <c r="J462" s="207">
        <v>556.78</v>
      </c>
    </row>
    <row r="463" spans="1:10" customFormat="1" ht="0.95" customHeight="1" thickTop="1" x14ac:dyDescent="0.2">
      <c r="A463" s="208"/>
      <c r="B463" s="208"/>
      <c r="C463" s="208"/>
      <c r="D463" s="208"/>
      <c r="E463" s="208"/>
      <c r="F463" s="208"/>
      <c r="G463" s="208"/>
      <c r="H463" s="208"/>
      <c r="I463" s="208"/>
      <c r="J463" s="208"/>
    </row>
    <row r="464" spans="1:10" customFormat="1" ht="18" customHeight="1" x14ac:dyDescent="0.2">
      <c r="A464" s="179" t="s">
        <v>1870</v>
      </c>
      <c r="B464" s="180" t="s">
        <v>1</v>
      </c>
      <c r="C464" s="179" t="s">
        <v>2</v>
      </c>
      <c r="D464" s="179" t="s">
        <v>3</v>
      </c>
      <c r="E464" s="281" t="s">
        <v>3297</v>
      </c>
      <c r="F464" s="281"/>
      <c r="G464" s="181" t="s">
        <v>4</v>
      </c>
      <c r="H464" s="180" t="s">
        <v>5</v>
      </c>
      <c r="I464" s="180" t="s">
        <v>6</v>
      </c>
      <c r="J464" s="180" t="s">
        <v>8</v>
      </c>
    </row>
    <row r="465" spans="1:10" customFormat="1" ht="51.95" customHeight="1" x14ac:dyDescent="0.2">
      <c r="A465" s="187" t="s">
        <v>3298</v>
      </c>
      <c r="B465" s="189" t="s">
        <v>1894</v>
      </c>
      <c r="C465" s="187" t="s">
        <v>15</v>
      </c>
      <c r="D465" s="187" t="s">
        <v>1895</v>
      </c>
      <c r="E465" s="282" t="s">
        <v>3468</v>
      </c>
      <c r="F465" s="282"/>
      <c r="G465" s="188" t="s">
        <v>25</v>
      </c>
      <c r="H465" s="199">
        <v>1</v>
      </c>
      <c r="I465" s="190">
        <v>587.02</v>
      </c>
      <c r="J465" s="190">
        <v>587.02</v>
      </c>
    </row>
    <row r="466" spans="1:10" customFormat="1" ht="24" customHeight="1" x14ac:dyDescent="0.2">
      <c r="A466" s="200" t="s">
        <v>3300</v>
      </c>
      <c r="B466" s="201" t="s">
        <v>3466</v>
      </c>
      <c r="C466" s="200" t="s">
        <v>15</v>
      </c>
      <c r="D466" s="200" t="s">
        <v>3467</v>
      </c>
      <c r="E466" s="283" t="s">
        <v>3306</v>
      </c>
      <c r="F466" s="283"/>
      <c r="G466" s="202" t="s">
        <v>55</v>
      </c>
      <c r="H466" s="203">
        <v>1.653</v>
      </c>
      <c r="I466" s="204">
        <v>32.130000000000003</v>
      </c>
      <c r="J466" s="204">
        <v>53.11</v>
      </c>
    </row>
    <row r="467" spans="1:10" customFormat="1" ht="51.95" customHeight="1" x14ac:dyDescent="0.2">
      <c r="A467" s="200" t="s">
        <v>3300</v>
      </c>
      <c r="B467" s="201" t="s">
        <v>3469</v>
      </c>
      <c r="C467" s="200" t="s">
        <v>15</v>
      </c>
      <c r="D467" s="200" t="s">
        <v>3470</v>
      </c>
      <c r="E467" s="283" t="s">
        <v>3360</v>
      </c>
      <c r="F467" s="283"/>
      <c r="G467" s="202" t="s">
        <v>67</v>
      </c>
      <c r="H467" s="203">
        <v>1.34E-2</v>
      </c>
      <c r="I467" s="204">
        <v>813.17</v>
      </c>
      <c r="J467" s="204">
        <v>10.89</v>
      </c>
    </row>
    <row r="468" spans="1:10" customFormat="1" ht="26.1" customHeight="1" x14ac:dyDescent="0.2">
      <c r="A468" s="200" t="s">
        <v>3300</v>
      </c>
      <c r="B468" s="201" t="s">
        <v>3464</v>
      </c>
      <c r="C468" s="200" t="s">
        <v>15</v>
      </c>
      <c r="D468" s="200" t="s">
        <v>3465</v>
      </c>
      <c r="E468" s="283" t="s">
        <v>3306</v>
      </c>
      <c r="F468" s="283"/>
      <c r="G468" s="202" t="s">
        <v>55</v>
      </c>
      <c r="H468" s="203">
        <v>1.653</v>
      </c>
      <c r="I468" s="204">
        <v>26.51</v>
      </c>
      <c r="J468" s="204">
        <v>43.82</v>
      </c>
    </row>
    <row r="469" spans="1:10" customFormat="1" ht="39" customHeight="1" x14ac:dyDescent="0.2">
      <c r="A469" s="107" t="s">
        <v>2572</v>
      </c>
      <c r="B469" s="109" t="s">
        <v>2681</v>
      </c>
      <c r="C469" s="107" t="s">
        <v>15</v>
      </c>
      <c r="D469" s="107" t="s">
        <v>3471</v>
      </c>
      <c r="E469" s="284" t="s">
        <v>2573</v>
      </c>
      <c r="F469" s="284"/>
      <c r="G469" s="108" t="s">
        <v>25</v>
      </c>
      <c r="H469" s="205">
        <v>1</v>
      </c>
      <c r="I469" s="178">
        <v>479.2</v>
      </c>
      <c r="J469" s="178">
        <v>479.2</v>
      </c>
    </row>
    <row r="470" spans="1:10" customFormat="1" ht="25.5" x14ac:dyDescent="0.2">
      <c r="A470" s="206"/>
      <c r="B470" s="206"/>
      <c r="C470" s="206"/>
      <c r="D470" s="206"/>
      <c r="E470" s="206" t="s">
        <v>3313</v>
      </c>
      <c r="F470" s="207">
        <v>75.3</v>
      </c>
      <c r="G470" s="206" t="s">
        <v>3314</v>
      </c>
      <c r="H470" s="207">
        <v>0</v>
      </c>
      <c r="I470" s="206" t="s">
        <v>3315</v>
      </c>
      <c r="J470" s="207">
        <v>75.3</v>
      </c>
    </row>
    <row r="471" spans="1:10" customFormat="1" ht="15" thickBot="1" x14ac:dyDescent="0.25">
      <c r="A471" s="206"/>
      <c r="B471" s="206"/>
      <c r="C471" s="206"/>
      <c r="D471" s="206"/>
      <c r="E471" s="206" t="s">
        <v>3316</v>
      </c>
      <c r="F471" s="207">
        <v>161.66</v>
      </c>
      <c r="G471" s="206"/>
      <c r="H471" s="285" t="s">
        <v>3317</v>
      </c>
      <c r="I471" s="285"/>
      <c r="J471" s="207">
        <v>748.68</v>
      </c>
    </row>
    <row r="472" spans="1:10" customFormat="1" ht="0.95" customHeight="1" thickTop="1" x14ac:dyDescent="0.2">
      <c r="A472" s="208"/>
      <c r="B472" s="208"/>
      <c r="C472" s="208"/>
      <c r="D472" s="208"/>
      <c r="E472" s="208"/>
      <c r="F472" s="208"/>
      <c r="G472" s="208"/>
      <c r="H472" s="208"/>
      <c r="I472" s="208"/>
      <c r="J472" s="208"/>
    </row>
    <row r="473" spans="1:10" customFormat="1" ht="18" customHeight="1" x14ac:dyDescent="0.2">
      <c r="A473" s="179" t="s">
        <v>1872</v>
      </c>
      <c r="B473" s="180" t="s">
        <v>1</v>
      </c>
      <c r="C473" s="179" t="s">
        <v>2</v>
      </c>
      <c r="D473" s="179" t="s">
        <v>3</v>
      </c>
      <c r="E473" s="281" t="s">
        <v>3297</v>
      </c>
      <c r="F473" s="281"/>
      <c r="G473" s="181" t="s">
        <v>4</v>
      </c>
      <c r="H473" s="180" t="s">
        <v>5</v>
      </c>
      <c r="I473" s="180" t="s">
        <v>6</v>
      </c>
      <c r="J473" s="180" t="s">
        <v>8</v>
      </c>
    </row>
    <row r="474" spans="1:10" customFormat="1" ht="51.95" customHeight="1" x14ac:dyDescent="0.2">
      <c r="A474" s="187" t="s">
        <v>3298</v>
      </c>
      <c r="B474" s="189" t="s">
        <v>1897</v>
      </c>
      <c r="C474" s="187" t="s">
        <v>15</v>
      </c>
      <c r="D474" s="187" t="s">
        <v>1898</v>
      </c>
      <c r="E474" s="282" t="s">
        <v>3468</v>
      </c>
      <c r="F474" s="282"/>
      <c r="G474" s="188" t="s">
        <v>25</v>
      </c>
      <c r="H474" s="199">
        <v>1</v>
      </c>
      <c r="I474" s="190">
        <v>612.44000000000005</v>
      </c>
      <c r="J474" s="190">
        <v>612.44000000000005</v>
      </c>
    </row>
    <row r="475" spans="1:10" customFormat="1" ht="24" customHeight="1" x14ac:dyDescent="0.2">
      <c r="A475" s="200" t="s">
        <v>3300</v>
      </c>
      <c r="B475" s="201" t="s">
        <v>3466</v>
      </c>
      <c r="C475" s="200" t="s">
        <v>15</v>
      </c>
      <c r="D475" s="200" t="s">
        <v>3467</v>
      </c>
      <c r="E475" s="283" t="s">
        <v>3306</v>
      </c>
      <c r="F475" s="283"/>
      <c r="G475" s="202" t="s">
        <v>55</v>
      </c>
      <c r="H475" s="203">
        <v>1.657</v>
      </c>
      <c r="I475" s="204">
        <v>32.130000000000003</v>
      </c>
      <c r="J475" s="204">
        <v>53.23</v>
      </c>
    </row>
    <row r="476" spans="1:10" customFormat="1" ht="51.95" customHeight="1" x14ac:dyDescent="0.2">
      <c r="A476" s="200" t="s">
        <v>3300</v>
      </c>
      <c r="B476" s="201" t="s">
        <v>3469</v>
      </c>
      <c r="C476" s="200" t="s">
        <v>15</v>
      </c>
      <c r="D476" s="200" t="s">
        <v>3470</v>
      </c>
      <c r="E476" s="283" t="s">
        <v>3360</v>
      </c>
      <c r="F476" s="283"/>
      <c r="G476" s="202" t="s">
        <v>67</v>
      </c>
      <c r="H476" s="203">
        <v>1.44E-2</v>
      </c>
      <c r="I476" s="204">
        <v>813.17</v>
      </c>
      <c r="J476" s="204">
        <v>11.7</v>
      </c>
    </row>
    <row r="477" spans="1:10" customFormat="1" ht="26.1" customHeight="1" x14ac:dyDescent="0.2">
      <c r="A477" s="200" t="s">
        <v>3300</v>
      </c>
      <c r="B477" s="201" t="s">
        <v>3464</v>
      </c>
      <c r="C477" s="200" t="s">
        <v>15</v>
      </c>
      <c r="D477" s="200" t="s">
        <v>3465</v>
      </c>
      <c r="E477" s="283" t="s">
        <v>3306</v>
      </c>
      <c r="F477" s="283"/>
      <c r="G477" s="202" t="s">
        <v>55</v>
      </c>
      <c r="H477" s="203">
        <v>1.657</v>
      </c>
      <c r="I477" s="204">
        <v>26.51</v>
      </c>
      <c r="J477" s="204">
        <v>43.92</v>
      </c>
    </row>
    <row r="478" spans="1:10" customFormat="1" ht="39" customHeight="1" x14ac:dyDescent="0.2">
      <c r="A478" s="107" t="s">
        <v>2572</v>
      </c>
      <c r="B478" s="109" t="s">
        <v>2682</v>
      </c>
      <c r="C478" s="107" t="s">
        <v>15</v>
      </c>
      <c r="D478" s="107" t="s">
        <v>2683</v>
      </c>
      <c r="E478" s="284" t="s">
        <v>2573</v>
      </c>
      <c r="F478" s="284"/>
      <c r="G478" s="108" t="s">
        <v>25</v>
      </c>
      <c r="H478" s="205">
        <v>1</v>
      </c>
      <c r="I478" s="178">
        <v>503.59</v>
      </c>
      <c r="J478" s="178">
        <v>503.59</v>
      </c>
    </row>
    <row r="479" spans="1:10" customFormat="1" ht="25.5" x14ac:dyDescent="0.2">
      <c r="A479" s="206"/>
      <c r="B479" s="206"/>
      <c r="C479" s="206"/>
      <c r="D479" s="206"/>
      <c r="E479" s="206" t="s">
        <v>3313</v>
      </c>
      <c r="F479" s="207">
        <v>75.64</v>
      </c>
      <c r="G479" s="206" t="s">
        <v>3314</v>
      </c>
      <c r="H479" s="207">
        <v>0</v>
      </c>
      <c r="I479" s="206" t="s">
        <v>3315</v>
      </c>
      <c r="J479" s="207">
        <v>75.64</v>
      </c>
    </row>
    <row r="480" spans="1:10" customFormat="1" ht="15" thickBot="1" x14ac:dyDescent="0.25">
      <c r="A480" s="206"/>
      <c r="B480" s="206"/>
      <c r="C480" s="206"/>
      <c r="D480" s="206"/>
      <c r="E480" s="206" t="s">
        <v>3316</v>
      </c>
      <c r="F480" s="207">
        <v>168.66</v>
      </c>
      <c r="G480" s="206"/>
      <c r="H480" s="285" t="s">
        <v>3317</v>
      </c>
      <c r="I480" s="285"/>
      <c r="J480" s="207">
        <v>781.1</v>
      </c>
    </row>
    <row r="481" spans="1:10" customFormat="1" ht="0.95" customHeight="1" thickTop="1" x14ac:dyDescent="0.2">
      <c r="A481" s="208"/>
      <c r="B481" s="208"/>
      <c r="C481" s="208"/>
      <c r="D481" s="208"/>
      <c r="E481" s="208"/>
      <c r="F481" s="208"/>
      <c r="G481" s="208"/>
      <c r="H481" s="208"/>
      <c r="I481" s="208"/>
      <c r="J481" s="208"/>
    </row>
    <row r="482" spans="1:10" customFormat="1" ht="18" customHeight="1" x14ac:dyDescent="0.2">
      <c r="A482" s="179" t="s">
        <v>1873</v>
      </c>
      <c r="B482" s="180" t="s">
        <v>1</v>
      </c>
      <c r="C482" s="179" t="s">
        <v>2</v>
      </c>
      <c r="D482" s="179" t="s">
        <v>3</v>
      </c>
      <c r="E482" s="281" t="s">
        <v>3297</v>
      </c>
      <c r="F482" s="281"/>
      <c r="G482" s="181" t="s">
        <v>4</v>
      </c>
      <c r="H482" s="180" t="s">
        <v>5</v>
      </c>
      <c r="I482" s="180" t="s">
        <v>6</v>
      </c>
      <c r="J482" s="180" t="s">
        <v>8</v>
      </c>
    </row>
    <row r="483" spans="1:10" customFormat="1" ht="51.95" customHeight="1" x14ac:dyDescent="0.2">
      <c r="A483" s="187" t="s">
        <v>3298</v>
      </c>
      <c r="B483" s="189" t="s">
        <v>1900</v>
      </c>
      <c r="C483" s="187" t="s">
        <v>15</v>
      </c>
      <c r="D483" s="187" t="s">
        <v>1901</v>
      </c>
      <c r="E483" s="282" t="s">
        <v>3468</v>
      </c>
      <c r="F483" s="282"/>
      <c r="G483" s="188" t="s">
        <v>25</v>
      </c>
      <c r="H483" s="199">
        <v>1</v>
      </c>
      <c r="I483" s="190">
        <v>983.34</v>
      </c>
      <c r="J483" s="190">
        <v>983.34</v>
      </c>
    </row>
    <row r="484" spans="1:10" customFormat="1" ht="51.95" customHeight="1" x14ac:dyDescent="0.2">
      <c r="A484" s="200" t="s">
        <v>3300</v>
      </c>
      <c r="B484" s="201" t="s">
        <v>3469</v>
      </c>
      <c r="C484" s="200" t="s">
        <v>15</v>
      </c>
      <c r="D484" s="200" t="s">
        <v>3470</v>
      </c>
      <c r="E484" s="283" t="s">
        <v>3360</v>
      </c>
      <c r="F484" s="283"/>
      <c r="G484" s="202" t="s">
        <v>67</v>
      </c>
      <c r="H484" s="203">
        <v>1.89E-2</v>
      </c>
      <c r="I484" s="204">
        <v>813.17</v>
      </c>
      <c r="J484" s="204">
        <v>15.36</v>
      </c>
    </row>
    <row r="485" spans="1:10" customFormat="1" ht="24" customHeight="1" x14ac:dyDescent="0.2">
      <c r="A485" s="200" t="s">
        <v>3300</v>
      </c>
      <c r="B485" s="201" t="s">
        <v>3466</v>
      </c>
      <c r="C485" s="200" t="s">
        <v>15</v>
      </c>
      <c r="D485" s="200" t="s">
        <v>3467</v>
      </c>
      <c r="E485" s="283" t="s">
        <v>3306</v>
      </c>
      <c r="F485" s="283"/>
      <c r="G485" s="202" t="s">
        <v>55</v>
      </c>
      <c r="H485" s="203">
        <v>2.056</v>
      </c>
      <c r="I485" s="204">
        <v>32.130000000000003</v>
      </c>
      <c r="J485" s="204">
        <v>66.05</v>
      </c>
    </row>
    <row r="486" spans="1:10" customFormat="1" ht="26.1" customHeight="1" x14ac:dyDescent="0.2">
      <c r="A486" s="200" t="s">
        <v>3300</v>
      </c>
      <c r="B486" s="201" t="s">
        <v>3464</v>
      </c>
      <c r="C486" s="200" t="s">
        <v>15</v>
      </c>
      <c r="D486" s="200" t="s">
        <v>3465</v>
      </c>
      <c r="E486" s="283" t="s">
        <v>3306</v>
      </c>
      <c r="F486" s="283"/>
      <c r="G486" s="202" t="s">
        <v>55</v>
      </c>
      <c r="H486" s="203">
        <v>2.056</v>
      </c>
      <c r="I486" s="204">
        <v>26.51</v>
      </c>
      <c r="J486" s="204">
        <v>54.5</v>
      </c>
    </row>
    <row r="487" spans="1:10" customFormat="1" ht="39" customHeight="1" x14ac:dyDescent="0.2">
      <c r="A487" s="107" t="s">
        <v>2572</v>
      </c>
      <c r="B487" s="109" t="s">
        <v>2684</v>
      </c>
      <c r="C487" s="107" t="s">
        <v>15</v>
      </c>
      <c r="D487" s="107" t="s">
        <v>2685</v>
      </c>
      <c r="E487" s="284" t="s">
        <v>2573</v>
      </c>
      <c r="F487" s="284"/>
      <c r="G487" s="108" t="s">
        <v>25</v>
      </c>
      <c r="H487" s="205">
        <v>1</v>
      </c>
      <c r="I487" s="178">
        <v>847.43</v>
      </c>
      <c r="J487" s="178">
        <v>847.43</v>
      </c>
    </row>
    <row r="488" spans="1:10" customFormat="1" ht="25.5" x14ac:dyDescent="0.2">
      <c r="A488" s="206"/>
      <c r="B488" s="206"/>
      <c r="C488" s="206"/>
      <c r="D488" s="206"/>
      <c r="E488" s="206" t="s">
        <v>3313</v>
      </c>
      <c r="F488" s="207">
        <v>94.06</v>
      </c>
      <c r="G488" s="206" t="s">
        <v>3314</v>
      </c>
      <c r="H488" s="207">
        <v>0</v>
      </c>
      <c r="I488" s="206" t="s">
        <v>3315</v>
      </c>
      <c r="J488" s="207">
        <v>94.06</v>
      </c>
    </row>
    <row r="489" spans="1:10" customFormat="1" ht="15" thickBot="1" x14ac:dyDescent="0.25">
      <c r="A489" s="206"/>
      <c r="B489" s="206"/>
      <c r="C489" s="206"/>
      <c r="D489" s="206"/>
      <c r="E489" s="206" t="s">
        <v>3316</v>
      </c>
      <c r="F489" s="207">
        <v>270.81</v>
      </c>
      <c r="G489" s="206"/>
      <c r="H489" s="285" t="s">
        <v>3317</v>
      </c>
      <c r="I489" s="285"/>
      <c r="J489" s="207">
        <v>1254.1500000000001</v>
      </c>
    </row>
    <row r="490" spans="1:10" customFormat="1" ht="0.95" customHeight="1" thickTop="1" x14ac:dyDescent="0.2">
      <c r="A490" s="208"/>
      <c r="B490" s="208"/>
      <c r="C490" s="208"/>
      <c r="D490" s="208"/>
      <c r="E490" s="208"/>
      <c r="F490" s="208"/>
      <c r="G490" s="208"/>
      <c r="H490" s="208"/>
      <c r="I490" s="208"/>
      <c r="J490" s="208"/>
    </row>
    <row r="491" spans="1:10" customFormat="1" ht="18" customHeight="1" x14ac:dyDescent="0.2">
      <c r="A491" s="179" t="s">
        <v>1874</v>
      </c>
      <c r="B491" s="180" t="s">
        <v>1</v>
      </c>
      <c r="C491" s="179" t="s">
        <v>2</v>
      </c>
      <c r="D491" s="179" t="s">
        <v>3</v>
      </c>
      <c r="E491" s="281" t="s">
        <v>3297</v>
      </c>
      <c r="F491" s="281"/>
      <c r="G491" s="181" t="s">
        <v>4</v>
      </c>
      <c r="H491" s="180" t="s">
        <v>5</v>
      </c>
      <c r="I491" s="180" t="s">
        <v>6</v>
      </c>
      <c r="J491" s="180" t="s">
        <v>8</v>
      </c>
    </row>
    <row r="492" spans="1:10" customFormat="1" ht="51.95" customHeight="1" x14ac:dyDescent="0.2">
      <c r="A492" s="187" t="s">
        <v>3298</v>
      </c>
      <c r="B492" s="189" t="s">
        <v>1903</v>
      </c>
      <c r="C492" s="187" t="s">
        <v>15</v>
      </c>
      <c r="D492" s="187" t="s">
        <v>1904</v>
      </c>
      <c r="E492" s="282" t="s">
        <v>3468</v>
      </c>
      <c r="F492" s="282"/>
      <c r="G492" s="188" t="s">
        <v>25</v>
      </c>
      <c r="H492" s="199">
        <v>1</v>
      </c>
      <c r="I492" s="190">
        <v>712.61</v>
      </c>
      <c r="J492" s="190">
        <v>712.61</v>
      </c>
    </row>
    <row r="493" spans="1:10" customFormat="1" ht="51.95" customHeight="1" x14ac:dyDescent="0.2">
      <c r="A493" s="200" t="s">
        <v>3300</v>
      </c>
      <c r="B493" s="201" t="s">
        <v>3469</v>
      </c>
      <c r="C493" s="200" t="s">
        <v>15</v>
      </c>
      <c r="D493" s="200" t="s">
        <v>3470</v>
      </c>
      <c r="E493" s="283" t="s">
        <v>3360</v>
      </c>
      <c r="F493" s="283"/>
      <c r="G493" s="202" t="s">
        <v>67</v>
      </c>
      <c r="H493" s="203">
        <v>1.9199999999999998E-2</v>
      </c>
      <c r="I493" s="204">
        <v>813.17</v>
      </c>
      <c r="J493" s="204">
        <v>15.61</v>
      </c>
    </row>
    <row r="494" spans="1:10" customFormat="1" ht="26.1" customHeight="1" x14ac:dyDescent="0.2">
      <c r="A494" s="200" t="s">
        <v>3300</v>
      </c>
      <c r="B494" s="201" t="s">
        <v>3464</v>
      </c>
      <c r="C494" s="200" t="s">
        <v>15</v>
      </c>
      <c r="D494" s="200" t="s">
        <v>3465</v>
      </c>
      <c r="E494" s="283" t="s">
        <v>3306</v>
      </c>
      <c r="F494" s="283"/>
      <c r="G494" s="202" t="s">
        <v>55</v>
      </c>
      <c r="H494" s="203">
        <v>2.0377000000000001</v>
      </c>
      <c r="I494" s="204">
        <v>26.51</v>
      </c>
      <c r="J494" s="204">
        <v>54.01</v>
      </c>
    </row>
    <row r="495" spans="1:10" customFormat="1" ht="24" customHeight="1" x14ac:dyDescent="0.2">
      <c r="A495" s="200" t="s">
        <v>3300</v>
      </c>
      <c r="B495" s="201" t="s">
        <v>3466</v>
      </c>
      <c r="C495" s="200" t="s">
        <v>15</v>
      </c>
      <c r="D495" s="200" t="s">
        <v>3467</v>
      </c>
      <c r="E495" s="283" t="s">
        <v>3306</v>
      </c>
      <c r="F495" s="283"/>
      <c r="G495" s="202" t="s">
        <v>55</v>
      </c>
      <c r="H495" s="203">
        <v>2.0377000000000001</v>
      </c>
      <c r="I495" s="204">
        <v>32.130000000000003</v>
      </c>
      <c r="J495" s="204">
        <v>65.47</v>
      </c>
    </row>
    <row r="496" spans="1:10" customFormat="1" ht="39" customHeight="1" x14ac:dyDescent="0.2">
      <c r="A496" s="107" t="s">
        <v>2572</v>
      </c>
      <c r="B496" s="109" t="s">
        <v>2686</v>
      </c>
      <c r="C496" s="107" t="s">
        <v>15</v>
      </c>
      <c r="D496" s="107" t="s">
        <v>2687</v>
      </c>
      <c r="E496" s="284" t="s">
        <v>2573</v>
      </c>
      <c r="F496" s="284"/>
      <c r="G496" s="108" t="s">
        <v>25</v>
      </c>
      <c r="H496" s="205">
        <v>1</v>
      </c>
      <c r="I496" s="178">
        <v>577.52</v>
      </c>
      <c r="J496" s="178">
        <v>577.52</v>
      </c>
    </row>
    <row r="497" spans="1:10" customFormat="1" ht="25.5" x14ac:dyDescent="0.2">
      <c r="A497" s="206"/>
      <c r="B497" s="206"/>
      <c r="C497" s="206"/>
      <c r="D497" s="206"/>
      <c r="E497" s="206" t="s">
        <v>3313</v>
      </c>
      <c r="F497" s="207">
        <v>93.31</v>
      </c>
      <c r="G497" s="206" t="s">
        <v>3314</v>
      </c>
      <c r="H497" s="207">
        <v>0</v>
      </c>
      <c r="I497" s="206" t="s">
        <v>3315</v>
      </c>
      <c r="J497" s="207">
        <v>93.31</v>
      </c>
    </row>
    <row r="498" spans="1:10" customFormat="1" ht="15" thickBot="1" x14ac:dyDescent="0.25">
      <c r="A498" s="206"/>
      <c r="B498" s="206"/>
      <c r="C498" s="206"/>
      <c r="D498" s="206"/>
      <c r="E498" s="206" t="s">
        <v>3316</v>
      </c>
      <c r="F498" s="207">
        <v>196.25</v>
      </c>
      <c r="G498" s="206"/>
      <c r="H498" s="285" t="s">
        <v>3317</v>
      </c>
      <c r="I498" s="285"/>
      <c r="J498" s="207">
        <v>908.86</v>
      </c>
    </row>
    <row r="499" spans="1:10" customFormat="1" ht="0.95" customHeight="1" thickTop="1" x14ac:dyDescent="0.2">
      <c r="A499" s="208"/>
      <c r="B499" s="208"/>
      <c r="C499" s="208"/>
      <c r="D499" s="208"/>
      <c r="E499" s="208"/>
      <c r="F499" s="208"/>
      <c r="G499" s="208"/>
      <c r="H499" s="208"/>
      <c r="I499" s="208"/>
      <c r="J499" s="208"/>
    </row>
    <row r="500" spans="1:10" customFormat="1" ht="18" customHeight="1" x14ac:dyDescent="0.2">
      <c r="A500" s="179" t="s">
        <v>1885</v>
      </c>
      <c r="B500" s="180" t="s">
        <v>1</v>
      </c>
      <c r="C500" s="179" t="s">
        <v>2</v>
      </c>
      <c r="D500" s="179" t="s">
        <v>3</v>
      </c>
      <c r="E500" s="281" t="s">
        <v>3297</v>
      </c>
      <c r="F500" s="281"/>
      <c r="G500" s="181" t="s">
        <v>4</v>
      </c>
      <c r="H500" s="180" t="s">
        <v>5</v>
      </c>
      <c r="I500" s="180" t="s">
        <v>6</v>
      </c>
      <c r="J500" s="180" t="s">
        <v>8</v>
      </c>
    </row>
    <row r="501" spans="1:10" customFormat="1" ht="26.1" customHeight="1" x14ac:dyDescent="0.2">
      <c r="A501" s="187" t="s">
        <v>3298</v>
      </c>
      <c r="B501" s="189" t="s">
        <v>421</v>
      </c>
      <c r="C501" s="187" t="s">
        <v>15</v>
      </c>
      <c r="D501" s="187" t="s">
        <v>1909</v>
      </c>
      <c r="E501" s="282" t="s">
        <v>3468</v>
      </c>
      <c r="F501" s="282"/>
      <c r="G501" s="188" t="s">
        <v>25</v>
      </c>
      <c r="H501" s="199">
        <v>1</v>
      </c>
      <c r="I501" s="190">
        <v>13.8</v>
      </c>
      <c r="J501" s="190">
        <v>13.8</v>
      </c>
    </row>
    <row r="502" spans="1:10" customFormat="1" ht="24" customHeight="1" x14ac:dyDescent="0.2">
      <c r="A502" s="200" t="s">
        <v>3300</v>
      </c>
      <c r="B502" s="201" t="s">
        <v>3466</v>
      </c>
      <c r="C502" s="200" t="s">
        <v>15</v>
      </c>
      <c r="D502" s="200" t="s">
        <v>3467</v>
      </c>
      <c r="E502" s="283" t="s">
        <v>3306</v>
      </c>
      <c r="F502" s="283"/>
      <c r="G502" s="202" t="s">
        <v>55</v>
      </c>
      <c r="H502" s="203">
        <v>3.5428000000000001E-2</v>
      </c>
      <c r="I502" s="204">
        <v>32.130000000000003</v>
      </c>
      <c r="J502" s="204">
        <v>1.1299999999999999</v>
      </c>
    </row>
    <row r="503" spans="1:10" customFormat="1" ht="26.1" customHeight="1" x14ac:dyDescent="0.2">
      <c r="A503" s="200" t="s">
        <v>3300</v>
      </c>
      <c r="B503" s="201" t="s">
        <v>3464</v>
      </c>
      <c r="C503" s="200" t="s">
        <v>15</v>
      </c>
      <c r="D503" s="200" t="s">
        <v>3465</v>
      </c>
      <c r="E503" s="283" t="s">
        <v>3306</v>
      </c>
      <c r="F503" s="283"/>
      <c r="G503" s="202" t="s">
        <v>55</v>
      </c>
      <c r="H503" s="203">
        <v>3.5428000000000001E-2</v>
      </c>
      <c r="I503" s="204">
        <v>26.51</v>
      </c>
      <c r="J503" s="204">
        <v>0.93</v>
      </c>
    </row>
    <row r="504" spans="1:10" customFormat="1" ht="26.1" customHeight="1" x14ac:dyDescent="0.2">
      <c r="A504" s="107" t="s">
        <v>2572</v>
      </c>
      <c r="B504" s="109" t="s">
        <v>2690</v>
      </c>
      <c r="C504" s="107" t="s">
        <v>15</v>
      </c>
      <c r="D504" s="107" t="s">
        <v>3472</v>
      </c>
      <c r="E504" s="284" t="s">
        <v>2573</v>
      </c>
      <c r="F504" s="284"/>
      <c r="G504" s="108" t="s">
        <v>25</v>
      </c>
      <c r="H504" s="205">
        <v>1</v>
      </c>
      <c r="I504" s="178">
        <v>10.42</v>
      </c>
      <c r="J504" s="178">
        <v>10.42</v>
      </c>
    </row>
    <row r="505" spans="1:10" customFormat="1" ht="39" customHeight="1" x14ac:dyDescent="0.2">
      <c r="A505" s="107" t="s">
        <v>2572</v>
      </c>
      <c r="B505" s="109" t="s">
        <v>2688</v>
      </c>
      <c r="C505" s="107" t="s">
        <v>15</v>
      </c>
      <c r="D505" s="107" t="s">
        <v>2689</v>
      </c>
      <c r="E505" s="284" t="s">
        <v>2573</v>
      </c>
      <c r="F505" s="284"/>
      <c r="G505" s="108" t="s">
        <v>25</v>
      </c>
      <c r="H505" s="205">
        <v>1</v>
      </c>
      <c r="I505" s="178">
        <v>1.32</v>
      </c>
      <c r="J505" s="178">
        <v>1.32</v>
      </c>
    </row>
    <row r="506" spans="1:10" customFormat="1" ht="25.5" x14ac:dyDescent="0.2">
      <c r="A506" s="206"/>
      <c r="B506" s="206"/>
      <c r="C506" s="206"/>
      <c r="D506" s="206"/>
      <c r="E506" s="206" t="s">
        <v>3313</v>
      </c>
      <c r="F506" s="207">
        <v>1.56</v>
      </c>
      <c r="G506" s="206" t="s">
        <v>3314</v>
      </c>
      <c r="H506" s="207">
        <v>0</v>
      </c>
      <c r="I506" s="206" t="s">
        <v>3315</v>
      </c>
      <c r="J506" s="207">
        <v>1.56</v>
      </c>
    </row>
    <row r="507" spans="1:10" customFormat="1" ht="15" thickBot="1" x14ac:dyDescent="0.25">
      <c r="A507" s="206"/>
      <c r="B507" s="206"/>
      <c r="C507" s="206"/>
      <c r="D507" s="206"/>
      <c r="E507" s="206" t="s">
        <v>3316</v>
      </c>
      <c r="F507" s="207">
        <v>3.8</v>
      </c>
      <c r="G507" s="206"/>
      <c r="H507" s="285" t="s">
        <v>3317</v>
      </c>
      <c r="I507" s="285"/>
      <c r="J507" s="207">
        <v>17.600000000000001</v>
      </c>
    </row>
    <row r="508" spans="1:10" customFormat="1" ht="0.95" customHeight="1" thickTop="1" x14ac:dyDescent="0.2">
      <c r="A508" s="208"/>
      <c r="B508" s="208"/>
      <c r="C508" s="208"/>
      <c r="D508" s="208"/>
      <c r="E508" s="208"/>
      <c r="F508" s="208"/>
      <c r="G508" s="208"/>
      <c r="H508" s="208"/>
      <c r="I508" s="208"/>
      <c r="J508" s="208"/>
    </row>
    <row r="509" spans="1:10" customFormat="1" ht="18" customHeight="1" x14ac:dyDescent="0.2">
      <c r="A509" s="179" t="s">
        <v>2134</v>
      </c>
      <c r="B509" s="180" t="s">
        <v>1</v>
      </c>
      <c r="C509" s="179" t="s">
        <v>2</v>
      </c>
      <c r="D509" s="179" t="s">
        <v>3</v>
      </c>
      <c r="E509" s="281" t="s">
        <v>3297</v>
      </c>
      <c r="F509" s="281"/>
      <c r="G509" s="181" t="s">
        <v>4</v>
      </c>
      <c r="H509" s="180" t="s">
        <v>5</v>
      </c>
      <c r="I509" s="180" t="s">
        <v>6</v>
      </c>
      <c r="J509" s="180" t="s">
        <v>8</v>
      </c>
    </row>
    <row r="510" spans="1:10" customFormat="1" ht="26.1" customHeight="1" x14ac:dyDescent="0.2">
      <c r="A510" s="187" t="s">
        <v>3298</v>
      </c>
      <c r="B510" s="189" t="s">
        <v>420</v>
      </c>
      <c r="C510" s="187" t="s">
        <v>15</v>
      </c>
      <c r="D510" s="187" t="s">
        <v>1910</v>
      </c>
      <c r="E510" s="282" t="s">
        <v>3468</v>
      </c>
      <c r="F510" s="282"/>
      <c r="G510" s="188" t="s">
        <v>25</v>
      </c>
      <c r="H510" s="199">
        <v>1</v>
      </c>
      <c r="I510" s="190">
        <v>66.53</v>
      </c>
      <c r="J510" s="190">
        <v>66.53</v>
      </c>
    </row>
    <row r="511" spans="1:10" customFormat="1" ht="26.1" customHeight="1" x14ac:dyDescent="0.2">
      <c r="A511" s="200" t="s">
        <v>3300</v>
      </c>
      <c r="B511" s="201" t="s">
        <v>3464</v>
      </c>
      <c r="C511" s="200" t="s">
        <v>15</v>
      </c>
      <c r="D511" s="200" t="s">
        <v>3465</v>
      </c>
      <c r="E511" s="283" t="s">
        <v>3306</v>
      </c>
      <c r="F511" s="283"/>
      <c r="G511" s="202" t="s">
        <v>55</v>
      </c>
      <c r="H511" s="203">
        <v>7.0857000000000003E-2</v>
      </c>
      <c r="I511" s="204">
        <v>26.51</v>
      </c>
      <c r="J511" s="204">
        <v>1.87</v>
      </c>
    </row>
    <row r="512" spans="1:10" customFormat="1" ht="24" customHeight="1" x14ac:dyDescent="0.2">
      <c r="A512" s="200" t="s">
        <v>3300</v>
      </c>
      <c r="B512" s="201" t="s">
        <v>3466</v>
      </c>
      <c r="C512" s="200" t="s">
        <v>15</v>
      </c>
      <c r="D512" s="200" t="s">
        <v>3467</v>
      </c>
      <c r="E512" s="283" t="s">
        <v>3306</v>
      </c>
      <c r="F512" s="283"/>
      <c r="G512" s="202" t="s">
        <v>55</v>
      </c>
      <c r="H512" s="203">
        <v>7.0857000000000003E-2</v>
      </c>
      <c r="I512" s="204">
        <v>32.130000000000003</v>
      </c>
      <c r="J512" s="204">
        <v>2.27</v>
      </c>
    </row>
    <row r="513" spans="1:10" customFormat="1" ht="26.1" customHeight="1" x14ac:dyDescent="0.2">
      <c r="A513" s="107" t="s">
        <v>2572</v>
      </c>
      <c r="B513" s="109" t="s">
        <v>2691</v>
      </c>
      <c r="C513" s="107" t="s">
        <v>15</v>
      </c>
      <c r="D513" s="107" t="s">
        <v>3473</v>
      </c>
      <c r="E513" s="284" t="s">
        <v>2573</v>
      </c>
      <c r="F513" s="284"/>
      <c r="G513" s="108" t="s">
        <v>25</v>
      </c>
      <c r="H513" s="205">
        <v>1</v>
      </c>
      <c r="I513" s="178">
        <v>59.75</v>
      </c>
      <c r="J513" s="178">
        <v>59.75</v>
      </c>
    </row>
    <row r="514" spans="1:10" customFormat="1" ht="39" customHeight="1" x14ac:dyDescent="0.2">
      <c r="A514" s="107" t="s">
        <v>2572</v>
      </c>
      <c r="B514" s="109" t="s">
        <v>2688</v>
      </c>
      <c r="C514" s="107" t="s">
        <v>15</v>
      </c>
      <c r="D514" s="107" t="s">
        <v>2689</v>
      </c>
      <c r="E514" s="284" t="s">
        <v>2573</v>
      </c>
      <c r="F514" s="284"/>
      <c r="G514" s="108" t="s">
        <v>25</v>
      </c>
      <c r="H514" s="205">
        <v>2</v>
      </c>
      <c r="I514" s="178">
        <v>1.32</v>
      </c>
      <c r="J514" s="178">
        <v>2.64</v>
      </c>
    </row>
    <row r="515" spans="1:10" customFormat="1" ht="25.5" x14ac:dyDescent="0.2">
      <c r="A515" s="206"/>
      <c r="B515" s="206"/>
      <c r="C515" s="206"/>
      <c r="D515" s="206"/>
      <c r="E515" s="206" t="s">
        <v>3313</v>
      </c>
      <c r="F515" s="207">
        <v>3.12</v>
      </c>
      <c r="G515" s="206" t="s">
        <v>3314</v>
      </c>
      <c r="H515" s="207">
        <v>0</v>
      </c>
      <c r="I515" s="206" t="s">
        <v>3315</v>
      </c>
      <c r="J515" s="207">
        <v>3.12</v>
      </c>
    </row>
    <row r="516" spans="1:10" customFormat="1" ht="15" thickBot="1" x14ac:dyDescent="0.25">
      <c r="A516" s="206"/>
      <c r="B516" s="206"/>
      <c r="C516" s="206"/>
      <c r="D516" s="206"/>
      <c r="E516" s="206" t="s">
        <v>3316</v>
      </c>
      <c r="F516" s="207">
        <v>18.32</v>
      </c>
      <c r="G516" s="206"/>
      <c r="H516" s="285" t="s">
        <v>3317</v>
      </c>
      <c r="I516" s="285"/>
      <c r="J516" s="207">
        <v>84.85</v>
      </c>
    </row>
    <row r="517" spans="1:10" customFormat="1" ht="0.95" customHeight="1" thickTop="1" x14ac:dyDescent="0.2">
      <c r="A517" s="208"/>
      <c r="B517" s="208"/>
      <c r="C517" s="208"/>
      <c r="D517" s="208"/>
      <c r="E517" s="208"/>
      <c r="F517" s="208"/>
      <c r="G517" s="208"/>
      <c r="H517" s="208"/>
      <c r="I517" s="208"/>
      <c r="J517" s="208"/>
    </row>
    <row r="518" spans="1:10" customFormat="1" ht="18" customHeight="1" x14ac:dyDescent="0.2">
      <c r="A518" s="179" t="s">
        <v>2135</v>
      </c>
      <c r="B518" s="180" t="s">
        <v>1</v>
      </c>
      <c r="C518" s="179" t="s">
        <v>2</v>
      </c>
      <c r="D518" s="179" t="s">
        <v>3</v>
      </c>
      <c r="E518" s="281" t="s">
        <v>3297</v>
      </c>
      <c r="F518" s="281"/>
      <c r="G518" s="181" t="s">
        <v>4</v>
      </c>
      <c r="H518" s="180" t="s">
        <v>5</v>
      </c>
      <c r="I518" s="180" t="s">
        <v>6</v>
      </c>
      <c r="J518" s="180" t="s">
        <v>8</v>
      </c>
    </row>
    <row r="519" spans="1:10" customFormat="1" ht="26.1" customHeight="1" x14ac:dyDescent="0.2">
      <c r="A519" s="187" t="s">
        <v>3298</v>
      </c>
      <c r="B519" s="189" t="s">
        <v>1911</v>
      </c>
      <c r="C519" s="187" t="s">
        <v>15</v>
      </c>
      <c r="D519" s="187" t="s">
        <v>1912</v>
      </c>
      <c r="E519" s="282" t="s">
        <v>3468</v>
      </c>
      <c r="F519" s="282"/>
      <c r="G519" s="188" t="s">
        <v>25</v>
      </c>
      <c r="H519" s="199">
        <v>1</v>
      </c>
      <c r="I519" s="190">
        <v>68.66</v>
      </c>
      <c r="J519" s="190">
        <v>68.66</v>
      </c>
    </row>
    <row r="520" spans="1:10" customFormat="1" ht="24" customHeight="1" x14ac:dyDescent="0.2">
      <c r="A520" s="200" t="s">
        <v>3300</v>
      </c>
      <c r="B520" s="201" t="s">
        <v>3466</v>
      </c>
      <c r="C520" s="200" t="s">
        <v>15</v>
      </c>
      <c r="D520" s="200" t="s">
        <v>3467</v>
      </c>
      <c r="E520" s="283" t="s">
        <v>3306</v>
      </c>
      <c r="F520" s="283"/>
      <c r="G520" s="202" t="s">
        <v>55</v>
      </c>
      <c r="H520" s="203">
        <v>9.3685000000000004E-2</v>
      </c>
      <c r="I520" s="204">
        <v>32.130000000000003</v>
      </c>
      <c r="J520" s="204">
        <v>3.01</v>
      </c>
    </row>
    <row r="521" spans="1:10" customFormat="1" ht="26.1" customHeight="1" x14ac:dyDescent="0.2">
      <c r="A521" s="200" t="s">
        <v>3300</v>
      </c>
      <c r="B521" s="201" t="s">
        <v>3464</v>
      </c>
      <c r="C521" s="200" t="s">
        <v>15</v>
      </c>
      <c r="D521" s="200" t="s">
        <v>3465</v>
      </c>
      <c r="E521" s="283" t="s">
        <v>3306</v>
      </c>
      <c r="F521" s="283"/>
      <c r="G521" s="202" t="s">
        <v>55</v>
      </c>
      <c r="H521" s="203">
        <v>9.3685000000000004E-2</v>
      </c>
      <c r="I521" s="204">
        <v>26.51</v>
      </c>
      <c r="J521" s="204">
        <v>2.48</v>
      </c>
    </row>
    <row r="522" spans="1:10" customFormat="1" ht="26.1" customHeight="1" x14ac:dyDescent="0.2">
      <c r="A522" s="107" t="s">
        <v>2572</v>
      </c>
      <c r="B522" s="109" t="s">
        <v>2691</v>
      </c>
      <c r="C522" s="107" t="s">
        <v>15</v>
      </c>
      <c r="D522" s="107" t="s">
        <v>3473</v>
      </c>
      <c r="E522" s="284" t="s">
        <v>2573</v>
      </c>
      <c r="F522" s="284"/>
      <c r="G522" s="108" t="s">
        <v>25</v>
      </c>
      <c r="H522" s="205">
        <v>1</v>
      </c>
      <c r="I522" s="178">
        <v>59.75</v>
      </c>
      <c r="J522" s="178">
        <v>59.75</v>
      </c>
    </row>
    <row r="523" spans="1:10" customFormat="1" ht="39" customHeight="1" x14ac:dyDescent="0.2">
      <c r="A523" s="107" t="s">
        <v>2572</v>
      </c>
      <c r="B523" s="109" t="s">
        <v>2692</v>
      </c>
      <c r="C523" s="107" t="s">
        <v>15</v>
      </c>
      <c r="D523" s="107" t="s">
        <v>2693</v>
      </c>
      <c r="E523" s="284" t="s">
        <v>2573</v>
      </c>
      <c r="F523" s="284"/>
      <c r="G523" s="108" t="s">
        <v>25</v>
      </c>
      <c r="H523" s="205">
        <v>2</v>
      </c>
      <c r="I523" s="178">
        <v>1.71</v>
      </c>
      <c r="J523" s="178">
        <v>3.42</v>
      </c>
    </row>
    <row r="524" spans="1:10" customFormat="1" ht="25.5" x14ac:dyDescent="0.2">
      <c r="A524" s="206"/>
      <c r="B524" s="206"/>
      <c r="C524" s="206"/>
      <c r="D524" s="206"/>
      <c r="E524" s="206" t="s">
        <v>3313</v>
      </c>
      <c r="F524" s="207">
        <v>4.12</v>
      </c>
      <c r="G524" s="206" t="s">
        <v>3314</v>
      </c>
      <c r="H524" s="207">
        <v>0</v>
      </c>
      <c r="I524" s="206" t="s">
        <v>3315</v>
      </c>
      <c r="J524" s="207">
        <v>4.12</v>
      </c>
    </row>
    <row r="525" spans="1:10" customFormat="1" ht="15" thickBot="1" x14ac:dyDescent="0.25">
      <c r="A525" s="206"/>
      <c r="B525" s="206"/>
      <c r="C525" s="206"/>
      <c r="D525" s="206"/>
      <c r="E525" s="206" t="s">
        <v>3316</v>
      </c>
      <c r="F525" s="207">
        <v>18.899999999999999</v>
      </c>
      <c r="G525" s="206"/>
      <c r="H525" s="285" t="s">
        <v>3317</v>
      </c>
      <c r="I525" s="285"/>
      <c r="J525" s="207">
        <v>87.56</v>
      </c>
    </row>
    <row r="526" spans="1:10" customFormat="1" ht="0.95" customHeight="1" thickTop="1" x14ac:dyDescent="0.2">
      <c r="A526" s="208"/>
      <c r="B526" s="208"/>
      <c r="C526" s="208"/>
      <c r="D526" s="208"/>
      <c r="E526" s="208"/>
      <c r="F526" s="208"/>
      <c r="G526" s="208"/>
      <c r="H526" s="208"/>
      <c r="I526" s="208"/>
      <c r="J526" s="208"/>
    </row>
    <row r="527" spans="1:10" customFormat="1" ht="18" customHeight="1" x14ac:dyDescent="0.2">
      <c r="A527" s="179" t="s">
        <v>2136</v>
      </c>
      <c r="B527" s="180" t="s">
        <v>1</v>
      </c>
      <c r="C527" s="179" t="s">
        <v>2</v>
      </c>
      <c r="D527" s="179" t="s">
        <v>3</v>
      </c>
      <c r="E527" s="281" t="s">
        <v>3297</v>
      </c>
      <c r="F527" s="281"/>
      <c r="G527" s="181" t="s">
        <v>4</v>
      </c>
      <c r="H527" s="180" t="s">
        <v>5</v>
      </c>
      <c r="I527" s="180" t="s">
        <v>6</v>
      </c>
      <c r="J527" s="180" t="s">
        <v>8</v>
      </c>
    </row>
    <row r="528" spans="1:10" customFormat="1" ht="26.1" customHeight="1" x14ac:dyDescent="0.2">
      <c r="A528" s="187" t="s">
        <v>3298</v>
      </c>
      <c r="B528" s="189" t="s">
        <v>456</v>
      </c>
      <c r="C528" s="187" t="s">
        <v>15</v>
      </c>
      <c r="D528" s="187" t="s">
        <v>1913</v>
      </c>
      <c r="E528" s="282" t="s">
        <v>3468</v>
      </c>
      <c r="F528" s="282"/>
      <c r="G528" s="188" t="s">
        <v>25</v>
      </c>
      <c r="H528" s="199">
        <v>1</v>
      </c>
      <c r="I528" s="190">
        <v>102.19</v>
      </c>
      <c r="J528" s="190">
        <v>102.19</v>
      </c>
    </row>
    <row r="529" spans="1:10" customFormat="1" ht="26.1" customHeight="1" x14ac:dyDescent="0.2">
      <c r="A529" s="200" t="s">
        <v>3300</v>
      </c>
      <c r="B529" s="201" t="s">
        <v>3464</v>
      </c>
      <c r="C529" s="200" t="s">
        <v>15</v>
      </c>
      <c r="D529" s="200" t="s">
        <v>3465</v>
      </c>
      <c r="E529" s="283" t="s">
        <v>3306</v>
      </c>
      <c r="F529" s="283"/>
      <c r="G529" s="202" t="s">
        <v>55</v>
      </c>
      <c r="H529" s="203">
        <v>0.38141900000000001</v>
      </c>
      <c r="I529" s="204">
        <v>26.51</v>
      </c>
      <c r="J529" s="204">
        <v>10.11</v>
      </c>
    </row>
    <row r="530" spans="1:10" customFormat="1" ht="24" customHeight="1" x14ac:dyDescent="0.2">
      <c r="A530" s="200" t="s">
        <v>3300</v>
      </c>
      <c r="B530" s="201" t="s">
        <v>3466</v>
      </c>
      <c r="C530" s="200" t="s">
        <v>15</v>
      </c>
      <c r="D530" s="200" t="s">
        <v>3467</v>
      </c>
      <c r="E530" s="283" t="s">
        <v>3306</v>
      </c>
      <c r="F530" s="283"/>
      <c r="G530" s="202" t="s">
        <v>55</v>
      </c>
      <c r="H530" s="203">
        <v>0.38141900000000001</v>
      </c>
      <c r="I530" s="204">
        <v>32.130000000000003</v>
      </c>
      <c r="J530" s="204">
        <v>12.25</v>
      </c>
    </row>
    <row r="531" spans="1:10" customFormat="1" ht="39" customHeight="1" x14ac:dyDescent="0.2">
      <c r="A531" s="107" t="s">
        <v>2572</v>
      </c>
      <c r="B531" s="109" t="s">
        <v>2694</v>
      </c>
      <c r="C531" s="107" t="s">
        <v>15</v>
      </c>
      <c r="D531" s="107" t="s">
        <v>2695</v>
      </c>
      <c r="E531" s="284" t="s">
        <v>2573</v>
      </c>
      <c r="F531" s="284"/>
      <c r="G531" s="108" t="s">
        <v>25</v>
      </c>
      <c r="H531" s="205">
        <v>3</v>
      </c>
      <c r="I531" s="178">
        <v>2.21</v>
      </c>
      <c r="J531" s="178">
        <v>6.63</v>
      </c>
    </row>
    <row r="532" spans="1:10" customFormat="1" ht="26.1" customHeight="1" x14ac:dyDescent="0.2">
      <c r="A532" s="107" t="s">
        <v>2572</v>
      </c>
      <c r="B532" s="109" t="s">
        <v>2696</v>
      </c>
      <c r="C532" s="107" t="s">
        <v>15</v>
      </c>
      <c r="D532" s="107" t="s">
        <v>3474</v>
      </c>
      <c r="E532" s="284" t="s">
        <v>2573</v>
      </c>
      <c r="F532" s="284"/>
      <c r="G532" s="108" t="s">
        <v>25</v>
      </c>
      <c r="H532" s="205">
        <v>1</v>
      </c>
      <c r="I532" s="178">
        <v>73.2</v>
      </c>
      <c r="J532" s="178">
        <v>73.2</v>
      </c>
    </row>
    <row r="533" spans="1:10" customFormat="1" ht="25.5" x14ac:dyDescent="0.2">
      <c r="A533" s="206"/>
      <c r="B533" s="206"/>
      <c r="C533" s="206"/>
      <c r="D533" s="206"/>
      <c r="E533" s="206" t="s">
        <v>3313</v>
      </c>
      <c r="F533" s="207">
        <v>16.8</v>
      </c>
      <c r="G533" s="206" t="s">
        <v>3314</v>
      </c>
      <c r="H533" s="207">
        <v>0</v>
      </c>
      <c r="I533" s="206" t="s">
        <v>3315</v>
      </c>
      <c r="J533" s="207">
        <v>16.8</v>
      </c>
    </row>
    <row r="534" spans="1:10" customFormat="1" ht="15" thickBot="1" x14ac:dyDescent="0.25">
      <c r="A534" s="206"/>
      <c r="B534" s="206"/>
      <c r="C534" s="206"/>
      <c r="D534" s="206"/>
      <c r="E534" s="206" t="s">
        <v>3316</v>
      </c>
      <c r="F534" s="207">
        <v>28.14</v>
      </c>
      <c r="G534" s="206"/>
      <c r="H534" s="285" t="s">
        <v>3317</v>
      </c>
      <c r="I534" s="285"/>
      <c r="J534" s="207">
        <v>130.33000000000001</v>
      </c>
    </row>
    <row r="535" spans="1:10" customFormat="1" ht="0.95" customHeight="1" thickTop="1" x14ac:dyDescent="0.2">
      <c r="A535" s="208"/>
      <c r="B535" s="208"/>
      <c r="C535" s="208"/>
      <c r="D535" s="208"/>
      <c r="E535" s="208"/>
      <c r="F535" s="208"/>
      <c r="G535" s="208"/>
      <c r="H535" s="208"/>
      <c r="I535" s="208"/>
      <c r="J535" s="208"/>
    </row>
    <row r="536" spans="1:10" customFormat="1" ht="18" customHeight="1" x14ac:dyDescent="0.2">
      <c r="A536" s="179" t="s">
        <v>2137</v>
      </c>
      <c r="B536" s="180" t="s">
        <v>1</v>
      </c>
      <c r="C536" s="179" t="s">
        <v>2</v>
      </c>
      <c r="D536" s="179" t="s">
        <v>3</v>
      </c>
      <c r="E536" s="281" t="s">
        <v>3297</v>
      </c>
      <c r="F536" s="281"/>
      <c r="G536" s="181" t="s">
        <v>4</v>
      </c>
      <c r="H536" s="180" t="s">
        <v>5</v>
      </c>
      <c r="I536" s="180" t="s">
        <v>6</v>
      </c>
      <c r="J536" s="180" t="s">
        <v>8</v>
      </c>
    </row>
    <row r="537" spans="1:10" customFormat="1" ht="26.1" customHeight="1" x14ac:dyDescent="0.2">
      <c r="A537" s="187" t="s">
        <v>3298</v>
      </c>
      <c r="B537" s="189" t="s">
        <v>1267</v>
      </c>
      <c r="C537" s="187" t="s">
        <v>15</v>
      </c>
      <c r="D537" s="187" t="s">
        <v>1914</v>
      </c>
      <c r="E537" s="282" t="s">
        <v>3468</v>
      </c>
      <c r="F537" s="282"/>
      <c r="G537" s="188" t="s">
        <v>25</v>
      </c>
      <c r="H537" s="199">
        <v>1</v>
      </c>
      <c r="I537" s="190">
        <v>94.58</v>
      </c>
      <c r="J537" s="190">
        <v>94.58</v>
      </c>
    </row>
    <row r="538" spans="1:10" customFormat="1" ht="26.1" customHeight="1" x14ac:dyDescent="0.2">
      <c r="A538" s="200" t="s">
        <v>3300</v>
      </c>
      <c r="B538" s="201" t="s">
        <v>3464</v>
      </c>
      <c r="C538" s="200" t="s">
        <v>15</v>
      </c>
      <c r="D538" s="200" t="s">
        <v>3465</v>
      </c>
      <c r="E538" s="283" t="s">
        <v>3306</v>
      </c>
      <c r="F538" s="283"/>
      <c r="G538" s="202" t="s">
        <v>55</v>
      </c>
      <c r="H538" s="203">
        <v>0.26037700000000003</v>
      </c>
      <c r="I538" s="204">
        <v>26.51</v>
      </c>
      <c r="J538" s="204">
        <v>6.9</v>
      </c>
    </row>
    <row r="539" spans="1:10" customFormat="1" ht="24" customHeight="1" x14ac:dyDescent="0.2">
      <c r="A539" s="200" t="s">
        <v>3300</v>
      </c>
      <c r="B539" s="201" t="s">
        <v>3466</v>
      </c>
      <c r="C539" s="200" t="s">
        <v>15</v>
      </c>
      <c r="D539" s="200" t="s">
        <v>3467</v>
      </c>
      <c r="E539" s="283" t="s">
        <v>3306</v>
      </c>
      <c r="F539" s="283"/>
      <c r="G539" s="202" t="s">
        <v>55</v>
      </c>
      <c r="H539" s="203">
        <v>0.26037700000000003</v>
      </c>
      <c r="I539" s="204">
        <v>32.130000000000003</v>
      </c>
      <c r="J539" s="204">
        <v>8.36</v>
      </c>
    </row>
    <row r="540" spans="1:10" customFormat="1" ht="39" customHeight="1" x14ac:dyDescent="0.2">
      <c r="A540" s="107" t="s">
        <v>2572</v>
      </c>
      <c r="B540" s="109" t="s">
        <v>2697</v>
      </c>
      <c r="C540" s="107" t="s">
        <v>15</v>
      </c>
      <c r="D540" s="107" t="s">
        <v>2698</v>
      </c>
      <c r="E540" s="284" t="s">
        <v>2573</v>
      </c>
      <c r="F540" s="284"/>
      <c r="G540" s="108" t="s">
        <v>25</v>
      </c>
      <c r="H540" s="205">
        <v>3</v>
      </c>
      <c r="I540" s="178">
        <v>2.04</v>
      </c>
      <c r="J540" s="178">
        <v>6.12</v>
      </c>
    </row>
    <row r="541" spans="1:10" customFormat="1" ht="26.1" customHeight="1" x14ac:dyDescent="0.2">
      <c r="A541" s="107" t="s">
        <v>2572</v>
      </c>
      <c r="B541" s="109" t="s">
        <v>2696</v>
      </c>
      <c r="C541" s="107" t="s">
        <v>15</v>
      </c>
      <c r="D541" s="107" t="s">
        <v>3474</v>
      </c>
      <c r="E541" s="284" t="s">
        <v>2573</v>
      </c>
      <c r="F541" s="284"/>
      <c r="G541" s="108" t="s">
        <v>25</v>
      </c>
      <c r="H541" s="205">
        <v>1</v>
      </c>
      <c r="I541" s="178">
        <v>73.2</v>
      </c>
      <c r="J541" s="178">
        <v>73.2</v>
      </c>
    </row>
    <row r="542" spans="1:10" customFormat="1" ht="25.5" x14ac:dyDescent="0.2">
      <c r="A542" s="206"/>
      <c r="B542" s="206"/>
      <c r="C542" s="206"/>
      <c r="D542" s="206"/>
      <c r="E542" s="206" t="s">
        <v>3313</v>
      </c>
      <c r="F542" s="207">
        <v>11.46</v>
      </c>
      <c r="G542" s="206" t="s">
        <v>3314</v>
      </c>
      <c r="H542" s="207">
        <v>0</v>
      </c>
      <c r="I542" s="206" t="s">
        <v>3315</v>
      </c>
      <c r="J542" s="207">
        <v>11.46</v>
      </c>
    </row>
    <row r="543" spans="1:10" customFormat="1" ht="15" thickBot="1" x14ac:dyDescent="0.25">
      <c r="A543" s="206"/>
      <c r="B543" s="206"/>
      <c r="C543" s="206"/>
      <c r="D543" s="206"/>
      <c r="E543" s="206" t="s">
        <v>3316</v>
      </c>
      <c r="F543" s="207">
        <v>26.04</v>
      </c>
      <c r="G543" s="206"/>
      <c r="H543" s="285" t="s">
        <v>3317</v>
      </c>
      <c r="I543" s="285"/>
      <c r="J543" s="207">
        <v>120.62</v>
      </c>
    </row>
    <row r="544" spans="1:10" customFormat="1" ht="0.95" customHeight="1" thickTop="1" x14ac:dyDescent="0.2">
      <c r="A544" s="208"/>
      <c r="B544" s="208"/>
      <c r="C544" s="208"/>
      <c r="D544" s="208"/>
      <c r="E544" s="208"/>
      <c r="F544" s="208"/>
      <c r="G544" s="208"/>
      <c r="H544" s="208"/>
      <c r="I544" s="208"/>
      <c r="J544" s="208"/>
    </row>
    <row r="545" spans="1:10" customFormat="1" ht="18" customHeight="1" x14ac:dyDescent="0.2">
      <c r="A545" s="179" t="s">
        <v>2140</v>
      </c>
      <c r="B545" s="180" t="s">
        <v>1</v>
      </c>
      <c r="C545" s="179" t="s">
        <v>2</v>
      </c>
      <c r="D545" s="179" t="s">
        <v>3</v>
      </c>
      <c r="E545" s="281" t="s">
        <v>3297</v>
      </c>
      <c r="F545" s="281"/>
      <c r="G545" s="181" t="s">
        <v>4</v>
      </c>
      <c r="H545" s="180" t="s">
        <v>5</v>
      </c>
      <c r="I545" s="180" t="s">
        <v>6</v>
      </c>
      <c r="J545" s="180" t="s">
        <v>8</v>
      </c>
    </row>
    <row r="546" spans="1:10" customFormat="1" ht="51.95" customHeight="1" x14ac:dyDescent="0.2">
      <c r="A546" s="187" t="s">
        <v>3298</v>
      </c>
      <c r="B546" s="189" t="s">
        <v>3270</v>
      </c>
      <c r="C546" s="187" t="s">
        <v>44</v>
      </c>
      <c r="D546" s="187" t="s">
        <v>1518</v>
      </c>
      <c r="E546" s="282" t="s">
        <v>3475</v>
      </c>
      <c r="F546" s="282"/>
      <c r="G546" s="188" t="s">
        <v>25</v>
      </c>
      <c r="H546" s="199">
        <v>1</v>
      </c>
      <c r="I546" s="190">
        <v>119.47</v>
      </c>
      <c r="J546" s="190">
        <v>119.47</v>
      </c>
    </row>
    <row r="547" spans="1:10" customFormat="1" ht="24" customHeight="1" x14ac:dyDescent="0.2">
      <c r="A547" s="200" t="s">
        <v>3300</v>
      </c>
      <c r="B547" s="201" t="s">
        <v>3307</v>
      </c>
      <c r="C547" s="200" t="s">
        <v>15</v>
      </c>
      <c r="D547" s="200" t="s">
        <v>3308</v>
      </c>
      <c r="E547" s="283" t="s">
        <v>3306</v>
      </c>
      <c r="F547" s="283"/>
      <c r="G547" s="202" t="s">
        <v>55</v>
      </c>
      <c r="H547" s="203">
        <v>0.13</v>
      </c>
      <c r="I547" s="204">
        <v>23.58</v>
      </c>
      <c r="J547" s="204">
        <v>3.06</v>
      </c>
    </row>
    <row r="548" spans="1:10" customFormat="1" ht="24" customHeight="1" x14ac:dyDescent="0.2">
      <c r="A548" s="200" t="s">
        <v>3300</v>
      </c>
      <c r="B548" s="201" t="s">
        <v>3466</v>
      </c>
      <c r="C548" s="200" t="s">
        <v>15</v>
      </c>
      <c r="D548" s="200" t="s">
        <v>3467</v>
      </c>
      <c r="E548" s="283" t="s">
        <v>3306</v>
      </c>
      <c r="F548" s="283"/>
      <c r="G548" s="202" t="s">
        <v>55</v>
      </c>
      <c r="H548" s="203">
        <v>0.13</v>
      </c>
      <c r="I548" s="204">
        <v>32.130000000000003</v>
      </c>
      <c r="J548" s="204">
        <v>4.17</v>
      </c>
    </row>
    <row r="549" spans="1:10" customFormat="1" ht="26.1" customHeight="1" x14ac:dyDescent="0.2">
      <c r="A549" s="107" t="s">
        <v>2572</v>
      </c>
      <c r="B549" s="109" t="s">
        <v>2699</v>
      </c>
      <c r="C549" s="107" t="s">
        <v>15</v>
      </c>
      <c r="D549" s="107" t="s">
        <v>1706</v>
      </c>
      <c r="E549" s="284" t="s">
        <v>2573</v>
      </c>
      <c r="F549" s="284"/>
      <c r="G549" s="108" t="s">
        <v>25</v>
      </c>
      <c r="H549" s="205">
        <v>1</v>
      </c>
      <c r="I549" s="178">
        <v>112.24</v>
      </c>
      <c r="J549" s="178">
        <v>112.24</v>
      </c>
    </row>
    <row r="550" spans="1:10" customFormat="1" ht="25.5" x14ac:dyDescent="0.2">
      <c r="A550" s="206"/>
      <c r="B550" s="206"/>
      <c r="C550" s="206"/>
      <c r="D550" s="206"/>
      <c r="E550" s="206" t="s">
        <v>3313</v>
      </c>
      <c r="F550" s="207">
        <v>5.35</v>
      </c>
      <c r="G550" s="206" t="s">
        <v>3314</v>
      </c>
      <c r="H550" s="207">
        <v>0</v>
      </c>
      <c r="I550" s="206" t="s">
        <v>3315</v>
      </c>
      <c r="J550" s="207">
        <v>5.35</v>
      </c>
    </row>
    <row r="551" spans="1:10" customFormat="1" ht="15" thickBot="1" x14ac:dyDescent="0.25">
      <c r="A551" s="206"/>
      <c r="B551" s="206"/>
      <c r="C551" s="206"/>
      <c r="D551" s="206"/>
      <c r="E551" s="206" t="s">
        <v>3316</v>
      </c>
      <c r="F551" s="207">
        <v>32.9</v>
      </c>
      <c r="G551" s="206"/>
      <c r="H551" s="285" t="s">
        <v>3317</v>
      </c>
      <c r="I551" s="285"/>
      <c r="J551" s="207">
        <v>152.37</v>
      </c>
    </row>
    <row r="552" spans="1:10" customFormat="1" ht="0.95" customHeight="1" thickTop="1" x14ac:dyDescent="0.2">
      <c r="A552" s="208"/>
      <c r="B552" s="208"/>
      <c r="C552" s="208"/>
      <c r="D552" s="208"/>
      <c r="E552" s="208"/>
      <c r="F552" s="208"/>
      <c r="G552" s="208"/>
      <c r="H552" s="208"/>
      <c r="I552" s="208"/>
      <c r="J552" s="208"/>
    </row>
    <row r="553" spans="1:10" customFormat="1" ht="18" customHeight="1" x14ac:dyDescent="0.2">
      <c r="A553" s="179" t="s">
        <v>2141</v>
      </c>
      <c r="B553" s="180" t="s">
        <v>1</v>
      </c>
      <c r="C553" s="179" t="s">
        <v>2</v>
      </c>
      <c r="D553" s="179" t="s">
        <v>3</v>
      </c>
      <c r="E553" s="281" t="s">
        <v>3297</v>
      </c>
      <c r="F553" s="281"/>
      <c r="G553" s="181" t="s">
        <v>4</v>
      </c>
      <c r="H553" s="180" t="s">
        <v>5</v>
      </c>
      <c r="I553" s="180" t="s">
        <v>6</v>
      </c>
      <c r="J553" s="180" t="s">
        <v>8</v>
      </c>
    </row>
    <row r="554" spans="1:10" customFormat="1" ht="51.95" customHeight="1" x14ac:dyDescent="0.2">
      <c r="A554" s="187" t="s">
        <v>3298</v>
      </c>
      <c r="B554" s="189" t="s">
        <v>3271</v>
      </c>
      <c r="C554" s="187" t="s">
        <v>44</v>
      </c>
      <c r="D554" s="187" t="s">
        <v>1519</v>
      </c>
      <c r="E554" s="282" t="s">
        <v>3475</v>
      </c>
      <c r="F554" s="282"/>
      <c r="G554" s="188" t="s">
        <v>25</v>
      </c>
      <c r="H554" s="199">
        <v>1</v>
      </c>
      <c r="I554" s="190">
        <v>206.73</v>
      </c>
      <c r="J554" s="190">
        <v>206.73</v>
      </c>
    </row>
    <row r="555" spans="1:10" customFormat="1" ht="24" customHeight="1" x14ac:dyDescent="0.2">
      <c r="A555" s="200" t="s">
        <v>3300</v>
      </c>
      <c r="B555" s="201" t="s">
        <v>3307</v>
      </c>
      <c r="C555" s="200" t="s">
        <v>15</v>
      </c>
      <c r="D555" s="200" t="s">
        <v>3308</v>
      </c>
      <c r="E555" s="283" t="s">
        <v>3306</v>
      </c>
      <c r="F555" s="283"/>
      <c r="G555" s="202" t="s">
        <v>55</v>
      </c>
      <c r="H555" s="203">
        <v>0.13</v>
      </c>
      <c r="I555" s="204">
        <v>23.58</v>
      </c>
      <c r="J555" s="204">
        <v>3.06</v>
      </c>
    </row>
    <row r="556" spans="1:10" customFormat="1" ht="24" customHeight="1" x14ac:dyDescent="0.2">
      <c r="A556" s="200" t="s">
        <v>3300</v>
      </c>
      <c r="B556" s="201" t="s">
        <v>3466</v>
      </c>
      <c r="C556" s="200" t="s">
        <v>15</v>
      </c>
      <c r="D556" s="200" t="s">
        <v>3467</v>
      </c>
      <c r="E556" s="283" t="s">
        <v>3306</v>
      </c>
      <c r="F556" s="283"/>
      <c r="G556" s="202" t="s">
        <v>55</v>
      </c>
      <c r="H556" s="203">
        <v>0.13</v>
      </c>
      <c r="I556" s="204">
        <v>32.130000000000003</v>
      </c>
      <c r="J556" s="204">
        <v>4.17</v>
      </c>
    </row>
    <row r="557" spans="1:10" customFormat="1" ht="26.1" customHeight="1" x14ac:dyDescent="0.2">
      <c r="A557" s="107" t="s">
        <v>2572</v>
      </c>
      <c r="B557" s="109" t="s">
        <v>2700</v>
      </c>
      <c r="C557" s="107" t="s">
        <v>15</v>
      </c>
      <c r="D557" s="107" t="s">
        <v>1710</v>
      </c>
      <c r="E557" s="284" t="s">
        <v>2573</v>
      </c>
      <c r="F557" s="284"/>
      <c r="G557" s="108" t="s">
        <v>25</v>
      </c>
      <c r="H557" s="205">
        <v>1</v>
      </c>
      <c r="I557" s="178">
        <v>199.5</v>
      </c>
      <c r="J557" s="178">
        <v>199.5</v>
      </c>
    </row>
    <row r="558" spans="1:10" customFormat="1" ht="25.5" x14ac:dyDescent="0.2">
      <c r="A558" s="206"/>
      <c r="B558" s="206"/>
      <c r="C558" s="206"/>
      <c r="D558" s="206"/>
      <c r="E558" s="206" t="s">
        <v>3313</v>
      </c>
      <c r="F558" s="207">
        <v>5.35</v>
      </c>
      <c r="G558" s="206" t="s">
        <v>3314</v>
      </c>
      <c r="H558" s="207">
        <v>0</v>
      </c>
      <c r="I558" s="206" t="s">
        <v>3315</v>
      </c>
      <c r="J558" s="207">
        <v>5.35</v>
      </c>
    </row>
    <row r="559" spans="1:10" customFormat="1" ht="15" thickBot="1" x14ac:dyDescent="0.25">
      <c r="A559" s="206"/>
      <c r="B559" s="206"/>
      <c r="C559" s="206"/>
      <c r="D559" s="206"/>
      <c r="E559" s="206" t="s">
        <v>3316</v>
      </c>
      <c r="F559" s="207">
        <v>56.93</v>
      </c>
      <c r="G559" s="206"/>
      <c r="H559" s="285" t="s">
        <v>3317</v>
      </c>
      <c r="I559" s="285"/>
      <c r="J559" s="207">
        <v>263.66000000000003</v>
      </c>
    </row>
    <row r="560" spans="1:10" customFormat="1" ht="0.95" customHeight="1" thickTop="1" x14ac:dyDescent="0.2">
      <c r="A560" s="208"/>
      <c r="B560" s="208"/>
      <c r="C560" s="208"/>
      <c r="D560" s="208"/>
      <c r="E560" s="208"/>
      <c r="F560" s="208"/>
      <c r="G560" s="208"/>
      <c r="H560" s="208"/>
      <c r="I560" s="208"/>
      <c r="J560" s="208"/>
    </row>
    <row r="561" spans="1:10" customFormat="1" ht="18" customHeight="1" x14ac:dyDescent="0.2">
      <c r="A561" s="179" t="s">
        <v>2142</v>
      </c>
      <c r="B561" s="180" t="s">
        <v>1</v>
      </c>
      <c r="C561" s="179" t="s">
        <v>2</v>
      </c>
      <c r="D561" s="179" t="s">
        <v>3</v>
      </c>
      <c r="E561" s="281" t="s">
        <v>3297</v>
      </c>
      <c r="F561" s="281"/>
      <c r="G561" s="181" t="s">
        <v>4</v>
      </c>
      <c r="H561" s="180" t="s">
        <v>5</v>
      </c>
      <c r="I561" s="180" t="s">
        <v>6</v>
      </c>
      <c r="J561" s="180" t="s">
        <v>8</v>
      </c>
    </row>
    <row r="562" spans="1:10" customFormat="1" ht="39" customHeight="1" x14ac:dyDescent="0.2">
      <c r="A562" s="187" t="s">
        <v>3298</v>
      </c>
      <c r="B562" s="189" t="s">
        <v>1916</v>
      </c>
      <c r="C562" s="187" t="s">
        <v>15</v>
      </c>
      <c r="D562" s="187" t="s">
        <v>1520</v>
      </c>
      <c r="E562" s="282" t="s">
        <v>3461</v>
      </c>
      <c r="F562" s="282"/>
      <c r="G562" s="188" t="s">
        <v>25</v>
      </c>
      <c r="H562" s="199">
        <v>1</v>
      </c>
      <c r="I562" s="190">
        <v>39.65</v>
      </c>
      <c r="J562" s="190">
        <v>39.65</v>
      </c>
    </row>
    <row r="563" spans="1:10" customFormat="1" ht="39" customHeight="1" x14ac:dyDescent="0.2">
      <c r="A563" s="200" t="s">
        <v>3300</v>
      </c>
      <c r="B563" s="201" t="s">
        <v>3476</v>
      </c>
      <c r="C563" s="200" t="s">
        <v>15</v>
      </c>
      <c r="D563" s="200" t="s">
        <v>3477</v>
      </c>
      <c r="E563" s="283" t="s">
        <v>3461</v>
      </c>
      <c r="F563" s="283"/>
      <c r="G563" s="202" t="s">
        <v>25</v>
      </c>
      <c r="H563" s="203">
        <v>1</v>
      </c>
      <c r="I563" s="204">
        <v>27.99</v>
      </c>
      <c r="J563" s="204">
        <v>27.99</v>
      </c>
    </row>
    <row r="564" spans="1:10" customFormat="1" ht="39" customHeight="1" x14ac:dyDescent="0.2">
      <c r="A564" s="200" t="s">
        <v>3300</v>
      </c>
      <c r="B564" s="201" t="s">
        <v>3478</v>
      </c>
      <c r="C564" s="200" t="s">
        <v>15</v>
      </c>
      <c r="D564" s="200" t="s">
        <v>3479</v>
      </c>
      <c r="E564" s="283" t="s">
        <v>3461</v>
      </c>
      <c r="F564" s="283"/>
      <c r="G564" s="202" t="s">
        <v>25</v>
      </c>
      <c r="H564" s="203">
        <v>1</v>
      </c>
      <c r="I564" s="204">
        <v>11.66</v>
      </c>
      <c r="J564" s="204">
        <v>11.66</v>
      </c>
    </row>
    <row r="565" spans="1:10" customFormat="1" ht="25.5" x14ac:dyDescent="0.2">
      <c r="A565" s="206"/>
      <c r="B565" s="206"/>
      <c r="C565" s="206"/>
      <c r="D565" s="206"/>
      <c r="E565" s="206" t="s">
        <v>3313</v>
      </c>
      <c r="F565" s="207">
        <v>19.59</v>
      </c>
      <c r="G565" s="206" t="s">
        <v>3314</v>
      </c>
      <c r="H565" s="207">
        <v>0</v>
      </c>
      <c r="I565" s="206" t="s">
        <v>3315</v>
      </c>
      <c r="J565" s="207">
        <v>19.59</v>
      </c>
    </row>
    <row r="566" spans="1:10" customFormat="1" ht="15" thickBot="1" x14ac:dyDescent="0.25">
      <c r="A566" s="206"/>
      <c r="B566" s="206"/>
      <c r="C566" s="206"/>
      <c r="D566" s="206"/>
      <c r="E566" s="206" t="s">
        <v>3316</v>
      </c>
      <c r="F566" s="207">
        <v>10.91</v>
      </c>
      <c r="G566" s="206"/>
      <c r="H566" s="285" t="s">
        <v>3317</v>
      </c>
      <c r="I566" s="285"/>
      <c r="J566" s="207">
        <v>50.56</v>
      </c>
    </row>
    <row r="567" spans="1:10" customFormat="1" ht="0.95" customHeight="1" thickTop="1" x14ac:dyDescent="0.2">
      <c r="A567" s="208"/>
      <c r="B567" s="208"/>
      <c r="C567" s="208"/>
      <c r="D567" s="208"/>
      <c r="E567" s="208"/>
      <c r="F567" s="208"/>
      <c r="G567" s="208"/>
      <c r="H567" s="208"/>
      <c r="I567" s="208"/>
      <c r="J567" s="208"/>
    </row>
    <row r="568" spans="1:10" customFormat="1" ht="18" customHeight="1" x14ac:dyDescent="0.2">
      <c r="A568" s="179" t="s">
        <v>2146</v>
      </c>
      <c r="B568" s="180" t="s">
        <v>1</v>
      </c>
      <c r="C568" s="179" t="s">
        <v>2</v>
      </c>
      <c r="D568" s="179" t="s">
        <v>3</v>
      </c>
      <c r="E568" s="281" t="s">
        <v>3297</v>
      </c>
      <c r="F568" s="281"/>
      <c r="G568" s="181" t="s">
        <v>4</v>
      </c>
      <c r="H568" s="180" t="s">
        <v>5</v>
      </c>
      <c r="I568" s="180" t="s">
        <v>6</v>
      </c>
      <c r="J568" s="180" t="s">
        <v>8</v>
      </c>
    </row>
    <row r="569" spans="1:10" customFormat="1" ht="39" customHeight="1" x14ac:dyDescent="0.2">
      <c r="A569" s="187" t="s">
        <v>3298</v>
      </c>
      <c r="B569" s="189" t="s">
        <v>1291</v>
      </c>
      <c r="C569" s="187" t="s">
        <v>15</v>
      </c>
      <c r="D569" s="187" t="s">
        <v>1524</v>
      </c>
      <c r="E569" s="282" t="s">
        <v>3461</v>
      </c>
      <c r="F569" s="282"/>
      <c r="G569" s="188" t="s">
        <v>25</v>
      </c>
      <c r="H569" s="199">
        <v>1</v>
      </c>
      <c r="I569" s="190">
        <v>31.73</v>
      </c>
      <c r="J569" s="190">
        <v>31.73</v>
      </c>
    </row>
    <row r="570" spans="1:10" customFormat="1" ht="39" customHeight="1" x14ac:dyDescent="0.2">
      <c r="A570" s="200" t="s">
        <v>3300</v>
      </c>
      <c r="B570" s="201" t="s">
        <v>3480</v>
      </c>
      <c r="C570" s="200" t="s">
        <v>15</v>
      </c>
      <c r="D570" s="200" t="s">
        <v>3481</v>
      </c>
      <c r="E570" s="283" t="s">
        <v>3461</v>
      </c>
      <c r="F570" s="283"/>
      <c r="G570" s="202" t="s">
        <v>25</v>
      </c>
      <c r="H570" s="203">
        <v>1</v>
      </c>
      <c r="I570" s="204">
        <v>20.07</v>
      </c>
      <c r="J570" s="204">
        <v>20.07</v>
      </c>
    </row>
    <row r="571" spans="1:10" customFormat="1" ht="39" customHeight="1" x14ac:dyDescent="0.2">
      <c r="A571" s="200" t="s">
        <v>3300</v>
      </c>
      <c r="B571" s="201" t="s">
        <v>3478</v>
      </c>
      <c r="C571" s="200" t="s">
        <v>15</v>
      </c>
      <c r="D571" s="200" t="s">
        <v>3479</v>
      </c>
      <c r="E571" s="283" t="s">
        <v>3461</v>
      </c>
      <c r="F571" s="283"/>
      <c r="G571" s="202" t="s">
        <v>25</v>
      </c>
      <c r="H571" s="203">
        <v>1</v>
      </c>
      <c r="I571" s="204">
        <v>11.66</v>
      </c>
      <c r="J571" s="204">
        <v>11.66</v>
      </c>
    </row>
    <row r="572" spans="1:10" customFormat="1" ht="25.5" x14ac:dyDescent="0.2">
      <c r="A572" s="206"/>
      <c r="B572" s="206"/>
      <c r="C572" s="206"/>
      <c r="D572" s="206"/>
      <c r="E572" s="206" t="s">
        <v>3313</v>
      </c>
      <c r="F572" s="207">
        <v>15.84</v>
      </c>
      <c r="G572" s="206" t="s">
        <v>3314</v>
      </c>
      <c r="H572" s="207">
        <v>0</v>
      </c>
      <c r="I572" s="206" t="s">
        <v>3315</v>
      </c>
      <c r="J572" s="207">
        <v>15.84</v>
      </c>
    </row>
    <row r="573" spans="1:10" customFormat="1" ht="15" thickBot="1" x14ac:dyDescent="0.25">
      <c r="A573" s="206"/>
      <c r="B573" s="206"/>
      <c r="C573" s="206"/>
      <c r="D573" s="206"/>
      <c r="E573" s="206" t="s">
        <v>3316</v>
      </c>
      <c r="F573" s="207">
        <v>8.73</v>
      </c>
      <c r="G573" s="206"/>
      <c r="H573" s="285" t="s">
        <v>3317</v>
      </c>
      <c r="I573" s="285"/>
      <c r="J573" s="207">
        <v>40.46</v>
      </c>
    </row>
    <row r="574" spans="1:10" customFormat="1" ht="0.95" customHeight="1" thickTop="1" x14ac:dyDescent="0.2">
      <c r="A574" s="208"/>
      <c r="B574" s="208"/>
      <c r="C574" s="208"/>
      <c r="D574" s="208"/>
      <c r="E574" s="208"/>
      <c r="F574" s="208"/>
      <c r="G574" s="208"/>
      <c r="H574" s="208"/>
      <c r="I574" s="208"/>
      <c r="J574" s="208"/>
    </row>
    <row r="575" spans="1:10" customFormat="1" ht="18" customHeight="1" x14ac:dyDescent="0.2">
      <c r="A575" s="179" t="s">
        <v>2147</v>
      </c>
      <c r="B575" s="180" t="s">
        <v>1</v>
      </c>
      <c r="C575" s="179" t="s">
        <v>2</v>
      </c>
      <c r="D575" s="179" t="s">
        <v>3</v>
      </c>
      <c r="E575" s="281" t="s">
        <v>3297</v>
      </c>
      <c r="F575" s="281"/>
      <c r="G575" s="181" t="s">
        <v>4</v>
      </c>
      <c r="H575" s="180" t="s">
        <v>5</v>
      </c>
      <c r="I575" s="180" t="s">
        <v>6</v>
      </c>
      <c r="J575" s="180" t="s">
        <v>8</v>
      </c>
    </row>
    <row r="576" spans="1:10" customFormat="1" ht="39" customHeight="1" x14ac:dyDescent="0.2">
      <c r="A576" s="187" t="s">
        <v>3298</v>
      </c>
      <c r="B576" s="189" t="s">
        <v>1920</v>
      </c>
      <c r="C576" s="187" t="s">
        <v>15</v>
      </c>
      <c r="D576" s="187" t="s">
        <v>1525</v>
      </c>
      <c r="E576" s="282" t="s">
        <v>3461</v>
      </c>
      <c r="F576" s="282"/>
      <c r="G576" s="188" t="s">
        <v>25</v>
      </c>
      <c r="H576" s="199">
        <v>1</v>
      </c>
      <c r="I576" s="190">
        <v>38.659999999999997</v>
      </c>
      <c r="J576" s="190">
        <v>38.659999999999997</v>
      </c>
    </row>
    <row r="577" spans="1:10" customFormat="1" ht="39" customHeight="1" x14ac:dyDescent="0.2">
      <c r="A577" s="200" t="s">
        <v>3300</v>
      </c>
      <c r="B577" s="201" t="s">
        <v>3478</v>
      </c>
      <c r="C577" s="200" t="s">
        <v>15</v>
      </c>
      <c r="D577" s="200" t="s">
        <v>3479</v>
      </c>
      <c r="E577" s="283" t="s">
        <v>3461</v>
      </c>
      <c r="F577" s="283"/>
      <c r="G577" s="202" t="s">
        <v>25</v>
      </c>
      <c r="H577" s="203">
        <v>1</v>
      </c>
      <c r="I577" s="204">
        <v>11.66</v>
      </c>
      <c r="J577" s="204">
        <v>11.66</v>
      </c>
    </row>
    <row r="578" spans="1:10" customFormat="1" ht="39" customHeight="1" x14ac:dyDescent="0.2">
      <c r="A578" s="200" t="s">
        <v>3300</v>
      </c>
      <c r="B578" s="201" t="s">
        <v>3482</v>
      </c>
      <c r="C578" s="200" t="s">
        <v>15</v>
      </c>
      <c r="D578" s="200" t="s">
        <v>3483</v>
      </c>
      <c r="E578" s="283" t="s">
        <v>3461</v>
      </c>
      <c r="F578" s="283"/>
      <c r="G578" s="202" t="s">
        <v>25</v>
      </c>
      <c r="H578" s="203">
        <v>1</v>
      </c>
      <c r="I578" s="204">
        <v>27</v>
      </c>
      <c r="J578" s="204">
        <v>27</v>
      </c>
    </row>
    <row r="579" spans="1:10" customFormat="1" ht="25.5" x14ac:dyDescent="0.2">
      <c r="A579" s="206"/>
      <c r="B579" s="206"/>
      <c r="C579" s="206"/>
      <c r="D579" s="206"/>
      <c r="E579" s="206" t="s">
        <v>3313</v>
      </c>
      <c r="F579" s="207">
        <v>19.59</v>
      </c>
      <c r="G579" s="206" t="s">
        <v>3314</v>
      </c>
      <c r="H579" s="207">
        <v>0</v>
      </c>
      <c r="I579" s="206" t="s">
        <v>3315</v>
      </c>
      <c r="J579" s="207">
        <v>19.59</v>
      </c>
    </row>
    <row r="580" spans="1:10" customFormat="1" ht="15" thickBot="1" x14ac:dyDescent="0.25">
      <c r="A580" s="206"/>
      <c r="B580" s="206"/>
      <c r="C580" s="206"/>
      <c r="D580" s="206"/>
      <c r="E580" s="206" t="s">
        <v>3316</v>
      </c>
      <c r="F580" s="207">
        <v>10.64</v>
      </c>
      <c r="G580" s="206"/>
      <c r="H580" s="285" t="s">
        <v>3317</v>
      </c>
      <c r="I580" s="285"/>
      <c r="J580" s="207">
        <v>49.3</v>
      </c>
    </row>
    <row r="581" spans="1:10" customFormat="1" ht="0.95" customHeight="1" thickTop="1" x14ac:dyDescent="0.2">
      <c r="A581" s="208"/>
      <c r="B581" s="208"/>
      <c r="C581" s="208"/>
      <c r="D581" s="208"/>
      <c r="E581" s="208"/>
      <c r="F581" s="208"/>
      <c r="G581" s="208"/>
      <c r="H581" s="208"/>
      <c r="I581" s="208"/>
      <c r="J581" s="208"/>
    </row>
    <row r="582" spans="1:10" customFormat="1" ht="18" customHeight="1" x14ac:dyDescent="0.2">
      <c r="A582" s="179" t="s">
        <v>2148</v>
      </c>
      <c r="B582" s="180" t="s">
        <v>1</v>
      </c>
      <c r="C582" s="179" t="s">
        <v>2</v>
      </c>
      <c r="D582" s="179" t="s">
        <v>3</v>
      </c>
      <c r="E582" s="281" t="s">
        <v>3297</v>
      </c>
      <c r="F582" s="281"/>
      <c r="G582" s="181" t="s">
        <v>4</v>
      </c>
      <c r="H582" s="180" t="s">
        <v>5</v>
      </c>
      <c r="I582" s="180" t="s">
        <v>6</v>
      </c>
      <c r="J582" s="180" t="s">
        <v>8</v>
      </c>
    </row>
    <row r="583" spans="1:10" customFormat="1" ht="39" customHeight="1" x14ac:dyDescent="0.2">
      <c r="A583" s="187" t="s">
        <v>3298</v>
      </c>
      <c r="B583" s="189" t="s">
        <v>1288</v>
      </c>
      <c r="C583" s="187" t="s">
        <v>15</v>
      </c>
      <c r="D583" s="187" t="s">
        <v>1526</v>
      </c>
      <c r="E583" s="282" t="s">
        <v>3461</v>
      </c>
      <c r="F583" s="282"/>
      <c r="G583" s="188" t="s">
        <v>25</v>
      </c>
      <c r="H583" s="199">
        <v>1</v>
      </c>
      <c r="I583" s="190">
        <v>64.599999999999994</v>
      </c>
      <c r="J583" s="190">
        <v>64.599999999999994</v>
      </c>
    </row>
    <row r="584" spans="1:10" customFormat="1" ht="39" customHeight="1" x14ac:dyDescent="0.2">
      <c r="A584" s="200" t="s">
        <v>3300</v>
      </c>
      <c r="B584" s="201" t="s">
        <v>3478</v>
      </c>
      <c r="C584" s="200" t="s">
        <v>15</v>
      </c>
      <c r="D584" s="200" t="s">
        <v>3479</v>
      </c>
      <c r="E584" s="283" t="s">
        <v>3461</v>
      </c>
      <c r="F584" s="283"/>
      <c r="G584" s="202" t="s">
        <v>25</v>
      </c>
      <c r="H584" s="203">
        <v>1</v>
      </c>
      <c r="I584" s="204">
        <v>11.66</v>
      </c>
      <c r="J584" s="204">
        <v>11.66</v>
      </c>
    </row>
    <row r="585" spans="1:10" customFormat="1" ht="39" customHeight="1" x14ac:dyDescent="0.2">
      <c r="A585" s="200" t="s">
        <v>3300</v>
      </c>
      <c r="B585" s="201" t="s">
        <v>3484</v>
      </c>
      <c r="C585" s="200" t="s">
        <v>15</v>
      </c>
      <c r="D585" s="200" t="s">
        <v>3485</v>
      </c>
      <c r="E585" s="283" t="s">
        <v>3461</v>
      </c>
      <c r="F585" s="283"/>
      <c r="G585" s="202" t="s">
        <v>25</v>
      </c>
      <c r="H585" s="203">
        <v>1</v>
      </c>
      <c r="I585" s="204">
        <v>52.94</v>
      </c>
      <c r="J585" s="204">
        <v>52.94</v>
      </c>
    </row>
    <row r="586" spans="1:10" customFormat="1" ht="25.5" x14ac:dyDescent="0.2">
      <c r="A586" s="206"/>
      <c r="B586" s="206"/>
      <c r="C586" s="206"/>
      <c r="D586" s="206"/>
      <c r="E586" s="206" t="s">
        <v>3313</v>
      </c>
      <c r="F586" s="207">
        <v>30.82</v>
      </c>
      <c r="G586" s="206" t="s">
        <v>3314</v>
      </c>
      <c r="H586" s="207">
        <v>0</v>
      </c>
      <c r="I586" s="206" t="s">
        <v>3315</v>
      </c>
      <c r="J586" s="207">
        <v>30.82</v>
      </c>
    </row>
    <row r="587" spans="1:10" customFormat="1" ht="15" thickBot="1" x14ac:dyDescent="0.25">
      <c r="A587" s="206"/>
      <c r="B587" s="206"/>
      <c r="C587" s="206"/>
      <c r="D587" s="206"/>
      <c r="E587" s="206" t="s">
        <v>3316</v>
      </c>
      <c r="F587" s="207">
        <v>17.79</v>
      </c>
      <c r="G587" s="206"/>
      <c r="H587" s="285" t="s">
        <v>3317</v>
      </c>
      <c r="I587" s="285"/>
      <c r="J587" s="207">
        <v>82.39</v>
      </c>
    </row>
    <row r="588" spans="1:10" customFormat="1" ht="0.95" customHeight="1" thickTop="1" x14ac:dyDescent="0.2">
      <c r="A588" s="208"/>
      <c r="B588" s="208"/>
      <c r="C588" s="208"/>
      <c r="D588" s="208"/>
      <c r="E588" s="208"/>
      <c r="F588" s="208"/>
      <c r="G588" s="208"/>
      <c r="H588" s="208"/>
      <c r="I588" s="208"/>
      <c r="J588" s="208"/>
    </row>
    <row r="589" spans="1:10" customFormat="1" ht="18" customHeight="1" x14ac:dyDescent="0.2">
      <c r="A589" s="179" t="s">
        <v>2149</v>
      </c>
      <c r="B589" s="180" t="s">
        <v>1</v>
      </c>
      <c r="C589" s="179" t="s">
        <v>2</v>
      </c>
      <c r="D589" s="179" t="s">
        <v>3</v>
      </c>
      <c r="E589" s="281" t="s">
        <v>3297</v>
      </c>
      <c r="F589" s="281"/>
      <c r="G589" s="181" t="s">
        <v>4</v>
      </c>
      <c r="H589" s="180" t="s">
        <v>5</v>
      </c>
      <c r="I589" s="180" t="s">
        <v>6</v>
      </c>
      <c r="J589" s="180" t="s">
        <v>8</v>
      </c>
    </row>
    <row r="590" spans="1:10" customFormat="1" ht="39" customHeight="1" x14ac:dyDescent="0.2">
      <c r="A590" s="187" t="s">
        <v>3298</v>
      </c>
      <c r="B590" s="189" t="s">
        <v>1921</v>
      </c>
      <c r="C590" s="187" t="s">
        <v>15</v>
      </c>
      <c r="D590" s="187" t="s">
        <v>1527</v>
      </c>
      <c r="E590" s="282" t="s">
        <v>3461</v>
      </c>
      <c r="F590" s="282"/>
      <c r="G590" s="188" t="s">
        <v>25</v>
      </c>
      <c r="H590" s="199">
        <v>1</v>
      </c>
      <c r="I590" s="190">
        <v>53.11</v>
      </c>
      <c r="J590" s="190">
        <v>53.11</v>
      </c>
    </row>
    <row r="591" spans="1:10" customFormat="1" ht="39" customHeight="1" x14ac:dyDescent="0.2">
      <c r="A591" s="200" t="s">
        <v>3300</v>
      </c>
      <c r="B591" s="201" t="s">
        <v>3478</v>
      </c>
      <c r="C591" s="200" t="s">
        <v>15</v>
      </c>
      <c r="D591" s="200" t="s">
        <v>3479</v>
      </c>
      <c r="E591" s="283" t="s">
        <v>3461</v>
      </c>
      <c r="F591" s="283"/>
      <c r="G591" s="202" t="s">
        <v>25</v>
      </c>
      <c r="H591" s="203">
        <v>1</v>
      </c>
      <c r="I591" s="204">
        <v>11.66</v>
      </c>
      <c r="J591" s="204">
        <v>11.66</v>
      </c>
    </row>
    <row r="592" spans="1:10" customFormat="1" ht="39" customHeight="1" x14ac:dyDescent="0.2">
      <c r="A592" s="200" t="s">
        <v>3300</v>
      </c>
      <c r="B592" s="201" t="s">
        <v>3486</v>
      </c>
      <c r="C592" s="200" t="s">
        <v>15</v>
      </c>
      <c r="D592" s="200" t="s">
        <v>3487</v>
      </c>
      <c r="E592" s="283" t="s">
        <v>3461</v>
      </c>
      <c r="F592" s="283"/>
      <c r="G592" s="202" t="s">
        <v>25</v>
      </c>
      <c r="H592" s="203">
        <v>1</v>
      </c>
      <c r="I592" s="204">
        <v>41.45</v>
      </c>
      <c r="J592" s="204">
        <v>41.45</v>
      </c>
    </row>
    <row r="593" spans="1:10" customFormat="1" ht="25.5" x14ac:dyDescent="0.2">
      <c r="A593" s="206"/>
      <c r="B593" s="206"/>
      <c r="C593" s="206"/>
      <c r="D593" s="206"/>
      <c r="E593" s="206" t="s">
        <v>3313</v>
      </c>
      <c r="F593" s="207">
        <v>23.33</v>
      </c>
      <c r="G593" s="206" t="s">
        <v>3314</v>
      </c>
      <c r="H593" s="207">
        <v>0</v>
      </c>
      <c r="I593" s="206" t="s">
        <v>3315</v>
      </c>
      <c r="J593" s="207">
        <v>23.33</v>
      </c>
    </row>
    <row r="594" spans="1:10" customFormat="1" ht="15" thickBot="1" x14ac:dyDescent="0.25">
      <c r="A594" s="206"/>
      <c r="B594" s="206"/>
      <c r="C594" s="206"/>
      <c r="D594" s="206"/>
      <c r="E594" s="206" t="s">
        <v>3316</v>
      </c>
      <c r="F594" s="207">
        <v>14.62</v>
      </c>
      <c r="G594" s="206"/>
      <c r="H594" s="285" t="s">
        <v>3317</v>
      </c>
      <c r="I594" s="285"/>
      <c r="J594" s="207">
        <v>67.73</v>
      </c>
    </row>
    <row r="595" spans="1:10" customFormat="1" ht="0.95" customHeight="1" thickTop="1" x14ac:dyDescent="0.2">
      <c r="A595" s="208"/>
      <c r="B595" s="208"/>
      <c r="C595" s="208"/>
      <c r="D595" s="208"/>
      <c r="E595" s="208"/>
      <c r="F595" s="208"/>
      <c r="G595" s="208"/>
      <c r="H595" s="208"/>
      <c r="I595" s="208"/>
      <c r="J595" s="208"/>
    </row>
    <row r="596" spans="1:10" customFormat="1" ht="18" customHeight="1" x14ac:dyDescent="0.2">
      <c r="A596" s="179" t="s">
        <v>2150</v>
      </c>
      <c r="B596" s="180" t="s">
        <v>1</v>
      </c>
      <c r="C596" s="179" t="s">
        <v>2</v>
      </c>
      <c r="D596" s="179" t="s">
        <v>3</v>
      </c>
      <c r="E596" s="281" t="s">
        <v>3297</v>
      </c>
      <c r="F596" s="281"/>
      <c r="G596" s="181" t="s">
        <v>4</v>
      </c>
      <c r="H596" s="180" t="s">
        <v>5</v>
      </c>
      <c r="I596" s="180" t="s">
        <v>6</v>
      </c>
      <c r="J596" s="180" t="s">
        <v>8</v>
      </c>
    </row>
    <row r="597" spans="1:10" customFormat="1" ht="39" customHeight="1" x14ac:dyDescent="0.2">
      <c r="A597" s="187" t="s">
        <v>3298</v>
      </c>
      <c r="B597" s="189" t="s">
        <v>425</v>
      </c>
      <c r="C597" s="187" t="s">
        <v>15</v>
      </c>
      <c r="D597" s="187" t="s">
        <v>1528</v>
      </c>
      <c r="E597" s="282" t="s">
        <v>3461</v>
      </c>
      <c r="F597" s="282"/>
      <c r="G597" s="188" t="s">
        <v>107</v>
      </c>
      <c r="H597" s="199">
        <v>1</v>
      </c>
      <c r="I597" s="190">
        <v>5.34</v>
      </c>
      <c r="J597" s="190">
        <v>5.34</v>
      </c>
    </row>
    <row r="598" spans="1:10" customFormat="1" ht="26.1" customHeight="1" x14ac:dyDescent="0.2">
      <c r="A598" s="200" t="s">
        <v>3300</v>
      </c>
      <c r="B598" s="201" t="s">
        <v>3464</v>
      </c>
      <c r="C598" s="200" t="s">
        <v>15</v>
      </c>
      <c r="D598" s="200" t="s">
        <v>3465</v>
      </c>
      <c r="E598" s="283" t="s">
        <v>3306</v>
      </c>
      <c r="F598" s="283"/>
      <c r="G598" s="202" t="s">
        <v>55</v>
      </c>
      <c r="H598" s="203">
        <v>2.9000000000000001E-2</v>
      </c>
      <c r="I598" s="204">
        <v>26.51</v>
      </c>
      <c r="J598" s="204">
        <v>0.76</v>
      </c>
    </row>
    <row r="599" spans="1:10" customFormat="1" ht="24" customHeight="1" x14ac:dyDescent="0.2">
      <c r="A599" s="200" t="s">
        <v>3300</v>
      </c>
      <c r="B599" s="201" t="s">
        <v>3466</v>
      </c>
      <c r="C599" s="200" t="s">
        <v>15</v>
      </c>
      <c r="D599" s="200" t="s">
        <v>3467</v>
      </c>
      <c r="E599" s="283" t="s">
        <v>3306</v>
      </c>
      <c r="F599" s="283"/>
      <c r="G599" s="202" t="s">
        <v>55</v>
      </c>
      <c r="H599" s="203">
        <v>2.9000000000000001E-2</v>
      </c>
      <c r="I599" s="204">
        <v>32.130000000000003</v>
      </c>
      <c r="J599" s="204">
        <v>0.93</v>
      </c>
    </row>
    <row r="600" spans="1:10" customFormat="1" ht="39" customHeight="1" x14ac:dyDescent="0.2">
      <c r="A600" s="107" t="s">
        <v>2572</v>
      </c>
      <c r="B600" s="109" t="s">
        <v>2701</v>
      </c>
      <c r="C600" s="107" t="s">
        <v>15</v>
      </c>
      <c r="D600" s="107" t="s">
        <v>2702</v>
      </c>
      <c r="E600" s="284" t="s">
        <v>2573</v>
      </c>
      <c r="F600" s="284"/>
      <c r="G600" s="108" t="s">
        <v>107</v>
      </c>
      <c r="H600" s="205">
        <v>1.2434000000000001</v>
      </c>
      <c r="I600" s="178">
        <v>2.89</v>
      </c>
      <c r="J600" s="178">
        <v>3.59</v>
      </c>
    </row>
    <row r="601" spans="1:10" customFormat="1" ht="26.1" customHeight="1" x14ac:dyDescent="0.2">
      <c r="A601" s="107" t="s">
        <v>2572</v>
      </c>
      <c r="B601" s="109" t="s">
        <v>2703</v>
      </c>
      <c r="C601" s="107" t="s">
        <v>15</v>
      </c>
      <c r="D601" s="107" t="s">
        <v>1703</v>
      </c>
      <c r="E601" s="284" t="s">
        <v>2573</v>
      </c>
      <c r="F601" s="284"/>
      <c r="G601" s="108" t="s">
        <v>25</v>
      </c>
      <c r="H601" s="205">
        <v>9.4000000000000004E-3</v>
      </c>
      <c r="I601" s="178">
        <v>6.43</v>
      </c>
      <c r="J601" s="178">
        <v>0.06</v>
      </c>
    </row>
    <row r="602" spans="1:10" customFormat="1" ht="25.5" x14ac:dyDescent="0.2">
      <c r="A602" s="206"/>
      <c r="B602" s="206"/>
      <c r="C602" s="206"/>
      <c r="D602" s="206"/>
      <c r="E602" s="206" t="s">
        <v>3313</v>
      </c>
      <c r="F602" s="207">
        <v>1.27</v>
      </c>
      <c r="G602" s="206" t="s">
        <v>3314</v>
      </c>
      <c r="H602" s="207">
        <v>0</v>
      </c>
      <c r="I602" s="206" t="s">
        <v>3315</v>
      </c>
      <c r="J602" s="207">
        <v>1.27</v>
      </c>
    </row>
    <row r="603" spans="1:10" customFormat="1" ht="15" thickBot="1" x14ac:dyDescent="0.25">
      <c r="A603" s="206"/>
      <c r="B603" s="206"/>
      <c r="C603" s="206"/>
      <c r="D603" s="206"/>
      <c r="E603" s="206" t="s">
        <v>3316</v>
      </c>
      <c r="F603" s="207">
        <v>1.47</v>
      </c>
      <c r="G603" s="206"/>
      <c r="H603" s="285" t="s">
        <v>3317</v>
      </c>
      <c r="I603" s="285"/>
      <c r="J603" s="207">
        <v>6.81</v>
      </c>
    </row>
    <row r="604" spans="1:10" customFormat="1" ht="0.95" customHeight="1" thickTop="1" x14ac:dyDescent="0.2">
      <c r="A604" s="208"/>
      <c r="B604" s="208"/>
      <c r="C604" s="208"/>
      <c r="D604" s="208"/>
      <c r="E604" s="208"/>
      <c r="F604" s="208"/>
      <c r="G604" s="208"/>
      <c r="H604" s="208"/>
      <c r="I604" s="208"/>
      <c r="J604" s="208"/>
    </row>
    <row r="605" spans="1:10" customFormat="1" ht="18" customHeight="1" x14ac:dyDescent="0.2">
      <c r="A605" s="179" t="s">
        <v>2151</v>
      </c>
      <c r="B605" s="180" t="s">
        <v>1</v>
      </c>
      <c r="C605" s="179" t="s">
        <v>2</v>
      </c>
      <c r="D605" s="179" t="s">
        <v>3</v>
      </c>
      <c r="E605" s="281" t="s">
        <v>3297</v>
      </c>
      <c r="F605" s="281"/>
      <c r="G605" s="181" t="s">
        <v>4</v>
      </c>
      <c r="H605" s="180" t="s">
        <v>5</v>
      </c>
      <c r="I605" s="180" t="s">
        <v>6</v>
      </c>
      <c r="J605" s="180" t="s">
        <v>8</v>
      </c>
    </row>
    <row r="606" spans="1:10" customFormat="1" ht="39" customHeight="1" x14ac:dyDescent="0.2">
      <c r="A606" s="187" t="s">
        <v>3298</v>
      </c>
      <c r="B606" s="189" t="s">
        <v>423</v>
      </c>
      <c r="C606" s="187" t="s">
        <v>15</v>
      </c>
      <c r="D606" s="187" t="s">
        <v>1529</v>
      </c>
      <c r="E606" s="282" t="s">
        <v>3461</v>
      </c>
      <c r="F606" s="282"/>
      <c r="G606" s="188" t="s">
        <v>107</v>
      </c>
      <c r="H606" s="199">
        <v>1</v>
      </c>
      <c r="I606" s="190">
        <v>8.3000000000000007</v>
      </c>
      <c r="J606" s="190">
        <v>8.3000000000000007</v>
      </c>
    </row>
    <row r="607" spans="1:10" customFormat="1" ht="24" customHeight="1" x14ac:dyDescent="0.2">
      <c r="A607" s="200" t="s">
        <v>3300</v>
      </c>
      <c r="B607" s="201" t="s">
        <v>3466</v>
      </c>
      <c r="C607" s="200" t="s">
        <v>15</v>
      </c>
      <c r="D607" s="200" t="s">
        <v>3467</v>
      </c>
      <c r="E607" s="283" t="s">
        <v>3306</v>
      </c>
      <c r="F607" s="283"/>
      <c r="G607" s="202" t="s">
        <v>55</v>
      </c>
      <c r="H607" s="203">
        <v>3.9E-2</v>
      </c>
      <c r="I607" s="204">
        <v>32.130000000000003</v>
      </c>
      <c r="J607" s="204">
        <v>1.25</v>
      </c>
    </row>
    <row r="608" spans="1:10" customFormat="1" ht="26.1" customHeight="1" x14ac:dyDescent="0.2">
      <c r="A608" s="200" t="s">
        <v>3300</v>
      </c>
      <c r="B608" s="201" t="s">
        <v>3464</v>
      </c>
      <c r="C608" s="200" t="s">
        <v>15</v>
      </c>
      <c r="D608" s="200" t="s">
        <v>3465</v>
      </c>
      <c r="E608" s="283" t="s">
        <v>3306</v>
      </c>
      <c r="F608" s="283"/>
      <c r="G608" s="202" t="s">
        <v>55</v>
      </c>
      <c r="H608" s="203">
        <v>3.9E-2</v>
      </c>
      <c r="I608" s="204">
        <v>26.51</v>
      </c>
      <c r="J608" s="204">
        <v>1.03</v>
      </c>
    </row>
    <row r="609" spans="1:10" customFormat="1" ht="26.1" customHeight="1" x14ac:dyDescent="0.2">
      <c r="A609" s="107" t="s">
        <v>2572</v>
      </c>
      <c r="B609" s="109" t="s">
        <v>2703</v>
      </c>
      <c r="C609" s="107" t="s">
        <v>15</v>
      </c>
      <c r="D609" s="107" t="s">
        <v>1703</v>
      </c>
      <c r="E609" s="284" t="s">
        <v>2573</v>
      </c>
      <c r="F609" s="284"/>
      <c r="G609" s="108" t="s">
        <v>25</v>
      </c>
      <c r="H609" s="205">
        <v>9.4000000000000004E-3</v>
      </c>
      <c r="I609" s="178">
        <v>6.43</v>
      </c>
      <c r="J609" s="178">
        <v>0.06</v>
      </c>
    </row>
    <row r="610" spans="1:10" customFormat="1" ht="39" customHeight="1" x14ac:dyDescent="0.2">
      <c r="A610" s="107" t="s">
        <v>2572</v>
      </c>
      <c r="B610" s="109" t="s">
        <v>2704</v>
      </c>
      <c r="C610" s="107" t="s">
        <v>15</v>
      </c>
      <c r="D610" s="107" t="s">
        <v>2705</v>
      </c>
      <c r="E610" s="284" t="s">
        <v>2573</v>
      </c>
      <c r="F610" s="284"/>
      <c r="G610" s="108" t="s">
        <v>107</v>
      </c>
      <c r="H610" s="205">
        <v>1.2434000000000001</v>
      </c>
      <c r="I610" s="178">
        <v>4.8</v>
      </c>
      <c r="J610" s="178">
        <v>5.96</v>
      </c>
    </row>
    <row r="611" spans="1:10" customFormat="1" ht="25.5" x14ac:dyDescent="0.2">
      <c r="A611" s="206"/>
      <c r="B611" s="206"/>
      <c r="C611" s="206"/>
      <c r="D611" s="206"/>
      <c r="E611" s="206" t="s">
        <v>3313</v>
      </c>
      <c r="F611" s="207">
        <v>1.7</v>
      </c>
      <c r="G611" s="206" t="s">
        <v>3314</v>
      </c>
      <c r="H611" s="207">
        <v>0</v>
      </c>
      <c r="I611" s="206" t="s">
        <v>3315</v>
      </c>
      <c r="J611" s="207">
        <v>1.7</v>
      </c>
    </row>
    <row r="612" spans="1:10" customFormat="1" ht="15" thickBot="1" x14ac:dyDescent="0.25">
      <c r="A612" s="206"/>
      <c r="B612" s="206"/>
      <c r="C612" s="206"/>
      <c r="D612" s="206"/>
      <c r="E612" s="206" t="s">
        <v>3316</v>
      </c>
      <c r="F612" s="207">
        <v>2.2799999999999998</v>
      </c>
      <c r="G612" s="206"/>
      <c r="H612" s="285" t="s">
        <v>3317</v>
      </c>
      <c r="I612" s="285"/>
      <c r="J612" s="207">
        <v>10.58</v>
      </c>
    </row>
    <row r="613" spans="1:10" customFormat="1" ht="0.95" customHeight="1" thickTop="1" x14ac:dyDescent="0.2">
      <c r="A613" s="208"/>
      <c r="B613" s="208"/>
      <c r="C613" s="208"/>
      <c r="D613" s="208"/>
      <c r="E613" s="208"/>
      <c r="F613" s="208"/>
      <c r="G613" s="208"/>
      <c r="H613" s="208"/>
      <c r="I613" s="208"/>
      <c r="J613" s="208"/>
    </row>
    <row r="614" spans="1:10" customFormat="1" ht="18" customHeight="1" x14ac:dyDescent="0.2">
      <c r="A614" s="179" t="s">
        <v>2152</v>
      </c>
      <c r="B614" s="180" t="s">
        <v>1</v>
      </c>
      <c r="C614" s="179" t="s">
        <v>2</v>
      </c>
      <c r="D614" s="179" t="s">
        <v>3</v>
      </c>
      <c r="E614" s="281" t="s">
        <v>3297</v>
      </c>
      <c r="F614" s="281"/>
      <c r="G614" s="181" t="s">
        <v>4</v>
      </c>
      <c r="H614" s="180" t="s">
        <v>5</v>
      </c>
      <c r="I614" s="180" t="s">
        <v>6</v>
      </c>
      <c r="J614" s="180" t="s">
        <v>8</v>
      </c>
    </row>
    <row r="615" spans="1:10" customFormat="1" ht="39" customHeight="1" x14ac:dyDescent="0.2">
      <c r="A615" s="187" t="s">
        <v>3298</v>
      </c>
      <c r="B615" s="189" t="s">
        <v>1922</v>
      </c>
      <c r="C615" s="187" t="s">
        <v>15</v>
      </c>
      <c r="D615" s="187" t="s">
        <v>1530</v>
      </c>
      <c r="E615" s="282" t="s">
        <v>3461</v>
      </c>
      <c r="F615" s="282"/>
      <c r="G615" s="188" t="s">
        <v>107</v>
      </c>
      <c r="H615" s="199">
        <v>1</v>
      </c>
      <c r="I615" s="190">
        <v>31.63</v>
      </c>
      <c r="J615" s="190">
        <v>31.63</v>
      </c>
    </row>
    <row r="616" spans="1:10" customFormat="1" ht="24" customHeight="1" x14ac:dyDescent="0.2">
      <c r="A616" s="200" t="s">
        <v>3300</v>
      </c>
      <c r="B616" s="201" t="s">
        <v>3466</v>
      </c>
      <c r="C616" s="200" t="s">
        <v>15</v>
      </c>
      <c r="D616" s="200" t="s">
        <v>3467</v>
      </c>
      <c r="E616" s="283" t="s">
        <v>3306</v>
      </c>
      <c r="F616" s="283"/>
      <c r="G616" s="202" t="s">
        <v>55</v>
      </c>
      <c r="H616" s="203">
        <v>0.114</v>
      </c>
      <c r="I616" s="204">
        <v>32.130000000000003</v>
      </c>
      <c r="J616" s="204">
        <v>3.66</v>
      </c>
    </row>
    <row r="617" spans="1:10" customFormat="1" ht="26.1" customHeight="1" x14ac:dyDescent="0.2">
      <c r="A617" s="200" t="s">
        <v>3300</v>
      </c>
      <c r="B617" s="201" t="s">
        <v>3464</v>
      </c>
      <c r="C617" s="200" t="s">
        <v>15</v>
      </c>
      <c r="D617" s="200" t="s">
        <v>3465</v>
      </c>
      <c r="E617" s="283" t="s">
        <v>3306</v>
      </c>
      <c r="F617" s="283"/>
      <c r="G617" s="202" t="s">
        <v>55</v>
      </c>
      <c r="H617" s="203">
        <v>0.114</v>
      </c>
      <c r="I617" s="204">
        <v>26.51</v>
      </c>
      <c r="J617" s="204">
        <v>3.02</v>
      </c>
    </row>
    <row r="618" spans="1:10" customFormat="1" ht="26.1" customHeight="1" x14ac:dyDescent="0.2">
      <c r="A618" s="107" t="s">
        <v>2572</v>
      </c>
      <c r="B618" s="109" t="s">
        <v>2703</v>
      </c>
      <c r="C618" s="107" t="s">
        <v>15</v>
      </c>
      <c r="D618" s="107" t="s">
        <v>1703</v>
      </c>
      <c r="E618" s="284" t="s">
        <v>2573</v>
      </c>
      <c r="F618" s="284"/>
      <c r="G618" s="108" t="s">
        <v>25</v>
      </c>
      <c r="H618" s="205">
        <v>9.4000000000000004E-3</v>
      </c>
      <c r="I618" s="178">
        <v>6.43</v>
      </c>
      <c r="J618" s="178">
        <v>0.06</v>
      </c>
    </row>
    <row r="619" spans="1:10" customFormat="1" ht="51.95" customHeight="1" x14ac:dyDescent="0.2">
      <c r="A619" s="107" t="s">
        <v>2572</v>
      </c>
      <c r="B619" s="109" t="s">
        <v>2706</v>
      </c>
      <c r="C619" s="107" t="s">
        <v>15</v>
      </c>
      <c r="D619" s="107" t="s">
        <v>2707</v>
      </c>
      <c r="E619" s="284" t="s">
        <v>2573</v>
      </c>
      <c r="F619" s="284"/>
      <c r="G619" s="108" t="s">
        <v>107</v>
      </c>
      <c r="H619" s="205">
        <v>1.2434000000000001</v>
      </c>
      <c r="I619" s="178">
        <v>20.02</v>
      </c>
      <c r="J619" s="178">
        <v>24.89</v>
      </c>
    </row>
    <row r="620" spans="1:10" customFormat="1" ht="25.5" x14ac:dyDescent="0.2">
      <c r="A620" s="206"/>
      <c r="B620" s="206"/>
      <c r="C620" s="206"/>
      <c r="D620" s="206"/>
      <c r="E620" s="206" t="s">
        <v>3313</v>
      </c>
      <c r="F620" s="207">
        <v>5.0199999999999996</v>
      </c>
      <c r="G620" s="206" t="s">
        <v>3314</v>
      </c>
      <c r="H620" s="207">
        <v>0</v>
      </c>
      <c r="I620" s="206" t="s">
        <v>3315</v>
      </c>
      <c r="J620" s="207">
        <v>5.0199999999999996</v>
      </c>
    </row>
    <row r="621" spans="1:10" customFormat="1" ht="15" thickBot="1" x14ac:dyDescent="0.25">
      <c r="A621" s="206"/>
      <c r="B621" s="206"/>
      <c r="C621" s="206"/>
      <c r="D621" s="206"/>
      <c r="E621" s="206" t="s">
        <v>3316</v>
      </c>
      <c r="F621" s="207">
        <v>8.7100000000000009</v>
      </c>
      <c r="G621" s="206"/>
      <c r="H621" s="285" t="s">
        <v>3317</v>
      </c>
      <c r="I621" s="285"/>
      <c r="J621" s="207">
        <v>40.340000000000003</v>
      </c>
    </row>
    <row r="622" spans="1:10" customFormat="1" ht="0.95" customHeight="1" thickTop="1" x14ac:dyDescent="0.2">
      <c r="A622" s="208"/>
      <c r="B622" s="208"/>
      <c r="C622" s="208"/>
      <c r="D622" s="208"/>
      <c r="E622" s="208"/>
      <c r="F622" s="208"/>
      <c r="G622" s="208"/>
      <c r="H622" s="208"/>
      <c r="I622" s="208"/>
      <c r="J622" s="208"/>
    </row>
    <row r="623" spans="1:10" customFormat="1" ht="18" customHeight="1" x14ac:dyDescent="0.2">
      <c r="A623" s="179" t="s">
        <v>2153</v>
      </c>
      <c r="B623" s="180" t="s">
        <v>1</v>
      </c>
      <c r="C623" s="179" t="s">
        <v>2</v>
      </c>
      <c r="D623" s="179" t="s">
        <v>3</v>
      </c>
      <c r="E623" s="281" t="s">
        <v>3297</v>
      </c>
      <c r="F623" s="281"/>
      <c r="G623" s="181" t="s">
        <v>4</v>
      </c>
      <c r="H623" s="180" t="s">
        <v>5</v>
      </c>
      <c r="I623" s="180" t="s">
        <v>6</v>
      </c>
      <c r="J623" s="180" t="s">
        <v>8</v>
      </c>
    </row>
    <row r="624" spans="1:10" customFormat="1" ht="51.95" customHeight="1" x14ac:dyDescent="0.2">
      <c r="A624" s="187" t="s">
        <v>3298</v>
      </c>
      <c r="B624" s="189" t="s">
        <v>1229</v>
      </c>
      <c r="C624" s="187" t="s">
        <v>15</v>
      </c>
      <c r="D624" s="187" t="s">
        <v>1531</v>
      </c>
      <c r="E624" s="282" t="s">
        <v>3488</v>
      </c>
      <c r="F624" s="282"/>
      <c r="G624" s="188" t="s">
        <v>107</v>
      </c>
      <c r="H624" s="199">
        <v>1</v>
      </c>
      <c r="I624" s="190">
        <v>98.06</v>
      </c>
      <c r="J624" s="190">
        <v>98.06</v>
      </c>
    </row>
    <row r="625" spans="1:10" customFormat="1" ht="26.1" customHeight="1" x14ac:dyDescent="0.2">
      <c r="A625" s="200" t="s">
        <v>3300</v>
      </c>
      <c r="B625" s="201" t="s">
        <v>3464</v>
      </c>
      <c r="C625" s="200" t="s">
        <v>15</v>
      </c>
      <c r="D625" s="200" t="s">
        <v>3465</v>
      </c>
      <c r="E625" s="283" t="s">
        <v>3306</v>
      </c>
      <c r="F625" s="283"/>
      <c r="G625" s="202" t="s">
        <v>55</v>
      </c>
      <c r="H625" s="203">
        <v>0.1007</v>
      </c>
      <c r="I625" s="204">
        <v>26.51</v>
      </c>
      <c r="J625" s="204">
        <v>2.66</v>
      </c>
    </row>
    <row r="626" spans="1:10" customFormat="1" ht="24" customHeight="1" x14ac:dyDescent="0.2">
      <c r="A626" s="200" t="s">
        <v>3300</v>
      </c>
      <c r="B626" s="201" t="s">
        <v>3466</v>
      </c>
      <c r="C626" s="200" t="s">
        <v>15</v>
      </c>
      <c r="D626" s="200" t="s">
        <v>3467</v>
      </c>
      <c r="E626" s="283" t="s">
        <v>3306</v>
      </c>
      <c r="F626" s="283"/>
      <c r="G626" s="202" t="s">
        <v>55</v>
      </c>
      <c r="H626" s="203">
        <v>0.1007</v>
      </c>
      <c r="I626" s="204">
        <v>32.130000000000003</v>
      </c>
      <c r="J626" s="204">
        <v>3.23</v>
      </c>
    </row>
    <row r="627" spans="1:10" customFormat="1" ht="51.95" customHeight="1" x14ac:dyDescent="0.2">
      <c r="A627" s="107" t="s">
        <v>2572</v>
      </c>
      <c r="B627" s="109" t="s">
        <v>2708</v>
      </c>
      <c r="C627" s="107" t="s">
        <v>15</v>
      </c>
      <c r="D627" s="107" t="s">
        <v>2709</v>
      </c>
      <c r="E627" s="284" t="s">
        <v>2573</v>
      </c>
      <c r="F627" s="284"/>
      <c r="G627" s="108" t="s">
        <v>107</v>
      </c>
      <c r="H627" s="205">
        <v>1.0149999999999999</v>
      </c>
      <c r="I627" s="178">
        <v>90.76</v>
      </c>
      <c r="J627" s="178">
        <v>92.12</v>
      </c>
    </row>
    <row r="628" spans="1:10" customFormat="1" ht="26.1" customHeight="1" x14ac:dyDescent="0.2">
      <c r="A628" s="107" t="s">
        <v>2572</v>
      </c>
      <c r="B628" s="109" t="s">
        <v>2703</v>
      </c>
      <c r="C628" s="107" t="s">
        <v>15</v>
      </c>
      <c r="D628" s="107" t="s">
        <v>1703</v>
      </c>
      <c r="E628" s="284" t="s">
        <v>2573</v>
      </c>
      <c r="F628" s="284"/>
      <c r="G628" s="108" t="s">
        <v>25</v>
      </c>
      <c r="H628" s="205">
        <v>8.9999999999999993E-3</v>
      </c>
      <c r="I628" s="178">
        <v>6.43</v>
      </c>
      <c r="J628" s="178">
        <v>0.05</v>
      </c>
    </row>
    <row r="629" spans="1:10" customFormat="1" ht="25.5" x14ac:dyDescent="0.2">
      <c r="A629" s="206"/>
      <c r="B629" s="206"/>
      <c r="C629" s="206"/>
      <c r="D629" s="206"/>
      <c r="E629" s="206" t="s">
        <v>3313</v>
      </c>
      <c r="F629" s="207">
        <v>4.43</v>
      </c>
      <c r="G629" s="206" t="s">
        <v>3314</v>
      </c>
      <c r="H629" s="207">
        <v>0</v>
      </c>
      <c r="I629" s="206" t="s">
        <v>3315</v>
      </c>
      <c r="J629" s="207">
        <v>4.43</v>
      </c>
    </row>
    <row r="630" spans="1:10" customFormat="1" ht="15" thickBot="1" x14ac:dyDescent="0.25">
      <c r="A630" s="206"/>
      <c r="B630" s="206"/>
      <c r="C630" s="206"/>
      <c r="D630" s="206"/>
      <c r="E630" s="206" t="s">
        <v>3316</v>
      </c>
      <c r="F630" s="207">
        <v>27</v>
      </c>
      <c r="G630" s="206"/>
      <c r="H630" s="285" t="s">
        <v>3317</v>
      </c>
      <c r="I630" s="285"/>
      <c r="J630" s="207">
        <v>125.06</v>
      </c>
    </row>
    <row r="631" spans="1:10" customFormat="1" ht="0.95" customHeight="1" thickTop="1" x14ac:dyDescent="0.2">
      <c r="A631" s="208"/>
      <c r="B631" s="208"/>
      <c r="C631" s="208"/>
      <c r="D631" s="208"/>
      <c r="E631" s="208"/>
      <c r="F631" s="208"/>
      <c r="G631" s="208"/>
      <c r="H631" s="208"/>
      <c r="I631" s="208"/>
      <c r="J631" s="208"/>
    </row>
    <row r="632" spans="1:10" customFormat="1" ht="18" customHeight="1" x14ac:dyDescent="0.2">
      <c r="A632" s="179" t="s">
        <v>2154</v>
      </c>
      <c r="B632" s="180" t="s">
        <v>1</v>
      </c>
      <c r="C632" s="179" t="s">
        <v>2</v>
      </c>
      <c r="D632" s="179" t="s">
        <v>3</v>
      </c>
      <c r="E632" s="281" t="s">
        <v>3297</v>
      </c>
      <c r="F632" s="281"/>
      <c r="G632" s="181" t="s">
        <v>4</v>
      </c>
      <c r="H632" s="180" t="s">
        <v>5</v>
      </c>
      <c r="I632" s="180" t="s">
        <v>6</v>
      </c>
      <c r="J632" s="180" t="s">
        <v>8</v>
      </c>
    </row>
    <row r="633" spans="1:10" customFormat="1" ht="51.95" customHeight="1" x14ac:dyDescent="0.2">
      <c r="A633" s="187" t="s">
        <v>3298</v>
      </c>
      <c r="B633" s="189" t="s">
        <v>1226</v>
      </c>
      <c r="C633" s="187" t="s">
        <v>15</v>
      </c>
      <c r="D633" s="187" t="s">
        <v>1532</v>
      </c>
      <c r="E633" s="282" t="s">
        <v>3488</v>
      </c>
      <c r="F633" s="282"/>
      <c r="G633" s="188" t="s">
        <v>107</v>
      </c>
      <c r="H633" s="199">
        <v>1</v>
      </c>
      <c r="I633" s="190">
        <v>48.64</v>
      </c>
      <c r="J633" s="190">
        <v>48.64</v>
      </c>
    </row>
    <row r="634" spans="1:10" customFormat="1" ht="24" customHeight="1" x14ac:dyDescent="0.2">
      <c r="A634" s="200" t="s">
        <v>3300</v>
      </c>
      <c r="B634" s="201" t="s">
        <v>3466</v>
      </c>
      <c r="C634" s="200" t="s">
        <v>15</v>
      </c>
      <c r="D634" s="200" t="s">
        <v>3467</v>
      </c>
      <c r="E634" s="283" t="s">
        <v>3306</v>
      </c>
      <c r="F634" s="283"/>
      <c r="G634" s="202" t="s">
        <v>55</v>
      </c>
      <c r="H634" s="203">
        <v>6.9699999999999998E-2</v>
      </c>
      <c r="I634" s="204">
        <v>32.130000000000003</v>
      </c>
      <c r="J634" s="204">
        <v>2.23</v>
      </c>
    </row>
    <row r="635" spans="1:10" customFormat="1" ht="26.1" customHeight="1" x14ac:dyDescent="0.2">
      <c r="A635" s="200" t="s">
        <v>3300</v>
      </c>
      <c r="B635" s="201" t="s">
        <v>3464</v>
      </c>
      <c r="C635" s="200" t="s">
        <v>15</v>
      </c>
      <c r="D635" s="200" t="s">
        <v>3465</v>
      </c>
      <c r="E635" s="283" t="s">
        <v>3306</v>
      </c>
      <c r="F635" s="283"/>
      <c r="G635" s="202" t="s">
        <v>55</v>
      </c>
      <c r="H635" s="203">
        <v>6.9699999999999998E-2</v>
      </c>
      <c r="I635" s="204">
        <v>26.51</v>
      </c>
      <c r="J635" s="204">
        <v>1.84</v>
      </c>
    </row>
    <row r="636" spans="1:10" customFormat="1" ht="26.1" customHeight="1" x14ac:dyDescent="0.2">
      <c r="A636" s="107" t="s">
        <v>2572</v>
      </c>
      <c r="B636" s="109" t="s">
        <v>2703</v>
      </c>
      <c r="C636" s="107" t="s">
        <v>15</v>
      </c>
      <c r="D636" s="107" t="s">
        <v>1703</v>
      </c>
      <c r="E636" s="284" t="s">
        <v>2573</v>
      </c>
      <c r="F636" s="284"/>
      <c r="G636" s="108" t="s">
        <v>25</v>
      </c>
      <c r="H636" s="205">
        <v>8.9999999999999993E-3</v>
      </c>
      <c r="I636" s="178">
        <v>6.43</v>
      </c>
      <c r="J636" s="178">
        <v>0.05</v>
      </c>
    </row>
    <row r="637" spans="1:10" customFormat="1" ht="51.95" customHeight="1" x14ac:dyDescent="0.2">
      <c r="A637" s="107" t="s">
        <v>2572</v>
      </c>
      <c r="B637" s="109" t="s">
        <v>2710</v>
      </c>
      <c r="C637" s="107" t="s">
        <v>15</v>
      </c>
      <c r="D637" s="107" t="s">
        <v>2711</v>
      </c>
      <c r="E637" s="284" t="s">
        <v>2573</v>
      </c>
      <c r="F637" s="284"/>
      <c r="G637" s="108" t="s">
        <v>107</v>
      </c>
      <c r="H637" s="205">
        <v>1.0149999999999999</v>
      </c>
      <c r="I637" s="178">
        <v>43.87</v>
      </c>
      <c r="J637" s="178">
        <v>44.52</v>
      </c>
    </row>
    <row r="638" spans="1:10" customFormat="1" ht="25.5" x14ac:dyDescent="0.2">
      <c r="A638" s="206"/>
      <c r="B638" s="206"/>
      <c r="C638" s="206"/>
      <c r="D638" s="206"/>
      <c r="E638" s="206" t="s">
        <v>3313</v>
      </c>
      <c r="F638" s="207">
        <v>3.06</v>
      </c>
      <c r="G638" s="206" t="s">
        <v>3314</v>
      </c>
      <c r="H638" s="207">
        <v>0</v>
      </c>
      <c r="I638" s="206" t="s">
        <v>3315</v>
      </c>
      <c r="J638" s="207">
        <v>3.06</v>
      </c>
    </row>
    <row r="639" spans="1:10" customFormat="1" ht="15" thickBot="1" x14ac:dyDescent="0.25">
      <c r="A639" s="206"/>
      <c r="B639" s="206"/>
      <c r="C639" s="206"/>
      <c r="D639" s="206"/>
      <c r="E639" s="206" t="s">
        <v>3316</v>
      </c>
      <c r="F639" s="207">
        <v>13.39</v>
      </c>
      <c r="G639" s="206"/>
      <c r="H639" s="285" t="s">
        <v>3317</v>
      </c>
      <c r="I639" s="285"/>
      <c r="J639" s="207">
        <v>62.03</v>
      </c>
    </row>
    <row r="640" spans="1:10" customFormat="1" ht="0.95" customHeight="1" thickTop="1" x14ac:dyDescent="0.2">
      <c r="A640" s="208"/>
      <c r="B640" s="208"/>
      <c r="C640" s="208"/>
      <c r="D640" s="208"/>
      <c r="E640" s="208"/>
      <c r="F640" s="208"/>
      <c r="G640" s="208"/>
      <c r="H640" s="208"/>
      <c r="I640" s="208"/>
      <c r="J640" s="208"/>
    </row>
    <row r="641" spans="1:10" customFormat="1" ht="18" customHeight="1" x14ac:dyDescent="0.2">
      <c r="A641" s="179" t="s">
        <v>2155</v>
      </c>
      <c r="B641" s="180" t="s">
        <v>1</v>
      </c>
      <c r="C641" s="179" t="s">
        <v>2</v>
      </c>
      <c r="D641" s="179" t="s">
        <v>3</v>
      </c>
      <c r="E641" s="281" t="s">
        <v>3297</v>
      </c>
      <c r="F641" s="281"/>
      <c r="G641" s="181" t="s">
        <v>4</v>
      </c>
      <c r="H641" s="180" t="s">
        <v>5</v>
      </c>
      <c r="I641" s="180" t="s">
        <v>6</v>
      </c>
      <c r="J641" s="180" t="s">
        <v>8</v>
      </c>
    </row>
    <row r="642" spans="1:10" customFormat="1" ht="51.95" customHeight="1" x14ac:dyDescent="0.2">
      <c r="A642" s="187" t="s">
        <v>3298</v>
      </c>
      <c r="B642" s="189" t="s">
        <v>1923</v>
      </c>
      <c r="C642" s="187" t="s">
        <v>15</v>
      </c>
      <c r="D642" s="187" t="s">
        <v>1533</v>
      </c>
      <c r="E642" s="282" t="s">
        <v>3461</v>
      </c>
      <c r="F642" s="282"/>
      <c r="G642" s="188" t="s">
        <v>107</v>
      </c>
      <c r="H642" s="199">
        <v>1</v>
      </c>
      <c r="I642" s="190">
        <v>12.09</v>
      </c>
      <c r="J642" s="190">
        <v>12.09</v>
      </c>
    </row>
    <row r="643" spans="1:10" customFormat="1" ht="26.1" customHeight="1" x14ac:dyDescent="0.2">
      <c r="A643" s="200" t="s">
        <v>3300</v>
      </c>
      <c r="B643" s="201" t="s">
        <v>3464</v>
      </c>
      <c r="C643" s="200" t="s">
        <v>15</v>
      </c>
      <c r="D643" s="200" t="s">
        <v>3465</v>
      </c>
      <c r="E643" s="283" t="s">
        <v>3306</v>
      </c>
      <c r="F643" s="283"/>
      <c r="G643" s="202" t="s">
        <v>55</v>
      </c>
      <c r="H643" s="203">
        <v>0.13400000000000001</v>
      </c>
      <c r="I643" s="204">
        <v>26.51</v>
      </c>
      <c r="J643" s="204">
        <v>3.55</v>
      </c>
    </row>
    <row r="644" spans="1:10" customFormat="1" ht="24" customHeight="1" x14ac:dyDescent="0.2">
      <c r="A644" s="200" t="s">
        <v>3300</v>
      </c>
      <c r="B644" s="201" t="s">
        <v>3466</v>
      </c>
      <c r="C644" s="200" t="s">
        <v>15</v>
      </c>
      <c r="D644" s="200" t="s">
        <v>3467</v>
      </c>
      <c r="E644" s="283" t="s">
        <v>3306</v>
      </c>
      <c r="F644" s="283"/>
      <c r="G644" s="202" t="s">
        <v>55</v>
      </c>
      <c r="H644" s="203">
        <v>0.13400000000000001</v>
      </c>
      <c r="I644" s="204">
        <v>32.130000000000003</v>
      </c>
      <c r="J644" s="204">
        <v>4.3</v>
      </c>
    </row>
    <row r="645" spans="1:10" customFormat="1" ht="26.1" customHeight="1" x14ac:dyDescent="0.2">
      <c r="A645" s="107" t="s">
        <v>2572</v>
      </c>
      <c r="B645" s="109" t="s">
        <v>2712</v>
      </c>
      <c r="C645" s="107" t="s">
        <v>15</v>
      </c>
      <c r="D645" s="107" t="s">
        <v>2713</v>
      </c>
      <c r="E645" s="284" t="s">
        <v>2573</v>
      </c>
      <c r="F645" s="284"/>
      <c r="G645" s="108" t="s">
        <v>107</v>
      </c>
      <c r="H645" s="205">
        <v>1.0169999999999999</v>
      </c>
      <c r="I645" s="178">
        <v>4.17</v>
      </c>
      <c r="J645" s="178">
        <v>4.24</v>
      </c>
    </row>
    <row r="646" spans="1:10" customFormat="1" ht="25.5" x14ac:dyDescent="0.2">
      <c r="A646" s="206"/>
      <c r="B646" s="206"/>
      <c r="C646" s="206"/>
      <c r="D646" s="206"/>
      <c r="E646" s="206" t="s">
        <v>3313</v>
      </c>
      <c r="F646" s="207">
        <v>5.89</v>
      </c>
      <c r="G646" s="206" t="s">
        <v>3314</v>
      </c>
      <c r="H646" s="207">
        <v>0</v>
      </c>
      <c r="I646" s="206" t="s">
        <v>3315</v>
      </c>
      <c r="J646" s="207">
        <v>5.89</v>
      </c>
    </row>
    <row r="647" spans="1:10" customFormat="1" ht="15" thickBot="1" x14ac:dyDescent="0.25">
      <c r="A647" s="206"/>
      <c r="B647" s="206"/>
      <c r="C647" s="206"/>
      <c r="D647" s="206"/>
      <c r="E647" s="206" t="s">
        <v>3316</v>
      </c>
      <c r="F647" s="207">
        <v>3.32</v>
      </c>
      <c r="G647" s="206"/>
      <c r="H647" s="285" t="s">
        <v>3317</v>
      </c>
      <c r="I647" s="285"/>
      <c r="J647" s="207">
        <v>15.41</v>
      </c>
    </row>
    <row r="648" spans="1:10" customFormat="1" ht="0.95" customHeight="1" thickTop="1" x14ac:dyDescent="0.2">
      <c r="A648" s="208"/>
      <c r="B648" s="208"/>
      <c r="C648" s="208"/>
      <c r="D648" s="208"/>
      <c r="E648" s="208"/>
      <c r="F648" s="208"/>
      <c r="G648" s="208"/>
      <c r="H648" s="208"/>
      <c r="I648" s="208"/>
      <c r="J648" s="208"/>
    </row>
    <row r="649" spans="1:10" customFormat="1" ht="18" customHeight="1" x14ac:dyDescent="0.2">
      <c r="A649" s="179" t="s">
        <v>2156</v>
      </c>
      <c r="B649" s="180" t="s">
        <v>1</v>
      </c>
      <c r="C649" s="179" t="s">
        <v>2</v>
      </c>
      <c r="D649" s="179" t="s">
        <v>3</v>
      </c>
      <c r="E649" s="281" t="s">
        <v>3297</v>
      </c>
      <c r="F649" s="281"/>
      <c r="G649" s="181" t="s">
        <v>4</v>
      </c>
      <c r="H649" s="180" t="s">
        <v>5</v>
      </c>
      <c r="I649" s="180" t="s">
        <v>6</v>
      </c>
      <c r="J649" s="180" t="s">
        <v>8</v>
      </c>
    </row>
    <row r="650" spans="1:10" customFormat="1" ht="51.95" customHeight="1" x14ac:dyDescent="0.2">
      <c r="A650" s="187" t="s">
        <v>3298</v>
      </c>
      <c r="B650" s="189" t="s">
        <v>1924</v>
      </c>
      <c r="C650" s="187" t="s">
        <v>15</v>
      </c>
      <c r="D650" s="187" t="s">
        <v>1534</v>
      </c>
      <c r="E650" s="282" t="s">
        <v>3461</v>
      </c>
      <c r="F650" s="282"/>
      <c r="G650" s="188" t="s">
        <v>107</v>
      </c>
      <c r="H650" s="199">
        <v>1</v>
      </c>
      <c r="I650" s="190">
        <v>24.83</v>
      </c>
      <c r="J650" s="190">
        <v>24.83</v>
      </c>
    </row>
    <row r="651" spans="1:10" customFormat="1" ht="65.099999999999994" customHeight="1" x14ac:dyDescent="0.2">
      <c r="A651" s="200" t="s">
        <v>3300</v>
      </c>
      <c r="B651" s="201" t="s">
        <v>3489</v>
      </c>
      <c r="C651" s="200" t="s">
        <v>15</v>
      </c>
      <c r="D651" s="200" t="s">
        <v>3490</v>
      </c>
      <c r="E651" s="283" t="s">
        <v>3491</v>
      </c>
      <c r="F651" s="283"/>
      <c r="G651" s="202" t="s">
        <v>107</v>
      </c>
      <c r="H651" s="203">
        <v>1</v>
      </c>
      <c r="I651" s="204">
        <v>9.86</v>
      </c>
      <c r="J651" s="204">
        <v>9.86</v>
      </c>
    </row>
    <row r="652" spans="1:10" customFormat="1" ht="24" customHeight="1" x14ac:dyDescent="0.2">
      <c r="A652" s="200" t="s">
        <v>3300</v>
      </c>
      <c r="B652" s="201" t="s">
        <v>3466</v>
      </c>
      <c r="C652" s="200" t="s">
        <v>15</v>
      </c>
      <c r="D652" s="200" t="s">
        <v>3467</v>
      </c>
      <c r="E652" s="283" t="s">
        <v>3306</v>
      </c>
      <c r="F652" s="283"/>
      <c r="G652" s="202" t="s">
        <v>55</v>
      </c>
      <c r="H652" s="203">
        <v>0.105</v>
      </c>
      <c r="I652" s="204">
        <v>32.130000000000003</v>
      </c>
      <c r="J652" s="204">
        <v>3.37</v>
      </c>
    </row>
    <row r="653" spans="1:10" customFormat="1" ht="26.1" customHeight="1" x14ac:dyDescent="0.2">
      <c r="A653" s="200" t="s">
        <v>3300</v>
      </c>
      <c r="B653" s="201" t="s">
        <v>3464</v>
      </c>
      <c r="C653" s="200" t="s">
        <v>15</v>
      </c>
      <c r="D653" s="200" t="s">
        <v>3465</v>
      </c>
      <c r="E653" s="283" t="s">
        <v>3306</v>
      </c>
      <c r="F653" s="283"/>
      <c r="G653" s="202" t="s">
        <v>55</v>
      </c>
      <c r="H653" s="203">
        <v>0.105</v>
      </c>
      <c r="I653" s="204">
        <v>26.51</v>
      </c>
      <c r="J653" s="204">
        <v>2.78</v>
      </c>
    </row>
    <row r="654" spans="1:10" customFormat="1" ht="26.1" customHeight="1" x14ac:dyDescent="0.2">
      <c r="A654" s="107" t="s">
        <v>2572</v>
      </c>
      <c r="B654" s="109" t="s">
        <v>2714</v>
      </c>
      <c r="C654" s="107" t="s">
        <v>15</v>
      </c>
      <c r="D654" s="107" t="s">
        <v>2715</v>
      </c>
      <c r="E654" s="284" t="s">
        <v>2573</v>
      </c>
      <c r="F654" s="284"/>
      <c r="G654" s="108" t="s">
        <v>107</v>
      </c>
      <c r="H654" s="205">
        <v>1.1000000000000001</v>
      </c>
      <c r="I654" s="178">
        <v>8.02</v>
      </c>
      <c r="J654" s="178">
        <v>8.82</v>
      </c>
    </row>
    <row r="655" spans="1:10" customFormat="1" ht="25.5" x14ac:dyDescent="0.2">
      <c r="A655" s="206"/>
      <c r="B655" s="206"/>
      <c r="C655" s="206"/>
      <c r="D655" s="206"/>
      <c r="E655" s="206" t="s">
        <v>3313</v>
      </c>
      <c r="F655" s="207">
        <v>10.66</v>
      </c>
      <c r="G655" s="206" t="s">
        <v>3314</v>
      </c>
      <c r="H655" s="207">
        <v>0</v>
      </c>
      <c r="I655" s="206" t="s">
        <v>3315</v>
      </c>
      <c r="J655" s="207">
        <v>10.66</v>
      </c>
    </row>
    <row r="656" spans="1:10" customFormat="1" ht="15" thickBot="1" x14ac:dyDescent="0.25">
      <c r="A656" s="206"/>
      <c r="B656" s="206"/>
      <c r="C656" s="206"/>
      <c r="D656" s="206"/>
      <c r="E656" s="206" t="s">
        <v>3316</v>
      </c>
      <c r="F656" s="207">
        <v>6.83</v>
      </c>
      <c r="G656" s="206"/>
      <c r="H656" s="285" t="s">
        <v>3317</v>
      </c>
      <c r="I656" s="285"/>
      <c r="J656" s="207">
        <v>31.66</v>
      </c>
    </row>
    <row r="657" spans="1:10" customFormat="1" ht="0.95" customHeight="1" thickTop="1" x14ac:dyDescent="0.2">
      <c r="A657" s="208"/>
      <c r="B657" s="208"/>
      <c r="C657" s="208"/>
      <c r="D657" s="208"/>
      <c r="E657" s="208"/>
      <c r="F657" s="208"/>
      <c r="G657" s="208"/>
      <c r="H657" s="208"/>
      <c r="I657" s="208"/>
      <c r="J657" s="208"/>
    </row>
    <row r="658" spans="1:10" customFormat="1" ht="18" customHeight="1" x14ac:dyDescent="0.2">
      <c r="A658" s="179" t="s">
        <v>2157</v>
      </c>
      <c r="B658" s="180" t="s">
        <v>1</v>
      </c>
      <c r="C658" s="179" t="s">
        <v>2</v>
      </c>
      <c r="D658" s="179" t="s">
        <v>3</v>
      </c>
      <c r="E658" s="281" t="s">
        <v>3297</v>
      </c>
      <c r="F658" s="281"/>
      <c r="G658" s="181" t="s">
        <v>4</v>
      </c>
      <c r="H658" s="180" t="s">
        <v>5</v>
      </c>
      <c r="I658" s="180" t="s">
        <v>6</v>
      </c>
      <c r="J658" s="180" t="s">
        <v>8</v>
      </c>
    </row>
    <row r="659" spans="1:10" customFormat="1" ht="39" customHeight="1" x14ac:dyDescent="0.2">
      <c r="A659" s="187" t="s">
        <v>3298</v>
      </c>
      <c r="B659" s="189" t="s">
        <v>396</v>
      </c>
      <c r="C659" s="187" t="s">
        <v>15</v>
      </c>
      <c r="D659" s="187" t="s">
        <v>1535</v>
      </c>
      <c r="E659" s="282" t="s">
        <v>3461</v>
      </c>
      <c r="F659" s="282"/>
      <c r="G659" s="188" t="s">
        <v>107</v>
      </c>
      <c r="H659" s="199">
        <v>1</v>
      </c>
      <c r="I659" s="190">
        <v>10.06</v>
      </c>
      <c r="J659" s="190">
        <v>10.06</v>
      </c>
    </row>
    <row r="660" spans="1:10" customFormat="1" ht="24" customHeight="1" x14ac:dyDescent="0.2">
      <c r="A660" s="200" t="s">
        <v>3300</v>
      </c>
      <c r="B660" s="201" t="s">
        <v>3466</v>
      </c>
      <c r="C660" s="200" t="s">
        <v>15</v>
      </c>
      <c r="D660" s="200" t="s">
        <v>3467</v>
      </c>
      <c r="E660" s="283" t="s">
        <v>3306</v>
      </c>
      <c r="F660" s="283"/>
      <c r="G660" s="202" t="s">
        <v>55</v>
      </c>
      <c r="H660" s="203">
        <v>0.10299999999999999</v>
      </c>
      <c r="I660" s="204">
        <v>32.130000000000003</v>
      </c>
      <c r="J660" s="204">
        <v>3.3</v>
      </c>
    </row>
    <row r="661" spans="1:10" customFormat="1" ht="26.1" customHeight="1" x14ac:dyDescent="0.2">
      <c r="A661" s="200" t="s">
        <v>3300</v>
      </c>
      <c r="B661" s="201" t="s">
        <v>3464</v>
      </c>
      <c r="C661" s="200" t="s">
        <v>15</v>
      </c>
      <c r="D661" s="200" t="s">
        <v>3465</v>
      </c>
      <c r="E661" s="283" t="s">
        <v>3306</v>
      </c>
      <c r="F661" s="283"/>
      <c r="G661" s="202" t="s">
        <v>55</v>
      </c>
      <c r="H661" s="203">
        <v>0.10299999999999999</v>
      </c>
      <c r="I661" s="204">
        <v>26.51</v>
      </c>
      <c r="J661" s="204">
        <v>2.73</v>
      </c>
    </row>
    <row r="662" spans="1:10" customFormat="1" ht="26.1" customHeight="1" x14ac:dyDescent="0.2">
      <c r="A662" s="107" t="s">
        <v>2572</v>
      </c>
      <c r="B662" s="109" t="s">
        <v>2593</v>
      </c>
      <c r="C662" s="107" t="s">
        <v>15</v>
      </c>
      <c r="D662" s="107" t="s">
        <v>2594</v>
      </c>
      <c r="E662" s="284" t="s">
        <v>2573</v>
      </c>
      <c r="F662" s="284"/>
      <c r="G662" s="108" t="s">
        <v>82</v>
      </c>
      <c r="H662" s="205">
        <v>2.3E-3</v>
      </c>
      <c r="I662" s="178">
        <v>19.920000000000002</v>
      </c>
      <c r="J662" s="178">
        <v>0.04</v>
      </c>
    </row>
    <row r="663" spans="1:10" customFormat="1" ht="51.95" customHeight="1" x14ac:dyDescent="0.2">
      <c r="A663" s="107" t="s">
        <v>2572</v>
      </c>
      <c r="B663" s="109" t="s">
        <v>2716</v>
      </c>
      <c r="C663" s="107" t="s">
        <v>15</v>
      </c>
      <c r="D663" s="107" t="s">
        <v>3492</v>
      </c>
      <c r="E663" s="284" t="s">
        <v>2573</v>
      </c>
      <c r="F663" s="284"/>
      <c r="G663" s="108" t="s">
        <v>107</v>
      </c>
      <c r="H663" s="205">
        <v>1.1000000000000001</v>
      </c>
      <c r="I663" s="178">
        <v>3.63</v>
      </c>
      <c r="J663" s="178">
        <v>3.99</v>
      </c>
    </row>
    <row r="664" spans="1:10" customFormat="1" ht="25.5" x14ac:dyDescent="0.2">
      <c r="A664" s="206"/>
      <c r="B664" s="206"/>
      <c r="C664" s="206"/>
      <c r="D664" s="206"/>
      <c r="E664" s="206" t="s">
        <v>3313</v>
      </c>
      <c r="F664" s="207">
        <v>4.5199999999999996</v>
      </c>
      <c r="G664" s="206" t="s">
        <v>3314</v>
      </c>
      <c r="H664" s="207">
        <v>0</v>
      </c>
      <c r="I664" s="206" t="s">
        <v>3315</v>
      </c>
      <c r="J664" s="207">
        <v>4.5199999999999996</v>
      </c>
    </row>
    <row r="665" spans="1:10" customFormat="1" ht="15" thickBot="1" x14ac:dyDescent="0.25">
      <c r="A665" s="206"/>
      <c r="B665" s="206"/>
      <c r="C665" s="206"/>
      <c r="D665" s="206"/>
      <c r="E665" s="206" t="s">
        <v>3316</v>
      </c>
      <c r="F665" s="207">
        <v>2.77</v>
      </c>
      <c r="G665" s="206"/>
      <c r="H665" s="285" t="s">
        <v>3317</v>
      </c>
      <c r="I665" s="285"/>
      <c r="J665" s="207">
        <v>12.83</v>
      </c>
    </row>
    <row r="666" spans="1:10" customFormat="1" ht="0.95" customHeight="1" thickTop="1" x14ac:dyDescent="0.2">
      <c r="A666" s="208"/>
      <c r="B666" s="208"/>
      <c r="C666" s="208"/>
      <c r="D666" s="208"/>
      <c r="E666" s="208"/>
      <c r="F666" s="208"/>
      <c r="G666" s="208"/>
      <c r="H666" s="208"/>
      <c r="I666" s="208"/>
      <c r="J666" s="208"/>
    </row>
    <row r="667" spans="1:10" customFormat="1" ht="18" customHeight="1" x14ac:dyDescent="0.2">
      <c r="A667" s="179" t="s">
        <v>2158</v>
      </c>
      <c r="B667" s="180" t="s">
        <v>1</v>
      </c>
      <c r="C667" s="179" t="s">
        <v>2</v>
      </c>
      <c r="D667" s="179" t="s">
        <v>3</v>
      </c>
      <c r="E667" s="281" t="s">
        <v>3297</v>
      </c>
      <c r="F667" s="281"/>
      <c r="G667" s="181" t="s">
        <v>4</v>
      </c>
      <c r="H667" s="180" t="s">
        <v>5</v>
      </c>
      <c r="I667" s="180" t="s">
        <v>6</v>
      </c>
      <c r="J667" s="180" t="s">
        <v>8</v>
      </c>
    </row>
    <row r="668" spans="1:10" customFormat="1" ht="51.95" customHeight="1" x14ac:dyDescent="0.2">
      <c r="A668" s="187" t="s">
        <v>3298</v>
      </c>
      <c r="B668" s="189" t="s">
        <v>399</v>
      </c>
      <c r="C668" s="187" t="s">
        <v>15</v>
      </c>
      <c r="D668" s="187" t="s">
        <v>1536</v>
      </c>
      <c r="E668" s="282" t="s">
        <v>3488</v>
      </c>
      <c r="F668" s="282"/>
      <c r="G668" s="188" t="s">
        <v>107</v>
      </c>
      <c r="H668" s="199">
        <v>1</v>
      </c>
      <c r="I668" s="190">
        <v>8.51</v>
      </c>
      <c r="J668" s="190">
        <v>8.51</v>
      </c>
    </row>
    <row r="669" spans="1:10" customFormat="1" ht="26.1" customHeight="1" x14ac:dyDescent="0.2">
      <c r="A669" s="200" t="s">
        <v>3300</v>
      </c>
      <c r="B669" s="201" t="s">
        <v>3464</v>
      </c>
      <c r="C669" s="200" t="s">
        <v>15</v>
      </c>
      <c r="D669" s="200" t="s">
        <v>3465</v>
      </c>
      <c r="E669" s="283" t="s">
        <v>3306</v>
      </c>
      <c r="F669" s="283"/>
      <c r="G669" s="202" t="s">
        <v>55</v>
      </c>
      <c r="H669" s="203">
        <v>6.7199999999999996E-2</v>
      </c>
      <c r="I669" s="204">
        <v>26.51</v>
      </c>
      <c r="J669" s="204">
        <v>1.78</v>
      </c>
    </row>
    <row r="670" spans="1:10" customFormat="1" ht="24" customHeight="1" x14ac:dyDescent="0.2">
      <c r="A670" s="200" t="s">
        <v>3300</v>
      </c>
      <c r="B670" s="201" t="s">
        <v>3466</v>
      </c>
      <c r="C670" s="200" t="s">
        <v>15</v>
      </c>
      <c r="D670" s="200" t="s">
        <v>3467</v>
      </c>
      <c r="E670" s="283" t="s">
        <v>3306</v>
      </c>
      <c r="F670" s="283"/>
      <c r="G670" s="202" t="s">
        <v>55</v>
      </c>
      <c r="H670" s="203">
        <v>6.7199999999999996E-2</v>
      </c>
      <c r="I670" s="204">
        <v>32.130000000000003</v>
      </c>
      <c r="J670" s="204">
        <v>2.15</v>
      </c>
    </row>
    <row r="671" spans="1:10" customFormat="1" ht="51.95" customHeight="1" x14ac:dyDescent="0.2">
      <c r="A671" s="107" t="s">
        <v>2572</v>
      </c>
      <c r="B671" s="109" t="s">
        <v>2717</v>
      </c>
      <c r="C671" s="107" t="s">
        <v>15</v>
      </c>
      <c r="D671" s="107" t="s">
        <v>3493</v>
      </c>
      <c r="E671" s="284" t="s">
        <v>2573</v>
      </c>
      <c r="F671" s="284"/>
      <c r="G671" s="108" t="s">
        <v>107</v>
      </c>
      <c r="H671" s="205">
        <v>1.1000000000000001</v>
      </c>
      <c r="I671" s="178">
        <v>4.17</v>
      </c>
      <c r="J671" s="178">
        <v>4.58</v>
      </c>
    </row>
    <row r="672" spans="1:10" customFormat="1" ht="25.5" x14ac:dyDescent="0.2">
      <c r="A672" s="206"/>
      <c r="B672" s="206"/>
      <c r="C672" s="206"/>
      <c r="D672" s="206"/>
      <c r="E672" s="206" t="s">
        <v>3313</v>
      </c>
      <c r="F672" s="207">
        <v>2.95</v>
      </c>
      <c r="G672" s="206" t="s">
        <v>3314</v>
      </c>
      <c r="H672" s="207">
        <v>0</v>
      </c>
      <c r="I672" s="206" t="s">
        <v>3315</v>
      </c>
      <c r="J672" s="207">
        <v>2.95</v>
      </c>
    </row>
    <row r="673" spans="1:10" customFormat="1" ht="15" thickBot="1" x14ac:dyDescent="0.25">
      <c r="A673" s="206"/>
      <c r="B673" s="206"/>
      <c r="C673" s="206"/>
      <c r="D673" s="206"/>
      <c r="E673" s="206" t="s">
        <v>3316</v>
      </c>
      <c r="F673" s="207">
        <v>2.34</v>
      </c>
      <c r="G673" s="206"/>
      <c r="H673" s="285" t="s">
        <v>3317</v>
      </c>
      <c r="I673" s="285"/>
      <c r="J673" s="207">
        <v>10.85</v>
      </c>
    </row>
    <row r="674" spans="1:10" customFormat="1" ht="0.95" customHeight="1" thickTop="1" x14ac:dyDescent="0.2">
      <c r="A674" s="208"/>
      <c r="B674" s="208"/>
      <c r="C674" s="208"/>
      <c r="D674" s="208"/>
      <c r="E674" s="208"/>
      <c r="F674" s="208"/>
      <c r="G674" s="208"/>
      <c r="H674" s="208"/>
      <c r="I674" s="208"/>
      <c r="J674" s="208"/>
    </row>
    <row r="675" spans="1:10" customFormat="1" ht="18" customHeight="1" x14ac:dyDescent="0.2">
      <c r="A675" s="179" t="s">
        <v>2159</v>
      </c>
      <c r="B675" s="180" t="s">
        <v>1</v>
      </c>
      <c r="C675" s="179" t="s">
        <v>2</v>
      </c>
      <c r="D675" s="179" t="s">
        <v>3</v>
      </c>
      <c r="E675" s="281" t="s">
        <v>3297</v>
      </c>
      <c r="F675" s="281"/>
      <c r="G675" s="181" t="s">
        <v>4</v>
      </c>
      <c r="H675" s="180" t="s">
        <v>5</v>
      </c>
      <c r="I675" s="180" t="s">
        <v>6</v>
      </c>
      <c r="J675" s="180" t="s">
        <v>8</v>
      </c>
    </row>
    <row r="676" spans="1:10" customFormat="1" ht="39" customHeight="1" x14ac:dyDescent="0.2">
      <c r="A676" s="187" t="s">
        <v>3298</v>
      </c>
      <c r="B676" s="189" t="s">
        <v>405</v>
      </c>
      <c r="C676" s="187" t="s">
        <v>15</v>
      </c>
      <c r="D676" s="187" t="s">
        <v>1442</v>
      </c>
      <c r="E676" s="282" t="s">
        <v>3461</v>
      </c>
      <c r="F676" s="282"/>
      <c r="G676" s="188" t="s">
        <v>107</v>
      </c>
      <c r="H676" s="199">
        <v>1</v>
      </c>
      <c r="I676" s="190">
        <v>15.65</v>
      </c>
      <c r="J676" s="190">
        <v>15.65</v>
      </c>
    </row>
    <row r="677" spans="1:10" customFormat="1" ht="26.1" customHeight="1" x14ac:dyDescent="0.2">
      <c r="A677" s="200" t="s">
        <v>3300</v>
      </c>
      <c r="B677" s="201" t="s">
        <v>3464</v>
      </c>
      <c r="C677" s="200" t="s">
        <v>15</v>
      </c>
      <c r="D677" s="200" t="s">
        <v>3465</v>
      </c>
      <c r="E677" s="283" t="s">
        <v>3306</v>
      </c>
      <c r="F677" s="283"/>
      <c r="G677" s="202" t="s">
        <v>55</v>
      </c>
      <c r="H677" s="203">
        <v>0.17699999999999999</v>
      </c>
      <c r="I677" s="204">
        <v>26.51</v>
      </c>
      <c r="J677" s="204">
        <v>4.6900000000000004</v>
      </c>
    </row>
    <row r="678" spans="1:10" customFormat="1" ht="24" customHeight="1" x14ac:dyDescent="0.2">
      <c r="A678" s="200" t="s">
        <v>3300</v>
      </c>
      <c r="B678" s="201" t="s">
        <v>3466</v>
      </c>
      <c r="C678" s="200" t="s">
        <v>15</v>
      </c>
      <c r="D678" s="200" t="s">
        <v>3467</v>
      </c>
      <c r="E678" s="283" t="s">
        <v>3306</v>
      </c>
      <c r="F678" s="283"/>
      <c r="G678" s="202" t="s">
        <v>55</v>
      </c>
      <c r="H678" s="203">
        <v>0.17699999999999999</v>
      </c>
      <c r="I678" s="204">
        <v>32.130000000000003</v>
      </c>
      <c r="J678" s="204">
        <v>5.68</v>
      </c>
    </row>
    <row r="679" spans="1:10" customFormat="1" ht="26.1" customHeight="1" x14ac:dyDescent="0.2">
      <c r="A679" s="107" t="s">
        <v>2572</v>
      </c>
      <c r="B679" s="109" t="s">
        <v>2718</v>
      </c>
      <c r="C679" s="107" t="s">
        <v>15</v>
      </c>
      <c r="D679" s="107" t="s">
        <v>3494</v>
      </c>
      <c r="E679" s="284" t="s">
        <v>2573</v>
      </c>
      <c r="F679" s="284"/>
      <c r="G679" s="108" t="s">
        <v>107</v>
      </c>
      <c r="H679" s="205">
        <v>1.0169999999999999</v>
      </c>
      <c r="I679" s="178">
        <v>5.2</v>
      </c>
      <c r="J679" s="178">
        <v>5.28</v>
      </c>
    </row>
    <row r="680" spans="1:10" customFormat="1" ht="25.5" x14ac:dyDescent="0.2">
      <c r="A680" s="206"/>
      <c r="B680" s="206"/>
      <c r="C680" s="206"/>
      <c r="D680" s="206"/>
      <c r="E680" s="206" t="s">
        <v>3313</v>
      </c>
      <c r="F680" s="207">
        <v>7.79</v>
      </c>
      <c r="G680" s="206" t="s">
        <v>3314</v>
      </c>
      <c r="H680" s="207">
        <v>0</v>
      </c>
      <c r="I680" s="206" t="s">
        <v>3315</v>
      </c>
      <c r="J680" s="207">
        <v>7.79</v>
      </c>
    </row>
    <row r="681" spans="1:10" customFormat="1" ht="15" thickBot="1" x14ac:dyDescent="0.25">
      <c r="A681" s="206"/>
      <c r="B681" s="206"/>
      <c r="C681" s="206"/>
      <c r="D681" s="206"/>
      <c r="E681" s="206" t="s">
        <v>3316</v>
      </c>
      <c r="F681" s="207">
        <v>4.3099999999999996</v>
      </c>
      <c r="G681" s="206"/>
      <c r="H681" s="285" t="s">
        <v>3317</v>
      </c>
      <c r="I681" s="285"/>
      <c r="J681" s="207">
        <v>19.96</v>
      </c>
    </row>
    <row r="682" spans="1:10" customFormat="1" ht="0.95" customHeight="1" thickTop="1" x14ac:dyDescent="0.2">
      <c r="A682" s="208"/>
      <c r="B682" s="208"/>
      <c r="C682" s="208"/>
      <c r="D682" s="208"/>
      <c r="E682" s="208"/>
      <c r="F682" s="208"/>
      <c r="G682" s="208"/>
      <c r="H682" s="208"/>
      <c r="I682" s="208"/>
      <c r="J682" s="208"/>
    </row>
    <row r="683" spans="1:10" customFormat="1" ht="18" customHeight="1" x14ac:dyDescent="0.2">
      <c r="A683" s="179" t="s">
        <v>2160</v>
      </c>
      <c r="B683" s="180" t="s">
        <v>1</v>
      </c>
      <c r="C683" s="179" t="s">
        <v>2</v>
      </c>
      <c r="D683" s="179" t="s">
        <v>3</v>
      </c>
      <c r="E683" s="281" t="s">
        <v>3297</v>
      </c>
      <c r="F683" s="281"/>
      <c r="G683" s="181" t="s">
        <v>4</v>
      </c>
      <c r="H683" s="180" t="s">
        <v>5</v>
      </c>
      <c r="I683" s="180" t="s">
        <v>6</v>
      </c>
      <c r="J683" s="180" t="s">
        <v>8</v>
      </c>
    </row>
    <row r="684" spans="1:10" customFormat="1" ht="39" customHeight="1" x14ac:dyDescent="0.2">
      <c r="A684" s="187" t="s">
        <v>3298</v>
      </c>
      <c r="B684" s="189" t="s">
        <v>1925</v>
      </c>
      <c r="C684" s="187" t="s">
        <v>15</v>
      </c>
      <c r="D684" s="187" t="s">
        <v>1537</v>
      </c>
      <c r="E684" s="282" t="s">
        <v>3461</v>
      </c>
      <c r="F684" s="282"/>
      <c r="G684" s="188" t="s">
        <v>107</v>
      </c>
      <c r="H684" s="199">
        <v>1</v>
      </c>
      <c r="I684" s="190">
        <v>19.8</v>
      </c>
      <c r="J684" s="190">
        <v>19.8</v>
      </c>
    </row>
    <row r="685" spans="1:10" customFormat="1" ht="24" customHeight="1" x14ac:dyDescent="0.2">
      <c r="A685" s="200" t="s">
        <v>3300</v>
      </c>
      <c r="B685" s="201" t="s">
        <v>3466</v>
      </c>
      <c r="C685" s="200" t="s">
        <v>15</v>
      </c>
      <c r="D685" s="200" t="s">
        <v>3467</v>
      </c>
      <c r="E685" s="283" t="s">
        <v>3306</v>
      </c>
      <c r="F685" s="283"/>
      <c r="G685" s="202" t="s">
        <v>55</v>
      </c>
      <c r="H685" s="203">
        <v>0.19700000000000001</v>
      </c>
      <c r="I685" s="204">
        <v>32.130000000000003</v>
      </c>
      <c r="J685" s="204">
        <v>6.32</v>
      </c>
    </row>
    <row r="686" spans="1:10" customFormat="1" ht="26.1" customHeight="1" x14ac:dyDescent="0.2">
      <c r="A686" s="200" t="s">
        <v>3300</v>
      </c>
      <c r="B686" s="201" t="s">
        <v>3464</v>
      </c>
      <c r="C686" s="200" t="s">
        <v>15</v>
      </c>
      <c r="D686" s="200" t="s">
        <v>3465</v>
      </c>
      <c r="E686" s="283" t="s">
        <v>3306</v>
      </c>
      <c r="F686" s="283"/>
      <c r="G686" s="202" t="s">
        <v>55</v>
      </c>
      <c r="H686" s="203">
        <v>0.19700000000000001</v>
      </c>
      <c r="I686" s="204">
        <v>26.51</v>
      </c>
      <c r="J686" s="204">
        <v>5.22</v>
      </c>
    </row>
    <row r="687" spans="1:10" customFormat="1" ht="26.1" customHeight="1" x14ac:dyDescent="0.2">
      <c r="A687" s="107" t="s">
        <v>2572</v>
      </c>
      <c r="B687" s="109" t="s">
        <v>2719</v>
      </c>
      <c r="C687" s="107" t="s">
        <v>15</v>
      </c>
      <c r="D687" s="107" t="s">
        <v>3495</v>
      </c>
      <c r="E687" s="284" t="s">
        <v>2573</v>
      </c>
      <c r="F687" s="284"/>
      <c r="G687" s="108" t="s">
        <v>107</v>
      </c>
      <c r="H687" s="205">
        <v>1.0169999999999999</v>
      </c>
      <c r="I687" s="178">
        <v>8.1300000000000008</v>
      </c>
      <c r="J687" s="178">
        <v>8.26</v>
      </c>
    </row>
    <row r="688" spans="1:10" customFormat="1" ht="25.5" x14ac:dyDescent="0.2">
      <c r="A688" s="206"/>
      <c r="B688" s="206"/>
      <c r="C688" s="206"/>
      <c r="D688" s="206"/>
      <c r="E688" s="206" t="s">
        <v>3313</v>
      </c>
      <c r="F688" s="207">
        <v>8.67</v>
      </c>
      <c r="G688" s="206" t="s">
        <v>3314</v>
      </c>
      <c r="H688" s="207">
        <v>0</v>
      </c>
      <c r="I688" s="206" t="s">
        <v>3315</v>
      </c>
      <c r="J688" s="207">
        <v>8.67</v>
      </c>
    </row>
    <row r="689" spans="1:10" customFormat="1" ht="15" thickBot="1" x14ac:dyDescent="0.25">
      <c r="A689" s="206"/>
      <c r="B689" s="206"/>
      <c r="C689" s="206"/>
      <c r="D689" s="206"/>
      <c r="E689" s="206" t="s">
        <v>3316</v>
      </c>
      <c r="F689" s="207">
        <v>5.45</v>
      </c>
      <c r="G689" s="206"/>
      <c r="H689" s="285" t="s">
        <v>3317</v>
      </c>
      <c r="I689" s="285"/>
      <c r="J689" s="207">
        <v>25.25</v>
      </c>
    </row>
    <row r="690" spans="1:10" customFormat="1" ht="0.95" customHeight="1" thickTop="1" x14ac:dyDescent="0.2">
      <c r="A690" s="208"/>
      <c r="B690" s="208"/>
      <c r="C690" s="208"/>
      <c r="D690" s="208"/>
      <c r="E690" s="208"/>
      <c r="F690" s="208"/>
      <c r="G690" s="208"/>
      <c r="H690" s="208"/>
      <c r="I690" s="208"/>
      <c r="J690" s="208"/>
    </row>
    <row r="691" spans="1:10" customFormat="1" ht="18" customHeight="1" x14ac:dyDescent="0.2">
      <c r="A691" s="179" t="s">
        <v>2161</v>
      </c>
      <c r="B691" s="180" t="s">
        <v>1</v>
      </c>
      <c r="C691" s="179" t="s">
        <v>2</v>
      </c>
      <c r="D691" s="179" t="s">
        <v>3</v>
      </c>
      <c r="E691" s="281" t="s">
        <v>3297</v>
      </c>
      <c r="F691" s="281"/>
      <c r="G691" s="181" t="s">
        <v>4</v>
      </c>
      <c r="H691" s="180" t="s">
        <v>5</v>
      </c>
      <c r="I691" s="180" t="s">
        <v>6</v>
      </c>
      <c r="J691" s="180" t="s">
        <v>8</v>
      </c>
    </row>
    <row r="692" spans="1:10" customFormat="1" ht="39" customHeight="1" x14ac:dyDescent="0.2">
      <c r="A692" s="187" t="s">
        <v>3298</v>
      </c>
      <c r="B692" s="189" t="s">
        <v>1926</v>
      </c>
      <c r="C692" s="187" t="s">
        <v>15</v>
      </c>
      <c r="D692" s="187" t="s">
        <v>1538</v>
      </c>
      <c r="E692" s="282" t="s">
        <v>3488</v>
      </c>
      <c r="F692" s="282"/>
      <c r="G692" s="188" t="s">
        <v>107</v>
      </c>
      <c r="H692" s="199">
        <v>1</v>
      </c>
      <c r="I692" s="190">
        <v>28.94</v>
      </c>
      <c r="J692" s="190">
        <v>28.94</v>
      </c>
    </row>
    <row r="693" spans="1:10" customFormat="1" ht="26.1" customHeight="1" x14ac:dyDescent="0.2">
      <c r="A693" s="200" t="s">
        <v>3300</v>
      </c>
      <c r="B693" s="201" t="s">
        <v>3464</v>
      </c>
      <c r="C693" s="200" t="s">
        <v>15</v>
      </c>
      <c r="D693" s="200" t="s">
        <v>3465</v>
      </c>
      <c r="E693" s="283" t="s">
        <v>3306</v>
      </c>
      <c r="F693" s="283"/>
      <c r="G693" s="202" t="s">
        <v>55</v>
      </c>
      <c r="H693" s="203">
        <v>0.129</v>
      </c>
      <c r="I693" s="204">
        <v>26.51</v>
      </c>
      <c r="J693" s="204">
        <v>3.41</v>
      </c>
    </row>
    <row r="694" spans="1:10" customFormat="1" ht="24" customHeight="1" x14ac:dyDescent="0.2">
      <c r="A694" s="200" t="s">
        <v>3300</v>
      </c>
      <c r="B694" s="201" t="s">
        <v>3466</v>
      </c>
      <c r="C694" s="200" t="s">
        <v>15</v>
      </c>
      <c r="D694" s="200" t="s">
        <v>3467</v>
      </c>
      <c r="E694" s="283" t="s">
        <v>3306</v>
      </c>
      <c r="F694" s="283"/>
      <c r="G694" s="202" t="s">
        <v>55</v>
      </c>
      <c r="H694" s="203">
        <v>0.129</v>
      </c>
      <c r="I694" s="204">
        <v>32.130000000000003</v>
      </c>
      <c r="J694" s="204">
        <v>4.1399999999999997</v>
      </c>
    </row>
    <row r="695" spans="1:10" customFormat="1" ht="26.1" customHeight="1" x14ac:dyDescent="0.2">
      <c r="A695" s="107" t="s">
        <v>2572</v>
      </c>
      <c r="B695" s="109" t="s">
        <v>2720</v>
      </c>
      <c r="C695" s="107" t="s">
        <v>15</v>
      </c>
      <c r="D695" s="107" t="s">
        <v>3496</v>
      </c>
      <c r="E695" s="284" t="s">
        <v>2573</v>
      </c>
      <c r="F695" s="284"/>
      <c r="G695" s="108" t="s">
        <v>107</v>
      </c>
      <c r="H695" s="205">
        <v>1.1000000000000001</v>
      </c>
      <c r="I695" s="178">
        <v>19.45</v>
      </c>
      <c r="J695" s="178">
        <v>21.39</v>
      </c>
    </row>
    <row r="696" spans="1:10" customFormat="1" ht="25.5" x14ac:dyDescent="0.2">
      <c r="A696" s="206"/>
      <c r="B696" s="206"/>
      <c r="C696" s="206"/>
      <c r="D696" s="206"/>
      <c r="E696" s="206" t="s">
        <v>3313</v>
      </c>
      <c r="F696" s="207">
        <v>5.67</v>
      </c>
      <c r="G696" s="206" t="s">
        <v>3314</v>
      </c>
      <c r="H696" s="207">
        <v>0</v>
      </c>
      <c r="I696" s="206" t="s">
        <v>3315</v>
      </c>
      <c r="J696" s="207">
        <v>5.67</v>
      </c>
    </row>
    <row r="697" spans="1:10" customFormat="1" ht="15" thickBot="1" x14ac:dyDescent="0.25">
      <c r="A697" s="206"/>
      <c r="B697" s="206"/>
      <c r="C697" s="206"/>
      <c r="D697" s="206"/>
      <c r="E697" s="206" t="s">
        <v>3316</v>
      </c>
      <c r="F697" s="207">
        <v>7.97</v>
      </c>
      <c r="G697" s="206"/>
      <c r="H697" s="285" t="s">
        <v>3317</v>
      </c>
      <c r="I697" s="285"/>
      <c r="J697" s="207">
        <v>36.909999999999997</v>
      </c>
    </row>
    <row r="698" spans="1:10" customFormat="1" ht="0.95" customHeight="1" thickTop="1" x14ac:dyDescent="0.2">
      <c r="A698" s="208"/>
      <c r="B698" s="208"/>
      <c r="C698" s="208"/>
      <c r="D698" s="208"/>
      <c r="E698" s="208"/>
      <c r="F698" s="208"/>
      <c r="G698" s="208"/>
      <c r="H698" s="208"/>
      <c r="I698" s="208"/>
      <c r="J698" s="208"/>
    </row>
    <row r="699" spans="1:10" customFormat="1" ht="18" customHeight="1" x14ac:dyDescent="0.2">
      <c r="A699" s="179" t="s">
        <v>2165</v>
      </c>
      <c r="B699" s="180" t="s">
        <v>1</v>
      </c>
      <c r="C699" s="179" t="s">
        <v>2</v>
      </c>
      <c r="D699" s="179" t="s">
        <v>3</v>
      </c>
      <c r="E699" s="281" t="s">
        <v>3297</v>
      </c>
      <c r="F699" s="281"/>
      <c r="G699" s="181" t="s">
        <v>4</v>
      </c>
      <c r="H699" s="180" t="s">
        <v>5</v>
      </c>
      <c r="I699" s="180" t="s">
        <v>6</v>
      </c>
      <c r="J699" s="180" t="s">
        <v>8</v>
      </c>
    </row>
    <row r="700" spans="1:10" customFormat="1" ht="26.1" customHeight="1" x14ac:dyDescent="0.2">
      <c r="A700" s="187" t="s">
        <v>3298</v>
      </c>
      <c r="B700" s="189" t="s">
        <v>1930</v>
      </c>
      <c r="C700" s="187" t="s">
        <v>15</v>
      </c>
      <c r="D700" s="187" t="s">
        <v>3204</v>
      </c>
      <c r="E700" s="282" t="s">
        <v>3497</v>
      </c>
      <c r="F700" s="282"/>
      <c r="G700" s="188" t="s">
        <v>25</v>
      </c>
      <c r="H700" s="199">
        <v>1</v>
      </c>
      <c r="I700" s="190">
        <v>56.09</v>
      </c>
      <c r="J700" s="190">
        <v>56.09</v>
      </c>
    </row>
    <row r="701" spans="1:10" customFormat="1" ht="24" customHeight="1" x14ac:dyDescent="0.2">
      <c r="A701" s="200" t="s">
        <v>3300</v>
      </c>
      <c r="B701" s="201" t="s">
        <v>3466</v>
      </c>
      <c r="C701" s="200" t="s">
        <v>15</v>
      </c>
      <c r="D701" s="200" t="s">
        <v>3467</v>
      </c>
      <c r="E701" s="283" t="s">
        <v>3306</v>
      </c>
      <c r="F701" s="283"/>
      <c r="G701" s="202" t="s">
        <v>55</v>
      </c>
      <c r="H701" s="203">
        <v>0.43172159999999998</v>
      </c>
      <c r="I701" s="204">
        <v>32.130000000000003</v>
      </c>
      <c r="J701" s="204">
        <v>13.87</v>
      </c>
    </row>
    <row r="702" spans="1:10" customFormat="1" ht="26.1" customHeight="1" x14ac:dyDescent="0.2">
      <c r="A702" s="200" t="s">
        <v>3300</v>
      </c>
      <c r="B702" s="201" t="s">
        <v>3464</v>
      </c>
      <c r="C702" s="200" t="s">
        <v>15</v>
      </c>
      <c r="D702" s="200" t="s">
        <v>3465</v>
      </c>
      <c r="E702" s="283" t="s">
        <v>3306</v>
      </c>
      <c r="F702" s="283"/>
      <c r="G702" s="202" t="s">
        <v>55</v>
      </c>
      <c r="H702" s="203">
        <v>0.3237912</v>
      </c>
      <c r="I702" s="204">
        <v>26.51</v>
      </c>
      <c r="J702" s="204">
        <v>8.58</v>
      </c>
    </row>
    <row r="703" spans="1:10" customFormat="1" ht="39" customHeight="1" x14ac:dyDescent="0.2">
      <c r="A703" s="107" t="s">
        <v>2572</v>
      </c>
      <c r="B703" s="109" t="s">
        <v>2721</v>
      </c>
      <c r="C703" s="107" t="s">
        <v>15</v>
      </c>
      <c r="D703" s="107" t="s">
        <v>2722</v>
      </c>
      <c r="E703" s="284" t="s">
        <v>2573</v>
      </c>
      <c r="F703" s="284"/>
      <c r="G703" s="108" t="s">
        <v>25</v>
      </c>
      <c r="H703" s="205">
        <v>1</v>
      </c>
      <c r="I703" s="178">
        <v>33.64</v>
      </c>
      <c r="J703" s="178">
        <v>33.64</v>
      </c>
    </row>
    <row r="704" spans="1:10" customFormat="1" ht="25.5" x14ac:dyDescent="0.2">
      <c r="A704" s="206"/>
      <c r="B704" s="206"/>
      <c r="C704" s="206"/>
      <c r="D704" s="206"/>
      <c r="E704" s="206" t="s">
        <v>3313</v>
      </c>
      <c r="F704" s="207">
        <v>16.940000000000001</v>
      </c>
      <c r="G704" s="206" t="s">
        <v>3314</v>
      </c>
      <c r="H704" s="207">
        <v>0</v>
      </c>
      <c r="I704" s="206" t="s">
        <v>3315</v>
      </c>
      <c r="J704" s="207">
        <v>16.940000000000001</v>
      </c>
    </row>
    <row r="705" spans="1:10" customFormat="1" ht="15" thickBot="1" x14ac:dyDescent="0.25">
      <c r="A705" s="206"/>
      <c r="B705" s="206"/>
      <c r="C705" s="206"/>
      <c r="D705" s="206"/>
      <c r="E705" s="206" t="s">
        <v>3316</v>
      </c>
      <c r="F705" s="207">
        <v>15.44</v>
      </c>
      <c r="G705" s="206"/>
      <c r="H705" s="285" t="s">
        <v>3317</v>
      </c>
      <c r="I705" s="285"/>
      <c r="J705" s="207">
        <v>71.53</v>
      </c>
    </row>
    <row r="706" spans="1:10" customFormat="1" ht="0.95" customHeight="1" thickTop="1" x14ac:dyDescent="0.2">
      <c r="A706" s="208"/>
      <c r="B706" s="208"/>
      <c r="C706" s="208"/>
      <c r="D706" s="208"/>
      <c r="E706" s="208"/>
      <c r="F706" s="208"/>
      <c r="G706" s="208"/>
      <c r="H706" s="208"/>
      <c r="I706" s="208"/>
      <c r="J706" s="208"/>
    </row>
    <row r="707" spans="1:10" customFormat="1" ht="18" customHeight="1" x14ac:dyDescent="0.2">
      <c r="A707" s="179" t="s">
        <v>2169</v>
      </c>
      <c r="B707" s="180" t="s">
        <v>1</v>
      </c>
      <c r="C707" s="179" t="s">
        <v>2</v>
      </c>
      <c r="D707" s="179" t="s">
        <v>3</v>
      </c>
      <c r="E707" s="281" t="s">
        <v>3297</v>
      </c>
      <c r="F707" s="281"/>
      <c r="G707" s="181" t="s">
        <v>4</v>
      </c>
      <c r="H707" s="180" t="s">
        <v>5</v>
      </c>
      <c r="I707" s="180" t="s">
        <v>6</v>
      </c>
      <c r="J707" s="180" t="s">
        <v>8</v>
      </c>
    </row>
    <row r="708" spans="1:10" customFormat="1" ht="26.1" customHeight="1" x14ac:dyDescent="0.2">
      <c r="A708" s="187" t="s">
        <v>3298</v>
      </c>
      <c r="B708" s="189" t="s">
        <v>3272</v>
      </c>
      <c r="C708" s="187" t="s">
        <v>44</v>
      </c>
      <c r="D708" s="187" t="s">
        <v>1546</v>
      </c>
      <c r="E708" s="282" t="s">
        <v>3475</v>
      </c>
      <c r="F708" s="282"/>
      <c r="G708" s="188" t="s">
        <v>25</v>
      </c>
      <c r="H708" s="199">
        <v>1</v>
      </c>
      <c r="I708" s="190">
        <v>646.58000000000004</v>
      </c>
      <c r="J708" s="190">
        <v>646.58000000000004</v>
      </c>
    </row>
    <row r="709" spans="1:10" customFormat="1" ht="24" customHeight="1" x14ac:dyDescent="0.2">
      <c r="A709" s="200" t="s">
        <v>3300</v>
      </c>
      <c r="B709" s="201" t="s">
        <v>3466</v>
      </c>
      <c r="C709" s="200" t="s">
        <v>15</v>
      </c>
      <c r="D709" s="200" t="s">
        <v>3467</v>
      </c>
      <c r="E709" s="283" t="s">
        <v>3306</v>
      </c>
      <c r="F709" s="283"/>
      <c r="G709" s="202" t="s">
        <v>55</v>
      </c>
      <c r="H709" s="203">
        <v>2</v>
      </c>
      <c r="I709" s="204">
        <v>32.130000000000003</v>
      </c>
      <c r="J709" s="204">
        <v>64.260000000000005</v>
      </c>
    </row>
    <row r="710" spans="1:10" customFormat="1" ht="26.1" customHeight="1" x14ac:dyDescent="0.2">
      <c r="A710" s="200" t="s">
        <v>3300</v>
      </c>
      <c r="B710" s="201" t="s">
        <v>3498</v>
      </c>
      <c r="C710" s="200" t="s">
        <v>37</v>
      </c>
      <c r="D710" s="200" t="s">
        <v>3499</v>
      </c>
      <c r="E710" s="283" t="s">
        <v>3500</v>
      </c>
      <c r="F710" s="283"/>
      <c r="G710" s="202" t="s">
        <v>25</v>
      </c>
      <c r="H710" s="203">
        <v>1</v>
      </c>
      <c r="I710" s="204">
        <v>141.30000000000001</v>
      </c>
      <c r="J710" s="204">
        <v>141.30000000000001</v>
      </c>
    </row>
    <row r="711" spans="1:10" customFormat="1" ht="39" customHeight="1" x14ac:dyDescent="0.2">
      <c r="A711" s="200" t="s">
        <v>3300</v>
      </c>
      <c r="B711" s="201" t="s">
        <v>3501</v>
      </c>
      <c r="C711" s="200" t="s">
        <v>15</v>
      </c>
      <c r="D711" s="200" t="s">
        <v>3502</v>
      </c>
      <c r="E711" s="283" t="s">
        <v>3333</v>
      </c>
      <c r="F711" s="283"/>
      <c r="G711" s="202" t="s">
        <v>67</v>
      </c>
      <c r="H711" s="203">
        <v>0.05</v>
      </c>
      <c r="I711" s="204">
        <v>691.46</v>
      </c>
      <c r="J711" s="204">
        <v>34.57</v>
      </c>
    </row>
    <row r="712" spans="1:10" customFormat="1" ht="26.1" customHeight="1" x14ac:dyDescent="0.2">
      <c r="A712" s="200" t="s">
        <v>3300</v>
      </c>
      <c r="B712" s="201" t="s">
        <v>91</v>
      </c>
      <c r="C712" s="200" t="s">
        <v>15</v>
      </c>
      <c r="D712" s="200" t="s">
        <v>3503</v>
      </c>
      <c r="E712" s="283" t="s">
        <v>3504</v>
      </c>
      <c r="F712" s="283"/>
      <c r="G712" s="202" t="s">
        <v>82</v>
      </c>
      <c r="H712" s="203">
        <v>1</v>
      </c>
      <c r="I712" s="204">
        <v>17.579999999999998</v>
      </c>
      <c r="J712" s="204">
        <v>17.579999999999998</v>
      </c>
    </row>
    <row r="713" spans="1:10" customFormat="1" ht="26.1" customHeight="1" x14ac:dyDescent="0.2">
      <c r="A713" s="200" t="s">
        <v>3300</v>
      </c>
      <c r="B713" s="201" t="s">
        <v>3464</v>
      </c>
      <c r="C713" s="200" t="s">
        <v>15</v>
      </c>
      <c r="D713" s="200" t="s">
        <v>3465</v>
      </c>
      <c r="E713" s="283" t="s">
        <v>3306</v>
      </c>
      <c r="F713" s="283"/>
      <c r="G713" s="202" t="s">
        <v>55</v>
      </c>
      <c r="H713" s="203">
        <v>2</v>
      </c>
      <c r="I713" s="204">
        <v>26.51</v>
      </c>
      <c r="J713" s="204">
        <v>53.02</v>
      </c>
    </row>
    <row r="714" spans="1:10" customFormat="1" ht="26.1" customHeight="1" x14ac:dyDescent="0.2">
      <c r="A714" s="107" t="s">
        <v>2572</v>
      </c>
      <c r="B714" s="109" t="s">
        <v>2723</v>
      </c>
      <c r="C714" s="107" t="s">
        <v>15</v>
      </c>
      <c r="D714" s="107" t="s">
        <v>1707</v>
      </c>
      <c r="E714" s="284" t="s">
        <v>2573</v>
      </c>
      <c r="F714" s="284"/>
      <c r="G714" s="108" t="s">
        <v>25</v>
      </c>
      <c r="H714" s="205">
        <v>2</v>
      </c>
      <c r="I714" s="178">
        <v>26.13</v>
      </c>
      <c r="J714" s="178">
        <v>52.26</v>
      </c>
    </row>
    <row r="715" spans="1:10" customFormat="1" ht="26.1" customHeight="1" x14ac:dyDescent="0.2">
      <c r="A715" s="107" t="s">
        <v>2572</v>
      </c>
      <c r="B715" s="109" t="s">
        <v>2724</v>
      </c>
      <c r="C715" s="107" t="s">
        <v>15</v>
      </c>
      <c r="D715" s="107" t="s">
        <v>1708</v>
      </c>
      <c r="E715" s="284" t="s">
        <v>2573</v>
      </c>
      <c r="F715" s="284"/>
      <c r="G715" s="108" t="s">
        <v>25</v>
      </c>
      <c r="H715" s="205">
        <v>1</v>
      </c>
      <c r="I715" s="178">
        <v>283.58999999999997</v>
      </c>
      <c r="J715" s="178">
        <v>283.58999999999997</v>
      </c>
    </row>
    <row r="716" spans="1:10" customFormat="1" ht="25.5" x14ac:dyDescent="0.2">
      <c r="A716" s="206"/>
      <c r="B716" s="206"/>
      <c r="C716" s="206"/>
      <c r="D716" s="206"/>
      <c r="E716" s="206" t="s">
        <v>3313</v>
      </c>
      <c r="F716" s="207">
        <v>113.34</v>
      </c>
      <c r="G716" s="206" t="s">
        <v>3314</v>
      </c>
      <c r="H716" s="207">
        <v>0</v>
      </c>
      <c r="I716" s="206" t="s">
        <v>3315</v>
      </c>
      <c r="J716" s="207">
        <v>113.34</v>
      </c>
    </row>
    <row r="717" spans="1:10" customFormat="1" ht="15" thickBot="1" x14ac:dyDescent="0.25">
      <c r="A717" s="206"/>
      <c r="B717" s="206"/>
      <c r="C717" s="206"/>
      <c r="D717" s="206"/>
      <c r="E717" s="206" t="s">
        <v>3316</v>
      </c>
      <c r="F717" s="207">
        <v>178.06</v>
      </c>
      <c r="G717" s="206"/>
      <c r="H717" s="285" t="s">
        <v>3317</v>
      </c>
      <c r="I717" s="285"/>
      <c r="J717" s="207">
        <v>824.64</v>
      </c>
    </row>
    <row r="718" spans="1:10" customFormat="1" ht="0.95" customHeight="1" thickTop="1" x14ac:dyDescent="0.2">
      <c r="A718" s="208"/>
      <c r="B718" s="208"/>
      <c r="C718" s="208"/>
      <c r="D718" s="208"/>
      <c r="E718" s="208"/>
      <c r="F718" s="208"/>
      <c r="G718" s="208"/>
      <c r="H718" s="208"/>
      <c r="I718" s="208"/>
      <c r="J718" s="208"/>
    </row>
    <row r="719" spans="1:10" customFormat="1" ht="18" customHeight="1" x14ac:dyDescent="0.2">
      <c r="A719" s="179" t="s">
        <v>2170</v>
      </c>
      <c r="B719" s="180" t="s">
        <v>1</v>
      </c>
      <c r="C719" s="179" t="s">
        <v>2</v>
      </c>
      <c r="D719" s="179" t="s">
        <v>3</v>
      </c>
      <c r="E719" s="281" t="s">
        <v>3297</v>
      </c>
      <c r="F719" s="281"/>
      <c r="G719" s="181" t="s">
        <v>4</v>
      </c>
      <c r="H719" s="180" t="s">
        <v>5</v>
      </c>
      <c r="I719" s="180" t="s">
        <v>6</v>
      </c>
      <c r="J719" s="180" t="s">
        <v>8</v>
      </c>
    </row>
    <row r="720" spans="1:10" customFormat="1" ht="39" customHeight="1" x14ac:dyDescent="0.2">
      <c r="A720" s="187" t="s">
        <v>3298</v>
      </c>
      <c r="B720" s="189" t="s">
        <v>3273</v>
      </c>
      <c r="C720" s="187" t="s">
        <v>44</v>
      </c>
      <c r="D720" s="187" t="s">
        <v>1547</v>
      </c>
      <c r="E720" s="282" t="s">
        <v>3475</v>
      </c>
      <c r="F720" s="282"/>
      <c r="G720" s="188" t="s">
        <v>25</v>
      </c>
      <c r="H720" s="199">
        <v>1</v>
      </c>
      <c r="I720" s="190">
        <v>674.83</v>
      </c>
      <c r="J720" s="190">
        <v>674.83</v>
      </c>
    </row>
    <row r="721" spans="1:10" customFormat="1" ht="24" customHeight="1" x14ac:dyDescent="0.2">
      <c r="A721" s="200" t="s">
        <v>3300</v>
      </c>
      <c r="B721" s="201" t="s">
        <v>3466</v>
      </c>
      <c r="C721" s="200" t="s">
        <v>15</v>
      </c>
      <c r="D721" s="200" t="s">
        <v>3467</v>
      </c>
      <c r="E721" s="283" t="s">
        <v>3306</v>
      </c>
      <c r="F721" s="283"/>
      <c r="G721" s="202" t="s">
        <v>55</v>
      </c>
      <c r="H721" s="203">
        <v>2</v>
      </c>
      <c r="I721" s="204">
        <v>32.130000000000003</v>
      </c>
      <c r="J721" s="204">
        <v>64.260000000000005</v>
      </c>
    </row>
    <row r="722" spans="1:10" customFormat="1" ht="39" customHeight="1" x14ac:dyDescent="0.2">
      <c r="A722" s="200" t="s">
        <v>3300</v>
      </c>
      <c r="B722" s="201" t="s">
        <v>3501</v>
      </c>
      <c r="C722" s="200" t="s">
        <v>15</v>
      </c>
      <c r="D722" s="200" t="s">
        <v>3502</v>
      </c>
      <c r="E722" s="283" t="s">
        <v>3333</v>
      </c>
      <c r="F722" s="283"/>
      <c r="G722" s="202" t="s">
        <v>67</v>
      </c>
      <c r="H722" s="203">
        <v>0.05</v>
      </c>
      <c r="I722" s="204">
        <v>691.46</v>
      </c>
      <c r="J722" s="204">
        <v>34.57</v>
      </c>
    </row>
    <row r="723" spans="1:10" customFormat="1" ht="26.1" customHeight="1" x14ac:dyDescent="0.2">
      <c r="A723" s="200" t="s">
        <v>3300</v>
      </c>
      <c r="B723" s="201" t="s">
        <v>91</v>
      </c>
      <c r="C723" s="200" t="s">
        <v>15</v>
      </c>
      <c r="D723" s="200" t="s">
        <v>3503</v>
      </c>
      <c r="E723" s="283" t="s">
        <v>3504</v>
      </c>
      <c r="F723" s="283"/>
      <c r="G723" s="202" t="s">
        <v>82</v>
      </c>
      <c r="H723" s="203">
        <v>1</v>
      </c>
      <c r="I723" s="204">
        <v>17.579999999999998</v>
      </c>
      <c r="J723" s="204">
        <v>17.579999999999998</v>
      </c>
    </row>
    <row r="724" spans="1:10" customFormat="1" ht="26.1" customHeight="1" x14ac:dyDescent="0.2">
      <c r="A724" s="200" t="s">
        <v>3300</v>
      </c>
      <c r="B724" s="201" t="s">
        <v>3464</v>
      </c>
      <c r="C724" s="200" t="s">
        <v>15</v>
      </c>
      <c r="D724" s="200" t="s">
        <v>3465</v>
      </c>
      <c r="E724" s="283" t="s">
        <v>3306</v>
      </c>
      <c r="F724" s="283"/>
      <c r="G724" s="202" t="s">
        <v>55</v>
      </c>
      <c r="H724" s="203">
        <v>2</v>
      </c>
      <c r="I724" s="204">
        <v>26.51</v>
      </c>
      <c r="J724" s="204">
        <v>53.02</v>
      </c>
    </row>
    <row r="725" spans="1:10" customFormat="1" ht="26.1" customHeight="1" x14ac:dyDescent="0.2">
      <c r="A725" s="200" t="s">
        <v>3300</v>
      </c>
      <c r="B725" s="201" t="s">
        <v>3505</v>
      </c>
      <c r="C725" s="200" t="s">
        <v>37</v>
      </c>
      <c r="D725" s="200" t="s">
        <v>1709</v>
      </c>
      <c r="E725" s="283" t="s">
        <v>3500</v>
      </c>
      <c r="F725" s="283"/>
      <c r="G725" s="202" t="s">
        <v>25</v>
      </c>
      <c r="H725" s="203">
        <v>1</v>
      </c>
      <c r="I725" s="204">
        <v>169.55</v>
      </c>
      <c r="J725" s="204">
        <v>169.55</v>
      </c>
    </row>
    <row r="726" spans="1:10" customFormat="1" ht="26.1" customHeight="1" x14ac:dyDescent="0.2">
      <c r="A726" s="107" t="s">
        <v>2572</v>
      </c>
      <c r="B726" s="109" t="s">
        <v>2724</v>
      </c>
      <c r="C726" s="107" t="s">
        <v>15</v>
      </c>
      <c r="D726" s="107" t="s">
        <v>1708</v>
      </c>
      <c r="E726" s="284" t="s">
        <v>2573</v>
      </c>
      <c r="F726" s="284"/>
      <c r="G726" s="108" t="s">
        <v>25</v>
      </c>
      <c r="H726" s="205">
        <v>1</v>
      </c>
      <c r="I726" s="178">
        <v>283.58999999999997</v>
      </c>
      <c r="J726" s="178">
        <v>283.58999999999997</v>
      </c>
    </row>
    <row r="727" spans="1:10" customFormat="1" ht="26.1" customHeight="1" x14ac:dyDescent="0.2">
      <c r="A727" s="107" t="s">
        <v>2572</v>
      </c>
      <c r="B727" s="109" t="s">
        <v>2723</v>
      </c>
      <c r="C727" s="107" t="s">
        <v>15</v>
      </c>
      <c r="D727" s="107" t="s">
        <v>1707</v>
      </c>
      <c r="E727" s="284" t="s">
        <v>2573</v>
      </c>
      <c r="F727" s="284"/>
      <c r="G727" s="108" t="s">
        <v>25</v>
      </c>
      <c r="H727" s="205">
        <v>2</v>
      </c>
      <c r="I727" s="178">
        <v>26.13</v>
      </c>
      <c r="J727" s="178">
        <v>52.26</v>
      </c>
    </row>
    <row r="728" spans="1:10" customFormat="1" ht="25.5" x14ac:dyDescent="0.2">
      <c r="A728" s="206"/>
      <c r="B728" s="206"/>
      <c r="C728" s="206"/>
      <c r="D728" s="206"/>
      <c r="E728" s="206" t="s">
        <v>3313</v>
      </c>
      <c r="F728" s="207">
        <v>113.34</v>
      </c>
      <c r="G728" s="206" t="s">
        <v>3314</v>
      </c>
      <c r="H728" s="207">
        <v>0</v>
      </c>
      <c r="I728" s="206" t="s">
        <v>3315</v>
      </c>
      <c r="J728" s="207">
        <v>113.34</v>
      </c>
    </row>
    <row r="729" spans="1:10" customFormat="1" ht="15" thickBot="1" x14ac:dyDescent="0.25">
      <c r="A729" s="206"/>
      <c r="B729" s="206"/>
      <c r="C729" s="206"/>
      <c r="D729" s="206"/>
      <c r="E729" s="206" t="s">
        <v>3316</v>
      </c>
      <c r="F729" s="207">
        <v>185.84</v>
      </c>
      <c r="G729" s="206"/>
      <c r="H729" s="285" t="s">
        <v>3317</v>
      </c>
      <c r="I729" s="285"/>
      <c r="J729" s="207">
        <v>860.67</v>
      </c>
    </row>
    <row r="730" spans="1:10" customFormat="1" ht="0.95" customHeight="1" thickTop="1" x14ac:dyDescent="0.2">
      <c r="A730" s="208"/>
      <c r="B730" s="208"/>
      <c r="C730" s="208"/>
      <c r="D730" s="208"/>
      <c r="E730" s="208"/>
      <c r="F730" s="208"/>
      <c r="G730" s="208"/>
      <c r="H730" s="208"/>
      <c r="I730" s="208"/>
      <c r="J730" s="208"/>
    </row>
    <row r="731" spans="1:10" customFormat="1" ht="18" customHeight="1" x14ac:dyDescent="0.2">
      <c r="A731" s="179" t="s">
        <v>2171</v>
      </c>
      <c r="B731" s="180" t="s">
        <v>1</v>
      </c>
      <c r="C731" s="179" t="s">
        <v>2</v>
      </c>
      <c r="D731" s="179" t="s">
        <v>3</v>
      </c>
      <c r="E731" s="281" t="s">
        <v>3297</v>
      </c>
      <c r="F731" s="281"/>
      <c r="G731" s="181" t="s">
        <v>4</v>
      </c>
      <c r="H731" s="180" t="s">
        <v>5</v>
      </c>
      <c r="I731" s="180" t="s">
        <v>6</v>
      </c>
      <c r="J731" s="180" t="s">
        <v>8</v>
      </c>
    </row>
    <row r="732" spans="1:10" customFormat="1" ht="51.95" customHeight="1" x14ac:dyDescent="0.2">
      <c r="A732" s="187" t="s">
        <v>3298</v>
      </c>
      <c r="B732" s="189" t="s">
        <v>1249</v>
      </c>
      <c r="C732" s="187" t="s">
        <v>15</v>
      </c>
      <c r="D732" s="187" t="s">
        <v>1548</v>
      </c>
      <c r="E732" s="282" t="s">
        <v>3488</v>
      </c>
      <c r="F732" s="282"/>
      <c r="G732" s="188" t="s">
        <v>107</v>
      </c>
      <c r="H732" s="199">
        <v>1</v>
      </c>
      <c r="I732" s="190">
        <v>19.66</v>
      </c>
      <c r="J732" s="190">
        <v>19.66</v>
      </c>
    </row>
    <row r="733" spans="1:10" customFormat="1" ht="26.1" customHeight="1" x14ac:dyDescent="0.2">
      <c r="A733" s="200" t="s">
        <v>3300</v>
      </c>
      <c r="B733" s="201" t="s">
        <v>3464</v>
      </c>
      <c r="C733" s="200" t="s">
        <v>15</v>
      </c>
      <c r="D733" s="200" t="s">
        <v>3465</v>
      </c>
      <c r="E733" s="283" t="s">
        <v>3306</v>
      </c>
      <c r="F733" s="283"/>
      <c r="G733" s="202" t="s">
        <v>55</v>
      </c>
      <c r="H733" s="203">
        <v>0.11219999999999999</v>
      </c>
      <c r="I733" s="204">
        <v>26.51</v>
      </c>
      <c r="J733" s="204">
        <v>2.97</v>
      </c>
    </row>
    <row r="734" spans="1:10" customFormat="1" ht="24" customHeight="1" x14ac:dyDescent="0.2">
      <c r="A734" s="200" t="s">
        <v>3300</v>
      </c>
      <c r="B734" s="201" t="s">
        <v>3466</v>
      </c>
      <c r="C734" s="200" t="s">
        <v>15</v>
      </c>
      <c r="D734" s="200" t="s">
        <v>3467</v>
      </c>
      <c r="E734" s="283" t="s">
        <v>3306</v>
      </c>
      <c r="F734" s="283"/>
      <c r="G734" s="202" t="s">
        <v>55</v>
      </c>
      <c r="H734" s="203">
        <v>0.11219999999999999</v>
      </c>
      <c r="I734" s="204">
        <v>32.130000000000003</v>
      </c>
      <c r="J734" s="204">
        <v>3.6</v>
      </c>
    </row>
    <row r="735" spans="1:10" customFormat="1" ht="26.1" customHeight="1" x14ac:dyDescent="0.2">
      <c r="A735" s="107" t="s">
        <v>2572</v>
      </c>
      <c r="B735" s="109" t="s">
        <v>2725</v>
      </c>
      <c r="C735" s="107" t="s">
        <v>15</v>
      </c>
      <c r="D735" s="107" t="s">
        <v>3506</v>
      </c>
      <c r="E735" s="284" t="s">
        <v>2573</v>
      </c>
      <c r="F735" s="284"/>
      <c r="G735" s="108" t="s">
        <v>107</v>
      </c>
      <c r="H735" s="205">
        <v>1.1000000000000001</v>
      </c>
      <c r="I735" s="178">
        <v>11.9</v>
      </c>
      <c r="J735" s="178">
        <v>13.09</v>
      </c>
    </row>
    <row r="736" spans="1:10" customFormat="1" ht="25.5" x14ac:dyDescent="0.2">
      <c r="A736" s="206"/>
      <c r="B736" s="206"/>
      <c r="C736" s="206"/>
      <c r="D736" s="206"/>
      <c r="E736" s="206" t="s">
        <v>3313</v>
      </c>
      <c r="F736" s="207">
        <v>4.93</v>
      </c>
      <c r="G736" s="206" t="s">
        <v>3314</v>
      </c>
      <c r="H736" s="207">
        <v>0</v>
      </c>
      <c r="I736" s="206" t="s">
        <v>3315</v>
      </c>
      <c r="J736" s="207">
        <v>4.93</v>
      </c>
    </row>
    <row r="737" spans="1:10" customFormat="1" ht="15" thickBot="1" x14ac:dyDescent="0.25">
      <c r="A737" s="206"/>
      <c r="B737" s="206"/>
      <c r="C737" s="206"/>
      <c r="D737" s="206"/>
      <c r="E737" s="206" t="s">
        <v>3316</v>
      </c>
      <c r="F737" s="207">
        <v>5.41</v>
      </c>
      <c r="G737" s="206"/>
      <c r="H737" s="285" t="s">
        <v>3317</v>
      </c>
      <c r="I737" s="285"/>
      <c r="J737" s="207">
        <v>25.07</v>
      </c>
    </row>
    <row r="738" spans="1:10" customFormat="1" ht="0.95" customHeight="1" thickTop="1" x14ac:dyDescent="0.2">
      <c r="A738" s="208"/>
      <c r="B738" s="208"/>
      <c r="C738" s="208"/>
      <c r="D738" s="208"/>
      <c r="E738" s="208"/>
      <c r="F738" s="208"/>
      <c r="G738" s="208"/>
      <c r="H738" s="208"/>
      <c r="I738" s="208"/>
      <c r="J738" s="208"/>
    </row>
    <row r="739" spans="1:10" customFormat="1" ht="18" customHeight="1" x14ac:dyDescent="0.2">
      <c r="A739" s="179" t="s">
        <v>2172</v>
      </c>
      <c r="B739" s="180" t="s">
        <v>1</v>
      </c>
      <c r="C739" s="179" t="s">
        <v>2</v>
      </c>
      <c r="D739" s="179" t="s">
        <v>3</v>
      </c>
      <c r="E739" s="281" t="s">
        <v>3297</v>
      </c>
      <c r="F739" s="281"/>
      <c r="G739" s="181" t="s">
        <v>4</v>
      </c>
      <c r="H739" s="180" t="s">
        <v>5</v>
      </c>
      <c r="I739" s="180" t="s">
        <v>6</v>
      </c>
      <c r="J739" s="180" t="s">
        <v>8</v>
      </c>
    </row>
    <row r="740" spans="1:10" customFormat="1" ht="51.95" customHeight="1" x14ac:dyDescent="0.2">
      <c r="A740" s="187" t="s">
        <v>3298</v>
      </c>
      <c r="B740" s="189" t="s">
        <v>1338</v>
      </c>
      <c r="C740" s="187" t="s">
        <v>15</v>
      </c>
      <c r="D740" s="187" t="s">
        <v>1549</v>
      </c>
      <c r="E740" s="282" t="s">
        <v>3488</v>
      </c>
      <c r="F740" s="282"/>
      <c r="G740" s="188" t="s">
        <v>25</v>
      </c>
      <c r="H740" s="199">
        <v>1</v>
      </c>
      <c r="I740" s="190">
        <v>18.100000000000001</v>
      </c>
      <c r="J740" s="190">
        <v>18.100000000000001</v>
      </c>
    </row>
    <row r="741" spans="1:10" customFormat="1" ht="26.1" customHeight="1" x14ac:dyDescent="0.2">
      <c r="A741" s="200" t="s">
        <v>3300</v>
      </c>
      <c r="B741" s="201" t="s">
        <v>3464</v>
      </c>
      <c r="C741" s="200" t="s">
        <v>15</v>
      </c>
      <c r="D741" s="200" t="s">
        <v>3465</v>
      </c>
      <c r="E741" s="283" t="s">
        <v>3306</v>
      </c>
      <c r="F741" s="283"/>
      <c r="G741" s="202" t="s">
        <v>55</v>
      </c>
      <c r="H741" s="203">
        <v>0.2243</v>
      </c>
      <c r="I741" s="204">
        <v>26.51</v>
      </c>
      <c r="J741" s="204">
        <v>5.94</v>
      </c>
    </row>
    <row r="742" spans="1:10" customFormat="1" ht="24" customHeight="1" x14ac:dyDescent="0.2">
      <c r="A742" s="200" t="s">
        <v>3300</v>
      </c>
      <c r="B742" s="201" t="s">
        <v>3466</v>
      </c>
      <c r="C742" s="200" t="s">
        <v>15</v>
      </c>
      <c r="D742" s="200" t="s">
        <v>3467</v>
      </c>
      <c r="E742" s="283" t="s">
        <v>3306</v>
      </c>
      <c r="F742" s="283"/>
      <c r="G742" s="202" t="s">
        <v>55</v>
      </c>
      <c r="H742" s="203">
        <v>0.2243</v>
      </c>
      <c r="I742" s="204">
        <v>32.130000000000003</v>
      </c>
      <c r="J742" s="204">
        <v>7.2</v>
      </c>
    </row>
    <row r="743" spans="1:10" customFormat="1" ht="26.1" customHeight="1" x14ac:dyDescent="0.2">
      <c r="A743" s="107" t="s">
        <v>2572</v>
      </c>
      <c r="B743" s="109" t="s">
        <v>2726</v>
      </c>
      <c r="C743" s="107" t="s">
        <v>15</v>
      </c>
      <c r="D743" s="107" t="s">
        <v>2727</v>
      </c>
      <c r="E743" s="284" t="s">
        <v>2573</v>
      </c>
      <c r="F743" s="284"/>
      <c r="G743" s="108" t="s">
        <v>25</v>
      </c>
      <c r="H743" s="205">
        <v>1</v>
      </c>
      <c r="I743" s="178">
        <v>4.96</v>
      </c>
      <c r="J743" s="178">
        <v>4.96</v>
      </c>
    </row>
    <row r="744" spans="1:10" customFormat="1" ht="25.5" x14ac:dyDescent="0.2">
      <c r="A744" s="206"/>
      <c r="B744" s="206"/>
      <c r="C744" s="206"/>
      <c r="D744" s="206"/>
      <c r="E744" s="206" t="s">
        <v>3313</v>
      </c>
      <c r="F744" s="207">
        <v>9.8800000000000008</v>
      </c>
      <c r="G744" s="206" t="s">
        <v>3314</v>
      </c>
      <c r="H744" s="207">
        <v>0</v>
      </c>
      <c r="I744" s="206" t="s">
        <v>3315</v>
      </c>
      <c r="J744" s="207">
        <v>9.8800000000000008</v>
      </c>
    </row>
    <row r="745" spans="1:10" customFormat="1" ht="15" thickBot="1" x14ac:dyDescent="0.25">
      <c r="A745" s="206"/>
      <c r="B745" s="206"/>
      <c r="C745" s="206"/>
      <c r="D745" s="206"/>
      <c r="E745" s="206" t="s">
        <v>3316</v>
      </c>
      <c r="F745" s="207">
        <v>4.9800000000000004</v>
      </c>
      <c r="G745" s="206"/>
      <c r="H745" s="285" t="s">
        <v>3317</v>
      </c>
      <c r="I745" s="285"/>
      <c r="J745" s="207">
        <v>23.08</v>
      </c>
    </row>
    <row r="746" spans="1:10" customFormat="1" ht="0.95" customHeight="1" thickTop="1" x14ac:dyDescent="0.2">
      <c r="A746" s="208"/>
      <c r="B746" s="208"/>
      <c r="C746" s="208"/>
      <c r="D746" s="208"/>
      <c r="E746" s="208"/>
      <c r="F746" s="208"/>
      <c r="G746" s="208"/>
      <c r="H746" s="208"/>
      <c r="I746" s="208"/>
      <c r="J746" s="208"/>
    </row>
    <row r="747" spans="1:10" customFormat="1" ht="18" customHeight="1" x14ac:dyDescent="0.2">
      <c r="A747" s="179" t="s">
        <v>2173</v>
      </c>
      <c r="B747" s="180" t="s">
        <v>1</v>
      </c>
      <c r="C747" s="179" t="s">
        <v>2</v>
      </c>
      <c r="D747" s="179" t="s">
        <v>3</v>
      </c>
      <c r="E747" s="281" t="s">
        <v>3297</v>
      </c>
      <c r="F747" s="281"/>
      <c r="G747" s="181" t="s">
        <v>4</v>
      </c>
      <c r="H747" s="180" t="s">
        <v>5</v>
      </c>
      <c r="I747" s="180" t="s">
        <v>6</v>
      </c>
      <c r="J747" s="180" t="s">
        <v>8</v>
      </c>
    </row>
    <row r="748" spans="1:10" customFormat="1" ht="51.95" customHeight="1" x14ac:dyDescent="0.2">
      <c r="A748" s="187" t="s">
        <v>3298</v>
      </c>
      <c r="B748" s="189" t="s">
        <v>1328</v>
      </c>
      <c r="C748" s="187" t="s">
        <v>15</v>
      </c>
      <c r="D748" s="187" t="s">
        <v>1550</v>
      </c>
      <c r="E748" s="282" t="s">
        <v>3488</v>
      </c>
      <c r="F748" s="282"/>
      <c r="G748" s="188" t="s">
        <v>25</v>
      </c>
      <c r="H748" s="199">
        <v>1</v>
      </c>
      <c r="I748" s="190">
        <v>27.68</v>
      </c>
      <c r="J748" s="190">
        <v>27.68</v>
      </c>
    </row>
    <row r="749" spans="1:10" customFormat="1" ht="26.1" customHeight="1" x14ac:dyDescent="0.2">
      <c r="A749" s="200" t="s">
        <v>3300</v>
      </c>
      <c r="B749" s="201" t="s">
        <v>3464</v>
      </c>
      <c r="C749" s="200" t="s">
        <v>15</v>
      </c>
      <c r="D749" s="200" t="s">
        <v>3465</v>
      </c>
      <c r="E749" s="283" t="s">
        <v>3306</v>
      </c>
      <c r="F749" s="283"/>
      <c r="G749" s="202" t="s">
        <v>55</v>
      </c>
      <c r="H749" s="203">
        <v>0.33650000000000002</v>
      </c>
      <c r="I749" s="204">
        <v>26.51</v>
      </c>
      <c r="J749" s="204">
        <v>8.92</v>
      </c>
    </row>
    <row r="750" spans="1:10" customFormat="1" ht="24" customHeight="1" x14ac:dyDescent="0.2">
      <c r="A750" s="200" t="s">
        <v>3300</v>
      </c>
      <c r="B750" s="201" t="s">
        <v>3466</v>
      </c>
      <c r="C750" s="200" t="s">
        <v>15</v>
      </c>
      <c r="D750" s="200" t="s">
        <v>3467</v>
      </c>
      <c r="E750" s="283" t="s">
        <v>3306</v>
      </c>
      <c r="F750" s="283"/>
      <c r="G750" s="202" t="s">
        <v>55</v>
      </c>
      <c r="H750" s="203">
        <v>0.33650000000000002</v>
      </c>
      <c r="I750" s="204">
        <v>32.130000000000003</v>
      </c>
      <c r="J750" s="204">
        <v>10.81</v>
      </c>
    </row>
    <row r="751" spans="1:10" customFormat="1" ht="26.1" customHeight="1" x14ac:dyDescent="0.2">
      <c r="A751" s="107" t="s">
        <v>2572</v>
      </c>
      <c r="B751" s="109" t="s">
        <v>2728</v>
      </c>
      <c r="C751" s="107" t="s">
        <v>15</v>
      </c>
      <c r="D751" s="107" t="s">
        <v>2729</v>
      </c>
      <c r="E751" s="284" t="s">
        <v>2573</v>
      </c>
      <c r="F751" s="284"/>
      <c r="G751" s="108" t="s">
        <v>25</v>
      </c>
      <c r="H751" s="205">
        <v>1</v>
      </c>
      <c r="I751" s="178">
        <v>7.95</v>
      </c>
      <c r="J751" s="178">
        <v>7.95</v>
      </c>
    </row>
    <row r="752" spans="1:10" customFormat="1" ht="25.5" x14ac:dyDescent="0.2">
      <c r="A752" s="206"/>
      <c r="B752" s="206"/>
      <c r="C752" s="206"/>
      <c r="D752" s="206"/>
      <c r="E752" s="206" t="s">
        <v>3313</v>
      </c>
      <c r="F752" s="207">
        <v>14.81</v>
      </c>
      <c r="G752" s="206" t="s">
        <v>3314</v>
      </c>
      <c r="H752" s="207">
        <v>0</v>
      </c>
      <c r="I752" s="206" t="s">
        <v>3315</v>
      </c>
      <c r="J752" s="207">
        <v>14.81</v>
      </c>
    </row>
    <row r="753" spans="1:10" customFormat="1" ht="15" thickBot="1" x14ac:dyDescent="0.25">
      <c r="A753" s="206"/>
      <c r="B753" s="206"/>
      <c r="C753" s="206"/>
      <c r="D753" s="206"/>
      <c r="E753" s="206" t="s">
        <v>3316</v>
      </c>
      <c r="F753" s="207">
        <v>7.62</v>
      </c>
      <c r="G753" s="206"/>
      <c r="H753" s="285" t="s">
        <v>3317</v>
      </c>
      <c r="I753" s="285"/>
      <c r="J753" s="207">
        <v>35.299999999999997</v>
      </c>
    </row>
    <row r="754" spans="1:10" customFormat="1" ht="0.95" customHeight="1" thickTop="1" x14ac:dyDescent="0.2">
      <c r="A754" s="208"/>
      <c r="B754" s="208"/>
      <c r="C754" s="208"/>
      <c r="D754" s="208"/>
      <c r="E754" s="208"/>
      <c r="F754" s="208"/>
      <c r="G754" s="208"/>
      <c r="H754" s="208"/>
      <c r="I754" s="208"/>
      <c r="J754" s="208"/>
    </row>
    <row r="755" spans="1:10" customFormat="1" ht="18" customHeight="1" x14ac:dyDescent="0.2">
      <c r="A755" s="179" t="s">
        <v>1899</v>
      </c>
      <c r="B755" s="180" t="s">
        <v>1</v>
      </c>
      <c r="C755" s="179" t="s">
        <v>2</v>
      </c>
      <c r="D755" s="179" t="s">
        <v>3</v>
      </c>
      <c r="E755" s="281" t="s">
        <v>3297</v>
      </c>
      <c r="F755" s="281"/>
      <c r="G755" s="181" t="s">
        <v>4</v>
      </c>
      <c r="H755" s="180" t="s">
        <v>5</v>
      </c>
      <c r="I755" s="180" t="s">
        <v>6</v>
      </c>
      <c r="J755" s="180" t="s">
        <v>8</v>
      </c>
    </row>
    <row r="756" spans="1:10" customFormat="1" ht="26.1" customHeight="1" x14ac:dyDescent="0.2">
      <c r="A756" s="187" t="s">
        <v>3298</v>
      </c>
      <c r="B756" s="189" t="s">
        <v>1962</v>
      </c>
      <c r="C756" s="187" t="s">
        <v>15</v>
      </c>
      <c r="D756" s="187" t="s">
        <v>1560</v>
      </c>
      <c r="E756" s="282" t="s">
        <v>3507</v>
      </c>
      <c r="F756" s="282"/>
      <c r="G756" s="188" t="s">
        <v>25</v>
      </c>
      <c r="H756" s="199">
        <v>1</v>
      </c>
      <c r="I756" s="190">
        <v>433.54</v>
      </c>
      <c r="J756" s="190">
        <v>433.54</v>
      </c>
    </row>
    <row r="757" spans="1:10" customFormat="1" ht="39" customHeight="1" x14ac:dyDescent="0.2">
      <c r="A757" s="200" t="s">
        <v>3300</v>
      </c>
      <c r="B757" s="201" t="s">
        <v>3508</v>
      </c>
      <c r="C757" s="200" t="s">
        <v>15</v>
      </c>
      <c r="D757" s="200" t="s">
        <v>3509</v>
      </c>
      <c r="E757" s="283" t="s">
        <v>3510</v>
      </c>
      <c r="F757" s="283"/>
      <c r="G757" s="202" t="s">
        <v>67</v>
      </c>
      <c r="H757" s="203">
        <v>1.41E-2</v>
      </c>
      <c r="I757" s="204">
        <v>320.77</v>
      </c>
      <c r="J757" s="204">
        <v>4.5199999999999996</v>
      </c>
    </row>
    <row r="758" spans="1:10" customFormat="1" ht="24" customHeight="1" x14ac:dyDescent="0.2">
      <c r="A758" s="200" t="s">
        <v>3300</v>
      </c>
      <c r="B758" s="201" t="s">
        <v>3334</v>
      </c>
      <c r="C758" s="200" t="s">
        <v>15</v>
      </c>
      <c r="D758" s="200" t="s">
        <v>3335</v>
      </c>
      <c r="E758" s="283" t="s">
        <v>3306</v>
      </c>
      <c r="F758" s="283"/>
      <c r="G758" s="202" t="s">
        <v>55</v>
      </c>
      <c r="H758" s="203">
        <v>0.28399999999999997</v>
      </c>
      <c r="I758" s="204">
        <v>31.67</v>
      </c>
      <c r="J758" s="204">
        <v>8.99</v>
      </c>
    </row>
    <row r="759" spans="1:10" customFormat="1" ht="24" customHeight="1" x14ac:dyDescent="0.2">
      <c r="A759" s="200" t="s">
        <v>3300</v>
      </c>
      <c r="B759" s="201" t="s">
        <v>3307</v>
      </c>
      <c r="C759" s="200" t="s">
        <v>15</v>
      </c>
      <c r="D759" s="200" t="s">
        <v>3308</v>
      </c>
      <c r="E759" s="283" t="s">
        <v>3306</v>
      </c>
      <c r="F759" s="283"/>
      <c r="G759" s="202" t="s">
        <v>55</v>
      </c>
      <c r="H759" s="203">
        <v>0.22309999999999999</v>
      </c>
      <c r="I759" s="204">
        <v>23.58</v>
      </c>
      <c r="J759" s="204">
        <v>5.26</v>
      </c>
    </row>
    <row r="760" spans="1:10" customFormat="1" ht="39" customHeight="1" x14ac:dyDescent="0.2">
      <c r="A760" s="107" t="s">
        <v>2572</v>
      </c>
      <c r="B760" s="109" t="s">
        <v>2730</v>
      </c>
      <c r="C760" s="107" t="s">
        <v>15</v>
      </c>
      <c r="D760" s="107" t="s">
        <v>3511</v>
      </c>
      <c r="E760" s="284" t="s">
        <v>2573</v>
      </c>
      <c r="F760" s="284"/>
      <c r="G760" s="108" t="s">
        <v>25</v>
      </c>
      <c r="H760" s="205">
        <v>1</v>
      </c>
      <c r="I760" s="178">
        <v>414.77</v>
      </c>
      <c r="J760" s="178">
        <v>414.77</v>
      </c>
    </row>
    <row r="761" spans="1:10" customFormat="1" ht="25.5" x14ac:dyDescent="0.2">
      <c r="A761" s="206"/>
      <c r="B761" s="206"/>
      <c r="C761" s="206"/>
      <c r="D761" s="206"/>
      <c r="E761" s="206" t="s">
        <v>3313</v>
      </c>
      <c r="F761" s="207">
        <v>11.99</v>
      </c>
      <c r="G761" s="206" t="s">
        <v>3314</v>
      </c>
      <c r="H761" s="207">
        <v>0</v>
      </c>
      <c r="I761" s="206" t="s">
        <v>3315</v>
      </c>
      <c r="J761" s="207">
        <v>11.99</v>
      </c>
    </row>
    <row r="762" spans="1:10" customFormat="1" ht="15" thickBot="1" x14ac:dyDescent="0.25">
      <c r="A762" s="206"/>
      <c r="B762" s="206"/>
      <c r="C762" s="206"/>
      <c r="D762" s="206"/>
      <c r="E762" s="206" t="s">
        <v>3316</v>
      </c>
      <c r="F762" s="207">
        <v>119.39</v>
      </c>
      <c r="G762" s="206"/>
      <c r="H762" s="285" t="s">
        <v>3317</v>
      </c>
      <c r="I762" s="285"/>
      <c r="J762" s="207">
        <v>552.92999999999995</v>
      </c>
    </row>
    <row r="763" spans="1:10" customFormat="1" ht="0.95" customHeight="1" thickTop="1" x14ac:dyDescent="0.2">
      <c r="A763" s="208"/>
      <c r="B763" s="208"/>
      <c r="C763" s="208"/>
      <c r="D763" s="208"/>
      <c r="E763" s="208"/>
      <c r="F763" s="208"/>
      <c r="G763" s="208"/>
      <c r="H763" s="208"/>
      <c r="I763" s="208"/>
      <c r="J763" s="208"/>
    </row>
    <row r="764" spans="1:10" customFormat="1" ht="18" customHeight="1" x14ac:dyDescent="0.2">
      <c r="A764" s="179" t="s">
        <v>1902</v>
      </c>
      <c r="B764" s="180" t="s">
        <v>1</v>
      </c>
      <c r="C764" s="179" t="s">
        <v>2</v>
      </c>
      <c r="D764" s="179" t="s">
        <v>3</v>
      </c>
      <c r="E764" s="281" t="s">
        <v>3297</v>
      </c>
      <c r="F764" s="281"/>
      <c r="G764" s="181" t="s">
        <v>4</v>
      </c>
      <c r="H764" s="180" t="s">
        <v>5</v>
      </c>
      <c r="I764" s="180" t="s">
        <v>6</v>
      </c>
      <c r="J764" s="180" t="s">
        <v>8</v>
      </c>
    </row>
    <row r="765" spans="1:10" customFormat="1" ht="26.1" customHeight="1" x14ac:dyDescent="0.2">
      <c r="A765" s="187" t="s">
        <v>3298</v>
      </c>
      <c r="B765" s="189" t="s">
        <v>498</v>
      </c>
      <c r="C765" s="187" t="s">
        <v>15</v>
      </c>
      <c r="D765" s="187" t="s">
        <v>1561</v>
      </c>
      <c r="E765" s="282" t="s">
        <v>3512</v>
      </c>
      <c r="F765" s="282"/>
      <c r="G765" s="188" t="s">
        <v>25</v>
      </c>
      <c r="H765" s="199">
        <v>1</v>
      </c>
      <c r="I765" s="190">
        <v>479.4</v>
      </c>
      <c r="J765" s="190">
        <v>479.4</v>
      </c>
    </row>
    <row r="766" spans="1:10" customFormat="1" ht="26.1" customHeight="1" x14ac:dyDescent="0.2">
      <c r="A766" s="200" t="s">
        <v>3300</v>
      </c>
      <c r="B766" s="201" t="s">
        <v>3513</v>
      </c>
      <c r="C766" s="200" t="s">
        <v>15</v>
      </c>
      <c r="D766" s="200" t="s">
        <v>3514</v>
      </c>
      <c r="E766" s="283" t="s">
        <v>3306</v>
      </c>
      <c r="F766" s="283"/>
      <c r="G766" s="202" t="s">
        <v>55</v>
      </c>
      <c r="H766" s="203">
        <v>0.4546</v>
      </c>
      <c r="I766" s="204">
        <v>31.05</v>
      </c>
      <c r="J766" s="204">
        <v>14.11</v>
      </c>
    </row>
    <row r="767" spans="1:10" customFormat="1" ht="26.1" customHeight="1" x14ac:dyDescent="0.2">
      <c r="A767" s="200" t="s">
        <v>3300</v>
      </c>
      <c r="B767" s="201" t="s">
        <v>3515</v>
      </c>
      <c r="C767" s="200" t="s">
        <v>15</v>
      </c>
      <c r="D767" s="200" t="s">
        <v>3516</v>
      </c>
      <c r="E767" s="283" t="s">
        <v>3306</v>
      </c>
      <c r="F767" s="283"/>
      <c r="G767" s="202" t="s">
        <v>55</v>
      </c>
      <c r="H767" s="203">
        <v>0.4546</v>
      </c>
      <c r="I767" s="204">
        <v>25.53</v>
      </c>
      <c r="J767" s="204">
        <v>11.6</v>
      </c>
    </row>
    <row r="768" spans="1:10" customFormat="1" ht="26.1" customHeight="1" x14ac:dyDescent="0.2">
      <c r="A768" s="107" t="s">
        <v>2572</v>
      </c>
      <c r="B768" s="109" t="s">
        <v>2732</v>
      </c>
      <c r="C768" s="107" t="s">
        <v>15</v>
      </c>
      <c r="D768" s="107" t="s">
        <v>3517</v>
      </c>
      <c r="E768" s="284" t="s">
        <v>2573</v>
      </c>
      <c r="F768" s="284"/>
      <c r="G768" s="108" t="s">
        <v>25</v>
      </c>
      <c r="H768" s="205">
        <v>1</v>
      </c>
      <c r="I768" s="178">
        <v>453.21</v>
      </c>
      <c r="J768" s="178">
        <v>453.21</v>
      </c>
    </row>
    <row r="769" spans="1:10" customFormat="1" ht="26.1" customHeight="1" x14ac:dyDescent="0.2">
      <c r="A769" s="107" t="s">
        <v>2572</v>
      </c>
      <c r="B769" s="109" t="s">
        <v>2731</v>
      </c>
      <c r="C769" s="107" t="s">
        <v>15</v>
      </c>
      <c r="D769" s="107" t="s">
        <v>3518</v>
      </c>
      <c r="E769" s="284" t="s">
        <v>2573</v>
      </c>
      <c r="F769" s="284"/>
      <c r="G769" s="108" t="s">
        <v>25</v>
      </c>
      <c r="H769" s="205">
        <v>3.0200000000000001E-2</v>
      </c>
      <c r="I769" s="178">
        <v>16.11</v>
      </c>
      <c r="J769" s="178">
        <v>0.48</v>
      </c>
    </row>
    <row r="770" spans="1:10" customFormat="1" ht="25.5" x14ac:dyDescent="0.2">
      <c r="A770" s="206"/>
      <c r="B770" s="206"/>
      <c r="C770" s="206"/>
      <c r="D770" s="206"/>
      <c r="E770" s="206" t="s">
        <v>3313</v>
      </c>
      <c r="F770" s="207">
        <v>19.649999999999999</v>
      </c>
      <c r="G770" s="206" t="s">
        <v>3314</v>
      </c>
      <c r="H770" s="207">
        <v>0</v>
      </c>
      <c r="I770" s="206" t="s">
        <v>3315</v>
      </c>
      <c r="J770" s="207">
        <v>19.649999999999999</v>
      </c>
    </row>
    <row r="771" spans="1:10" customFormat="1" ht="15" thickBot="1" x14ac:dyDescent="0.25">
      <c r="A771" s="206"/>
      <c r="B771" s="206"/>
      <c r="C771" s="206"/>
      <c r="D771" s="206"/>
      <c r="E771" s="206" t="s">
        <v>3316</v>
      </c>
      <c r="F771" s="207">
        <v>132.02000000000001</v>
      </c>
      <c r="G771" s="206"/>
      <c r="H771" s="285" t="s">
        <v>3317</v>
      </c>
      <c r="I771" s="285"/>
      <c r="J771" s="207">
        <v>611.41999999999996</v>
      </c>
    </row>
    <row r="772" spans="1:10" customFormat="1" ht="0.95" customHeight="1" thickTop="1" x14ac:dyDescent="0.2">
      <c r="A772" s="208"/>
      <c r="B772" s="208"/>
      <c r="C772" s="208"/>
      <c r="D772" s="208"/>
      <c r="E772" s="208"/>
      <c r="F772" s="208"/>
      <c r="G772" s="208"/>
      <c r="H772" s="208"/>
      <c r="I772" s="208"/>
      <c r="J772" s="208"/>
    </row>
    <row r="773" spans="1:10" customFormat="1" ht="18" customHeight="1" x14ac:dyDescent="0.2">
      <c r="A773" s="179" t="s">
        <v>1905</v>
      </c>
      <c r="B773" s="180" t="s">
        <v>1</v>
      </c>
      <c r="C773" s="179" t="s">
        <v>2</v>
      </c>
      <c r="D773" s="179" t="s">
        <v>3</v>
      </c>
      <c r="E773" s="281" t="s">
        <v>3297</v>
      </c>
      <c r="F773" s="281"/>
      <c r="G773" s="181" t="s">
        <v>4</v>
      </c>
      <c r="H773" s="180" t="s">
        <v>5</v>
      </c>
      <c r="I773" s="180" t="s">
        <v>6</v>
      </c>
      <c r="J773" s="180" t="s">
        <v>8</v>
      </c>
    </row>
    <row r="774" spans="1:10" customFormat="1" ht="39" customHeight="1" x14ac:dyDescent="0.2">
      <c r="A774" s="187" t="s">
        <v>3298</v>
      </c>
      <c r="B774" s="189" t="s">
        <v>1964</v>
      </c>
      <c r="C774" s="187" t="s">
        <v>15</v>
      </c>
      <c r="D774" s="187" t="s">
        <v>1562</v>
      </c>
      <c r="E774" s="282" t="s">
        <v>3512</v>
      </c>
      <c r="F774" s="282"/>
      <c r="G774" s="188" t="s">
        <v>25</v>
      </c>
      <c r="H774" s="199">
        <v>1</v>
      </c>
      <c r="I774" s="190">
        <v>272.35000000000002</v>
      </c>
      <c r="J774" s="190">
        <v>272.35000000000002</v>
      </c>
    </row>
    <row r="775" spans="1:10" customFormat="1" ht="26.1" customHeight="1" x14ac:dyDescent="0.2">
      <c r="A775" s="200" t="s">
        <v>3300</v>
      </c>
      <c r="B775" s="201" t="s">
        <v>3513</v>
      </c>
      <c r="C775" s="200" t="s">
        <v>15</v>
      </c>
      <c r="D775" s="200" t="s">
        <v>3514</v>
      </c>
      <c r="E775" s="283" t="s">
        <v>3306</v>
      </c>
      <c r="F775" s="283"/>
      <c r="G775" s="202" t="s">
        <v>55</v>
      </c>
      <c r="H775" s="203">
        <v>0.37430000000000002</v>
      </c>
      <c r="I775" s="204">
        <v>31.05</v>
      </c>
      <c r="J775" s="204">
        <v>11.62</v>
      </c>
    </row>
    <row r="776" spans="1:10" customFormat="1" ht="26.1" customHeight="1" x14ac:dyDescent="0.2">
      <c r="A776" s="200" t="s">
        <v>3300</v>
      </c>
      <c r="B776" s="201" t="s">
        <v>3515</v>
      </c>
      <c r="C776" s="200" t="s">
        <v>15</v>
      </c>
      <c r="D776" s="200" t="s">
        <v>3516</v>
      </c>
      <c r="E776" s="283" t="s">
        <v>3306</v>
      </c>
      <c r="F776" s="283"/>
      <c r="G776" s="202" t="s">
        <v>55</v>
      </c>
      <c r="H776" s="203">
        <v>0.37430000000000002</v>
      </c>
      <c r="I776" s="204">
        <v>25.53</v>
      </c>
      <c r="J776" s="204">
        <v>9.5500000000000007</v>
      </c>
    </row>
    <row r="777" spans="1:10" customFormat="1" ht="26.1" customHeight="1" x14ac:dyDescent="0.2">
      <c r="A777" s="107" t="s">
        <v>2572</v>
      </c>
      <c r="B777" s="109" t="s">
        <v>2731</v>
      </c>
      <c r="C777" s="107" t="s">
        <v>15</v>
      </c>
      <c r="D777" s="107" t="s">
        <v>3518</v>
      </c>
      <c r="E777" s="284" t="s">
        <v>2573</v>
      </c>
      <c r="F777" s="284"/>
      <c r="G777" s="108" t="s">
        <v>25</v>
      </c>
      <c r="H777" s="205">
        <v>1.9199999999999998E-2</v>
      </c>
      <c r="I777" s="178">
        <v>16.11</v>
      </c>
      <c r="J777" s="178">
        <v>0.3</v>
      </c>
    </row>
    <row r="778" spans="1:10" customFormat="1" ht="26.1" customHeight="1" x14ac:dyDescent="0.2">
      <c r="A778" s="107" t="s">
        <v>2572</v>
      </c>
      <c r="B778" s="109" t="s">
        <v>2733</v>
      </c>
      <c r="C778" s="107" t="s">
        <v>15</v>
      </c>
      <c r="D778" s="107" t="s">
        <v>3519</v>
      </c>
      <c r="E778" s="284" t="s">
        <v>2573</v>
      </c>
      <c r="F778" s="284"/>
      <c r="G778" s="108" t="s">
        <v>25</v>
      </c>
      <c r="H778" s="205">
        <v>1</v>
      </c>
      <c r="I778" s="178">
        <v>250.88</v>
      </c>
      <c r="J778" s="178">
        <v>250.88</v>
      </c>
    </row>
    <row r="779" spans="1:10" customFormat="1" ht="25.5" x14ac:dyDescent="0.2">
      <c r="A779" s="206"/>
      <c r="B779" s="206"/>
      <c r="C779" s="206"/>
      <c r="D779" s="206"/>
      <c r="E779" s="206" t="s">
        <v>3313</v>
      </c>
      <c r="F779" s="207">
        <v>16.170000000000002</v>
      </c>
      <c r="G779" s="206" t="s">
        <v>3314</v>
      </c>
      <c r="H779" s="207">
        <v>0</v>
      </c>
      <c r="I779" s="206" t="s">
        <v>3315</v>
      </c>
      <c r="J779" s="207">
        <v>16.170000000000002</v>
      </c>
    </row>
    <row r="780" spans="1:10" customFormat="1" ht="15" thickBot="1" x14ac:dyDescent="0.25">
      <c r="A780" s="206"/>
      <c r="B780" s="206"/>
      <c r="C780" s="206"/>
      <c r="D780" s="206"/>
      <c r="E780" s="206" t="s">
        <v>3316</v>
      </c>
      <c r="F780" s="207">
        <v>75</v>
      </c>
      <c r="G780" s="206"/>
      <c r="H780" s="285" t="s">
        <v>3317</v>
      </c>
      <c r="I780" s="285"/>
      <c r="J780" s="207">
        <v>347.35</v>
      </c>
    </row>
    <row r="781" spans="1:10" customFormat="1" ht="0.95" customHeight="1" thickTop="1" x14ac:dyDescent="0.2">
      <c r="A781" s="208"/>
      <c r="B781" s="208"/>
      <c r="C781" s="208"/>
      <c r="D781" s="208"/>
      <c r="E781" s="208"/>
      <c r="F781" s="208"/>
      <c r="G781" s="208"/>
      <c r="H781" s="208"/>
      <c r="I781" s="208"/>
      <c r="J781" s="208"/>
    </row>
    <row r="782" spans="1:10" customFormat="1" ht="18" customHeight="1" x14ac:dyDescent="0.2">
      <c r="A782" s="179" t="s">
        <v>1906</v>
      </c>
      <c r="B782" s="180" t="s">
        <v>1</v>
      </c>
      <c r="C782" s="179" t="s">
        <v>2</v>
      </c>
      <c r="D782" s="179" t="s">
        <v>3</v>
      </c>
      <c r="E782" s="281" t="s">
        <v>3297</v>
      </c>
      <c r="F782" s="281"/>
      <c r="G782" s="181" t="s">
        <v>4</v>
      </c>
      <c r="H782" s="180" t="s">
        <v>5</v>
      </c>
      <c r="I782" s="180" t="s">
        <v>6</v>
      </c>
      <c r="J782" s="180" t="s">
        <v>8</v>
      </c>
    </row>
    <row r="783" spans="1:10" customFormat="1" ht="39" customHeight="1" x14ac:dyDescent="0.2">
      <c r="A783" s="187" t="s">
        <v>3298</v>
      </c>
      <c r="B783" s="189" t="s">
        <v>1965</v>
      </c>
      <c r="C783" s="187" t="s">
        <v>15</v>
      </c>
      <c r="D783" s="187" t="s">
        <v>1563</v>
      </c>
      <c r="E783" s="282" t="s">
        <v>3512</v>
      </c>
      <c r="F783" s="282"/>
      <c r="G783" s="188" t="s">
        <v>25</v>
      </c>
      <c r="H783" s="199">
        <v>1</v>
      </c>
      <c r="I783" s="190">
        <v>153.6</v>
      </c>
      <c r="J783" s="190">
        <v>153.6</v>
      </c>
    </row>
    <row r="784" spans="1:10" customFormat="1" ht="26.1" customHeight="1" x14ac:dyDescent="0.2">
      <c r="A784" s="200" t="s">
        <v>3300</v>
      </c>
      <c r="B784" s="201" t="s">
        <v>3513</v>
      </c>
      <c r="C784" s="200" t="s">
        <v>15</v>
      </c>
      <c r="D784" s="200" t="s">
        <v>3514</v>
      </c>
      <c r="E784" s="283" t="s">
        <v>3306</v>
      </c>
      <c r="F784" s="283"/>
      <c r="G784" s="202" t="s">
        <v>55</v>
      </c>
      <c r="H784" s="203">
        <v>0.22120000000000001</v>
      </c>
      <c r="I784" s="204">
        <v>31.05</v>
      </c>
      <c r="J784" s="204">
        <v>6.86</v>
      </c>
    </row>
    <row r="785" spans="1:10" customFormat="1" ht="26.1" customHeight="1" x14ac:dyDescent="0.2">
      <c r="A785" s="200" t="s">
        <v>3300</v>
      </c>
      <c r="B785" s="201" t="s">
        <v>3515</v>
      </c>
      <c r="C785" s="200" t="s">
        <v>15</v>
      </c>
      <c r="D785" s="200" t="s">
        <v>3516</v>
      </c>
      <c r="E785" s="283" t="s">
        <v>3306</v>
      </c>
      <c r="F785" s="283"/>
      <c r="G785" s="202" t="s">
        <v>55</v>
      </c>
      <c r="H785" s="203">
        <v>0.22120000000000001</v>
      </c>
      <c r="I785" s="204">
        <v>25.53</v>
      </c>
      <c r="J785" s="204">
        <v>5.64</v>
      </c>
    </row>
    <row r="786" spans="1:10" customFormat="1" ht="26.1" customHeight="1" x14ac:dyDescent="0.2">
      <c r="A786" s="107" t="s">
        <v>2572</v>
      </c>
      <c r="B786" s="109" t="s">
        <v>2734</v>
      </c>
      <c r="C786" s="107" t="s">
        <v>15</v>
      </c>
      <c r="D786" s="107" t="s">
        <v>3520</v>
      </c>
      <c r="E786" s="284" t="s">
        <v>2573</v>
      </c>
      <c r="F786" s="284"/>
      <c r="G786" s="108" t="s">
        <v>25</v>
      </c>
      <c r="H786" s="205">
        <v>1</v>
      </c>
      <c r="I786" s="178">
        <v>140.93</v>
      </c>
      <c r="J786" s="178">
        <v>140.93</v>
      </c>
    </row>
    <row r="787" spans="1:10" customFormat="1" ht="26.1" customHeight="1" x14ac:dyDescent="0.2">
      <c r="A787" s="107" t="s">
        <v>2572</v>
      </c>
      <c r="B787" s="109" t="s">
        <v>2731</v>
      </c>
      <c r="C787" s="107" t="s">
        <v>15</v>
      </c>
      <c r="D787" s="107" t="s">
        <v>3518</v>
      </c>
      <c r="E787" s="284" t="s">
        <v>2573</v>
      </c>
      <c r="F787" s="284"/>
      <c r="G787" s="108" t="s">
        <v>25</v>
      </c>
      <c r="H787" s="205">
        <v>1.06E-2</v>
      </c>
      <c r="I787" s="178">
        <v>16.11</v>
      </c>
      <c r="J787" s="178">
        <v>0.17</v>
      </c>
    </row>
    <row r="788" spans="1:10" customFormat="1" ht="25.5" x14ac:dyDescent="0.2">
      <c r="A788" s="206"/>
      <c r="B788" s="206"/>
      <c r="C788" s="206"/>
      <c r="D788" s="206"/>
      <c r="E788" s="206" t="s">
        <v>3313</v>
      </c>
      <c r="F788" s="207">
        <v>9.56</v>
      </c>
      <c r="G788" s="206" t="s">
        <v>3314</v>
      </c>
      <c r="H788" s="207">
        <v>0</v>
      </c>
      <c r="I788" s="206" t="s">
        <v>3315</v>
      </c>
      <c r="J788" s="207">
        <v>9.56</v>
      </c>
    </row>
    <row r="789" spans="1:10" customFormat="1" ht="15" thickBot="1" x14ac:dyDescent="0.25">
      <c r="A789" s="206"/>
      <c r="B789" s="206"/>
      <c r="C789" s="206"/>
      <c r="D789" s="206"/>
      <c r="E789" s="206" t="s">
        <v>3316</v>
      </c>
      <c r="F789" s="207">
        <v>42.3</v>
      </c>
      <c r="G789" s="206"/>
      <c r="H789" s="285" t="s">
        <v>3317</v>
      </c>
      <c r="I789" s="285"/>
      <c r="J789" s="207">
        <v>195.9</v>
      </c>
    </row>
    <row r="790" spans="1:10" customFormat="1" ht="0.95" customHeight="1" thickTop="1" x14ac:dyDescent="0.2">
      <c r="A790" s="208"/>
      <c r="B790" s="208"/>
      <c r="C790" s="208"/>
      <c r="D790" s="208"/>
      <c r="E790" s="208"/>
      <c r="F790" s="208"/>
      <c r="G790" s="208"/>
      <c r="H790" s="208"/>
      <c r="I790" s="208"/>
      <c r="J790" s="208"/>
    </row>
    <row r="791" spans="1:10" customFormat="1" ht="18" customHeight="1" x14ac:dyDescent="0.2">
      <c r="A791" s="179" t="s">
        <v>1907</v>
      </c>
      <c r="B791" s="180" t="s">
        <v>1</v>
      </c>
      <c r="C791" s="179" t="s">
        <v>2</v>
      </c>
      <c r="D791" s="179" t="s">
        <v>3</v>
      </c>
      <c r="E791" s="281" t="s">
        <v>3297</v>
      </c>
      <c r="F791" s="281"/>
      <c r="G791" s="181" t="s">
        <v>4</v>
      </c>
      <c r="H791" s="180" t="s">
        <v>5</v>
      </c>
      <c r="I791" s="180" t="s">
        <v>6</v>
      </c>
      <c r="J791" s="180" t="s">
        <v>8</v>
      </c>
    </row>
    <row r="792" spans="1:10" customFormat="1" ht="39" customHeight="1" x14ac:dyDescent="0.2">
      <c r="A792" s="187" t="s">
        <v>3298</v>
      </c>
      <c r="B792" s="189" t="s">
        <v>1966</v>
      </c>
      <c r="C792" s="187" t="s">
        <v>15</v>
      </c>
      <c r="D792" s="187" t="s">
        <v>1564</v>
      </c>
      <c r="E792" s="282" t="s">
        <v>3512</v>
      </c>
      <c r="F792" s="282"/>
      <c r="G792" s="188" t="s">
        <v>25</v>
      </c>
      <c r="H792" s="199">
        <v>1</v>
      </c>
      <c r="I792" s="190">
        <v>455.84</v>
      </c>
      <c r="J792" s="190">
        <v>455.84</v>
      </c>
    </row>
    <row r="793" spans="1:10" customFormat="1" ht="26.1" customHeight="1" x14ac:dyDescent="0.2">
      <c r="A793" s="200" t="s">
        <v>3300</v>
      </c>
      <c r="B793" s="201" t="s">
        <v>3515</v>
      </c>
      <c r="C793" s="200" t="s">
        <v>15</v>
      </c>
      <c r="D793" s="200" t="s">
        <v>3516</v>
      </c>
      <c r="E793" s="283" t="s">
        <v>3306</v>
      </c>
      <c r="F793" s="283"/>
      <c r="G793" s="202" t="s">
        <v>55</v>
      </c>
      <c r="H793" s="203">
        <v>0.92490000000000006</v>
      </c>
      <c r="I793" s="204">
        <v>25.53</v>
      </c>
      <c r="J793" s="204">
        <v>23.61</v>
      </c>
    </row>
    <row r="794" spans="1:10" customFormat="1" ht="26.1" customHeight="1" x14ac:dyDescent="0.2">
      <c r="A794" s="200" t="s">
        <v>3300</v>
      </c>
      <c r="B794" s="201" t="s">
        <v>3513</v>
      </c>
      <c r="C794" s="200" t="s">
        <v>15</v>
      </c>
      <c r="D794" s="200" t="s">
        <v>3514</v>
      </c>
      <c r="E794" s="283" t="s">
        <v>3306</v>
      </c>
      <c r="F794" s="283"/>
      <c r="G794" s="202" t="s">
        <v>55</v>
      </c>
      <c r="H794" s="203">
        <v>0.92490000000000006</v>
      </c>
      <c r="I794" s="204">
        <v>31.05</v>
      </c>
      <c r="J794" s="204">
        <v>28.71</v>
      </c>
    </row>
    <row r="795" spans="1:10" customFormat="1" ht="26.1" customHeight="1" x14ac:dyDescent="0.2">
      <c r="A795" s="107" t="s">
        <v>2572</v>
      </c>
      <c r="B795" s="109" t="s">
        <v>2731</v>
      </c>
      <c r="C795" s="107" t="s">
        <v>15</v>
      </c>
      <c r="D795" s="107" t="s">
        <v>3518</v>
      </c>
      <c r="E795" s="284" t="s">
        <v>2573</v>
      </c>
      <c r="F795" s="284"/>
      <c r="G795" s="108" t="s">
        <v>25</v>
      </c>
      <c r="H795" s="205">
        <v>1.9199999999999998E-2</v>
      </c>
      <c r="I795" s="178">
        <v>16.11</v>
      </c>
      <c r="J795" s="178">
        <v>0.3</v>
      </c>
    </row>
    <row r="796" spans="1:10" customFormat="1" ht="26.1" customHeight="1" x14ac:dyDescent="0.2">
      <c r="A796" s="107" t="s">
        <v>2572</v>
      </c>
      <c r="B796" s="109" t="s">
        <v>2735</v>
      </c>
      <c r="C796" s="107" t="s">
        <v>15</v>
      </c>
      <c r="D796" s="107" t="s">
        <v>3521</v>
      </c>
      <c r="E796" s="284" t="s">
        <v>2573</v>
      </c>
      <c r="F796" s="284"/>
      <c r="G796" s="108" t="s">
        <v>25</v>
      </c>
      <c r="H796" s="205">
        <v>1</v>
      </c>
      <c r="I796" s="178">
        <v>403.22</v>
      </c>
      <c r="J796" s="178">
        <v>403.22</v>
      </c>
    </row>
    <row r="797" spans="1:10" customFormat="1" ht="25.5" x14ac:dyDescent="0.2">
      <c r="A797" s="206"/>
      <c r="B797" s="206"/>
      <c r="C797" s="206"/>
      <c r="D797" s="206"/>
      <c r="E797" s="206" t="s">
        <v>3313</v>
      </c>
      <c r="F797" s="207">
        <v>39.979999999999997</v>
      </c>
      <c r="G797" s="206" t="s">
        <v>3314</v>
      </c>
      <c r="H797" s="207">
        <v>0</v>
      </c>
      <c r="I797" s="206" t="s">
        <v>3315</v>
      </c>
      <c r="J797" s="207">
        <v>39.979999999999997</v>
      </c>
    </row>
    <row r="798" spans="1:10" customFormat="1" ht="15" thickBot="1" x14ac:dyDescent="0.25">
      <c r="A798" s="206"/>
      <c r="B798" s="206"/>
      <c r="C798" s="206"/>
      <c r="D798" s="206"/>
      <c r="E798" s="206" t="s">
        <v>3316</v>
      </c>
      <c r="F798" s="207">
        <v>125.53</v>
      </c>
      <c r="G798" s="206"/>
      <c r="H798" s="285" t="s">
        <v>3317</v>
      </c>
      <c r="I798" s="285"/>
      <c r="J798" s="207">
        <v>581.37</v>
      </c>
    </row>
    <row r="799" spans="1:10" customFormat="1" ht="0.95" customHeight="1" thickTop="1" x14ac:dyDescent="0.2">
      <c r="A799" s="208"/>
      <c r="B799" s="208"/>
      <c r="C799" s="208"/>
      <c r="D799" s="208"/>
      <c r="E799" s="208"/>
      <c r="F799" s="208"/>
      <c r="G799" s="208"/>
      <c r="H799" s="208"/>
      <c r="I799" s="208"/>
      <c r="J799" s="208"/>
    </row>
    <row r="800" spans="1:10" customFormat="1" ht="18" customHeight="1" x14ac:dyDescent="0.2">
      <c r="A800" s="179" t="s">
        <v>2184</v>
      </c>
      <c r="B800" s="180" t="s">
        <v>1</v>
      </c>
      <c r="C800" s="179" t="s">
        <v>2</v>
      </c>
      <c r="D800" s="179" t="s">
        <v>3</v>
      </c>
      <c r="E800" s="281" t="s">
        <v>3297</v>
      </c>
      <c r="F800" s="281"/>
      <c r="G800" s="181" t="s">
        <v>4</v>
      </c>
      <c r="H800" s="180" t="s">
        <v>5</v>
      </c>
      <c r="I800" s="180" t="s">
        <v>6</v>
      </c>
      <c r="J800" s="180" t="s">
        <v>8</v>
      </c>
    </row>
    <row r="801" spans="1:10" customFormat="1" ht="39" customHeight="1" x14ac:dyDescent="0.2">
      <c r="A801" s="187" t="s">
        <v>3298</v>
      </c>
      <c r="B801" s="189" t="s">
        <v>1970</v>
      </c>
      <c r="C801" s="187" t="s">
        <v>15</v>
      </c>
      <c r="D801" s="187" t="s">
        <v>1568</v>
      </c>
      <c r="E801" s="282" t="s">
        <v>3522</v>
      </c>
      <c r="F801" s="282"/>
      <c r="G801" s="188" t="s">
        <v>25</v>
      </c>
      <c r="H801" s="199">
        <v>1</v>
      </c>
      <c r="I801" s="190">
        <v>75.5</v>
      </c>
      <c r="J801" s="190">
        <v>75.5</v>
      </c>
    </row>
    <row r="802" spans="1:10" customFormat="1" ht="24" customHeight="1" x14ac:dyDescent="0.2">
      <c r="A802" s="200" t="s">
        <v>3300</v>
      </c>
      <c r="B802" s="201" t="s">
        <v>3523</v>
      </c>
      <c r="C802" s="200" t="s">
        <v>15</v>
      </c>
      <c r="D802" s="200" t="s">
        <v>3524</v>
      </c>
      <c r="E802" s="283" t="s">
        <v>3306</v>
      </c>
      <c r="F802" s="283"/>
      <c r="G802" s="202" t="s">
        <v>55</v>
      </c>
      <c r="H802" s="203">
        <v>0.25240000000000001</v>
      </c>
      <c r="I802" s="204">
        <v>26.32</v>
      </c>
      <c r="J802" s="204">
        <v>6.64</v>
      </c>
    </row>
    <row r="803" spans="1:10" customFormat="1" ht="24" customHeight="1" x14ac:dyDescent="0.2">
      <c r="A803" s="200" t="s">
        <v>3300</v>
      </c>
      <c r="B803" s="201" t="s">
        <v>3307</v>
      </c>
      <c r="C803" s="200" t="s">
        <v>15</v>
      </c>
      <c r="D803" s="200" t="s">
        <v>3308</v>
      </c>
      <c r="E803" s="283" t="s">
        <v>3306</v>
      </c>
      <c r="F803" s="283"/>
      <c r="G803" s="202" t="s">
        <v>55</v>
      </c>
      <c r="H803" s="203">
        <v>8.0799999999999997E-2</v>
      </c>
      <c r="I803" s="204">
        <v>23.58</v>
      </c>
      <c r="J803" s="204">
        <v>1.9</v>
      </c>
    </row>
    <row r="804" spans="1:10" customFormat="1" ht="26.1" customHeight="1" x14ac:dyDescent="0.2">
      <c r="A804" s="107" t="s">
        <v>2572</v>
      </c>
      <c r="B804" s="109" t="s">
        <v>2736</v>
      </c>
      <c r="C804" s="107" t="s">
        <v>15</v>
      </c>
      <c r="D804" s="107" t="s">
        <v>2737</v>
      </c>
      <c r="E804" s="284" t="s">
        <v>2573</v>
      </c>
      <c r="F804" s="284"/>
      <c r="G804" s="108" t="s">
        <v>25</v>
      </c>
      <c r="H804" s="205">
        <v>1</v>
      </c>
      <c r="I804" s="178">
        <v>3.32</v>
      </c>
      <c r="J804" s="178">
        <v>3.32</v>
      </c>
    </row>
    <row r="805" spans="1:10" customFormat="1" ht="26.1" customHeight="1" x14ac:dyDescent="0.2">
      <c r="A805" s="107" t="s">
        <v>2572</v>
      </c>
      <c r="B805" s="109" t="s">
        <v>2738</v>
      </c>
      <c r="C805" s="107" t="s">
        <v>15</v>
      </c>
      <c r="D805" s="107" t="s">
        <v>3525</v>
      </c>
      <c r="E805" s="284" t="s">
        <v>2573</v>
      </c>
      <c r="F805" s="284"/>
      <c r="G805" s="108" t="s">
        <v>25</v>
      </c>
      <c r="H805" s="205">
        <v>1</v>
      </c>
      <c r="I805" s="178">
        <v>61.72</v>
      </c>
      <c r="J805" s="178">
        <v>61.72</v>
      </c>
    </row>
    <row r="806" spans="1:10" customFormat="1" ht="39" customHeight="1" x14ac:dyDescent="0.2">
      <c r="A806" s="107" t="s">
        <v>2572</v>
      </c>
      <c r="B806" s="109" t="s">
        <v>2739</v>
      </c>
      <c r="C806" s="107" t="s">
        <v>15</v>
      </c>
      <c r="D806" s="107" t="s">
        <v>2740</v>
      </c>
      <c r="E806" s="284" t="s">
        <v>2573</v>
      </c>
      <c r="F806" s="284"/>
      <c r="G806" s="108" t="s">
        <v>25</v>
      </c>
      <c r="H806" s="205">
        <v>6.25E-2</v>
      </c>
      <c r="I806" s="178">
        <v>30.8</v>
      </c>
      <c r="J806" s="178">
        <v>1.92</v>
      </c>
    </row>
    <row r="807" spans="1:10" customFormat="1" ht="25.5" x14ac:dyDescent="0.2">
      <c r="A807" s="206"/>
      <c r="B807" s="206"/>
      <c r="C807" s="206"/>
      <c r="D807" s="206"/>
      <c r="E807" s="206" t="s">
        <v>3313</v>
      </c>
      <c r="F807" s="207">
        <v>6.46</v>
      </c>
      <c r="G807" s="206" t="s">
        <v>3314</v>
      </c>
      <c r="H807" s="207">
        <v>0</v>
      </c>
      <c r="I807" s="206" t="s">
        <v>3315</v>
      </c>
      <c r="J807" s="207">
        <v>6.46</v>
      </c>
    </row>
    <row r="808" spans="1:10" customFormat="1" ht="15" thickBot="1" x14ac:dyDescent="0.25">
      <c r="A808" s="206"/>
      <c r="B808" s="206"/>
      <c r="C808" s="206"/>
      <c r="D808" s="206"/>
      <c r="E808" s="206" t="s">
        <v>3316</v>
      </c>
      <c r="F808" s="207">
        <v>20.79</v>
      </c>
      <c r="G808" s="206"/>
      <c r="H808" s="285" t="s">
        <v>3317</v>
      </c>
      <c r="I808" s="285"/>
      <c r="J808" s="207">
        <v>96.29</v>
      </c>
    </row>
    <row r="809" spans="1:10" customFormat="1" ht="0.95" customHeight="1" thickTop="1" x14ac:dyDescent="0.2">
      <c r="A809" s="208"/>
      <c r="B809" s="208"/>
      <c r="C809" s="208"/>
      <c r="D809" s="208"/>
      <c r="E809" s="208"/>
      <c r="F809" s="208"/>
      <c r="G809" s="208"/>
      <c r="H809" s="208"/>
      <c r="I809" s="208"/>
      <c r="J809" s="208"/>
    </row>
    <row r="810" spans="1:10" customFormat="1" ht="18" customHeight="1" x14ac:dyDescent="0.2">
      <c r="A810" s="179" t="s">
        <v>2185</v>
      </c>
      <c r="B810" s="180" t="s">
        <v>1</v>
      </c>
      <c r="C810" s="179" t="s">
        <v>2</v>
      </c>
      <c r="D810" s="179" t="s">
        <v>3</v>
      </c>
      <c r="E810" s="281" t="s">
        <v>3297</v>
      </c>
      <c r="F810" s="281"/>
      <c r="G810" s="181" t="s">
        <v>4</v>
      </c>
      <c r="H810" s="180" t="s">
        <v>5</v>
      </c>
      <c r="I810" s="180" t="s">
        <v>6</v>
      </c>
      <c r="J810" s="180" t="s">
        <v>8</v>
      </c>
    </row>
    <row r="811" spans="1:10" customFormat="1" ht="51.95" customHeight="1" x14ac:dyDescent="0.2">
      <c r="A811" s="187" t="s">
        <v>3298</v>
      </c>
      <c r="B811" s="189" t="s">
        <v>1971</v>
      </c>
      <c r="C811" s="187" t="s">
        <v>15</v>
      </c>
      <c r="D811" s="187" t="s">
        <v>1569</v>
      </c>
      <c r="E811" s="282" t="s">
        <v>3526</v>
      </c>
      <c r="F811" s="282"/>
      <c r="G811" s="188" t="s">
        <v>25</v>
      </c>
      <c r="H811" s="199">
        <v>1</v>
      </c>
      <c r="I811" s="190">
        <v>46.62</v>
      </c>
      <c r="J811" s="190">
        <v>46.62</v>
      </c>
    </row>
    <row r="812" spans="1:10" customFormat="1" ht="26.1" customHeight="1" x14ac:dyDescent="0.2">
      <c r="A812" s="200" t="s">
        <v>3300</v>
      </c>
      <c r="B812" s="201" t="s">
        <v>3513</v>
      </c>
      <c r="C812" s="200" t="s">
        <v>15</v>
      </c>
      <c r="D812" s="200" t="s">
        <v>3514</v>
      </c>
      <c r="E812" s="283" t="s">
        <v>3306</v>
      </c>
      <c r="F812" s="283"/>
      <c r="G812" s="202" t="s">
        <v>55</v>
      </c>
      <c r="H812" s="203">
        <v>0.19259999999999999</v>
      </c>
      <c r="I812" s="204">
        <v>31.05</v>
      </c>
      <c r="J812" s="204">
        <v>5.98</v>
      </c>
    </row>
    <row r="813" spans="1:10" customFormat="1" ht="26.1" customHeight="1" x14ac:dyDescent="0.2">
      <c r="A813" s="200" t="s">
        <v>3300</v>
      </c>
      <c r="B813" s="201" t="s">
        <v>3515</v>
      </c>
      <c r="C813" s="200" t="s">
        <v>15</v>
      </c>
      <c r="D813" s="200" t="s">
        <v>3516</v>
      </c>
      <c r="E813" s="283" t="s">
        <v>3306</v>
      </c>
      <c r="F813" s="283"/>
      <c r="G813" s="202" t="s">
        <v>55</v>
      </c>
      <c r="H813" s="203">
        <v>0.19259999999999999</v>
      </c>
      <c r="I813" s="204">
        <v>25.53</v>
      </c>
      <c r="J813" s="204">
        <v>4.91</v>
      </c>
    </row>
    <row r="814" spans="1:10" customFormat="1" ht="26.1" customHeight="1" x14ac:dyDescent="0.2">
      <c r="A814" s="107" t="s">
        <v>2572</v>
      </c>
      <c r="B814" s="109" t="s">
        <v>2741</v>
      </c>
      <c r="C814" s="107" t="s">
        <v>15</v>
      </c>
      <c r="D814" s="107" t="s">
        <v>2742</v>
      </c>
      <c r="E814" s="284" t="s">
        <v>2573</v>
      </c>
      <c r="F814" s="284"/>
      <c r="G814" s="108" t="s">
        <v>25</v>
      </c>
      <c r="H814" s="205">
        <v>2</v>
      </c>
      <c r="I814" s="178">
        <v>3</v>
      </c>
      <c r="J814" s="178">
        <v>6</v>
      </c>
    </row>
    <row r="815" spans="1:10" customFormat="1" ht="39" customHeight="1" x14ac:dyDescent="0.2">
      <c r="A815" s="107" t="s">
        <v>2572</v>
      </c>
      <c r="B815" s="109" t="s">
        <v>2739</v>
      </c>
      <c r="C815" s="107" t="s">
        <v>15</v>
      </c>
      <c r="D815" s="107" t="s">
        <v>2740</v>
      </c>
      <c r="E815" s="284" t="s">
        <v>2573</v>
      </c>
      <c r="F815" s="284"/>
      <c r="G815" s="108" t="s">
        <v>25</v>
      </c>
      <c r="H815" s="205">
        <v>0.115</v>
      </c>
      <c r="I815" s="178">
        <v>30.8</v>
      </c>
      <c r="J815" s="178">
        <v>3.54</v>
      </c>
    </row>
    <row r="816" spans="1:10" customFormat="1" ht="26.1" customHeight="1" x14ac:dyDescent="0.2">
      <c r="A816" s="107" t="s">
        <v>2572</v>
      </c>
      <c r="B816" s="109" t="s">
        <v>2743</v>
      </c>
      <c r="C816" s="107" t="s">
        <v>15</v>
      </c>
      <c r="D816" s="107" t="s">
        <v>3527</v>
      </c>
      <c r="E816" s="284" t="s">
        <v>2573</v>
      </c>
      <c r="F816" s="284"/>
      <c r="G816" s="108" t="s">
        <v>25</v>
      </c>
      <c r="H816" s="205">
        <v>1</v>
      </c>
      <c r="I816" s="178">
        <v>26.19</v>
      </c>
      <c r="J816" s="178">
        <v>26.19</v>
      </c>
    </row>
    <row r="817" spans="1:10" customFormat="1" ht="25.5" x14ac:dyDescent="0.2">
      <c r="A817" s="206"/>
      <c r="B817" s="206"/>
      <c r="C817" s="206"/>
      <c r="D817" s="206"/>
      <c r="E817" s="206" t="s">
        <v>3313</v>
      </c>
      <c r="F817" s="207">
        <v>8.32</v>
      </c>
      <c r="G817" s="206" t="s">
        <v>3314</v>
      </c>
      <c r="H817" s="207">
        <v>0</v>
      </c>
      <c r="I817" s="206" t="s">
        <v>3315</v>
      </c>
      <c r="J817" s="207">
        <v>8.32</v>
      </c>
    </row>
    <row r="818" spans="1:10" customFormat="1" ht="15" thickBot="1" x14ac:dyDescent="0.25">
      <c r="A818" s="206"/>
      <c r="B818" s="206"/>
      <c r="C818" s="206"/>
      <c r="D818" s="206"/>
      <c r="E818" s="206" t="s">
        <v>3316</v>
      </c>
      <c r="F818" s="207">
        <v>12.83</v>
      </c>
      <c r="G818" s="206"/>
      <c r="H818" s="285" t="s">
        <v>3317</v>
      </c>
      <c r="I818" s="285"/>
      <c r="J818" s="207">
        <v>59.45</v>
      </c>
    </row>
    <row r="819" spans="1:10" customFormat="1" ht="0.95" customHeight="1" thickTop="1" x14ac:dyDescent="0.2">
      <c r="A819" s="208"/>
      <c r="B819" s="208"/>
      <c r="C819" s="208"/>
      <c r="D819" s="208"/>
      <c r="E819" s="208"/>
      <c r="F819" s="208"/>
      <c r="G819" s="208"/>
      <c r="H819" s="208"/>
      <c r="I819" s="208"/>
      <c r="J819" s="208"/>
    </row>
    <row r="820" spans="1:10" customFormat="1" ht="18" customHeight="1" x14ac:dyDescent="0.2">
      <c r="A820" s="179" t="s">
        <v>2186</v>
      </c>
      <c r="B820" s="180" t="s">
        <v>1</v>
      </c>
      <c r="C820" s="179" t="s">
        <v>2</v>
      </c>
      <c r="D820" s="179" t="s">
        <v>3</v>
      </c>
      <c r="E820" s="281" t="s">
        <v>3297</v>
      </c>
      <c r="F820" s="281"/>
      <c r="G820" s="181" t="s">
        <v>4</v>
      </c>
      <c r="H820" s="180" t="s">
        <v>5</v>
      </c>
      <c r="I820" s="180" t="s">
        <v>6</v>
      </c>
      <c r="J820" s="180" t="s">
        <v>8</v>
      </c>
    </row>
    <row r="821" spans="1:10" customFormat="1" ht="51.95" customHeight="1" x14ac:dyDescent="0.2">
      <c r="A821" s="187" t="s">
        <v>3298</v>
      </c>
      <c r="B821" s="189" t="s">
        <v>269</v>
      </c>
      <c r="C821" s="187" t="s">
        <v>15</v>
      </c>
      <c r="D821" s="187" t="s">
        <v>1570</v>
      </c>
      <c r="E821" s="282" t="s">
        <v>3526</v>
      </c>
      <c r="F821" s="282"/>
      <c r="G821" s="188" t="s">
        <v>25</v>
      </c>
      <c r="H821" s="199">
        <v>1</v>
      </c>
      <c r="I821" s="190">
        <v>14.83</v>
      </c>
      <c r="J821" s="190">
        <v>14.83</v>
      </c>
    </row>
    <row r="822" spans="1:10" customFormat="1" ht="26.1" customHeight="1" x14ac:dyDescent="0.2">
      <c r="A822" s="200" t="s">
        <v>3300</v>
      </c>
      <c r="B822" s="201" t="s">
        <v>3513</v>
      </c>
      <c r="C822" s="200" t="s">
        <v>15</v>
      </c>
      <c r="D822" s="200" t="s">
        <v>3514</v>
      </c>
      <c r="E822" s="283" t="s">
        <v>3306</v>
      </c>
      <c r="F822" s="283"/>
      <c r="G822" s="202" t="s">
        <v>55</v>
      </c>
      <c r="H822" s="203">
        <v>0.127</v>
      </c>
      <c r="I822" s="204">
        <v>31.05</v>
      </c>
      <c r="J822" s="204">
        <v>3.94</v>
      </c>
    </row>
    <row r="823" spans="1:10" customFormat="1" ht="26.1" customHeight="1" x14ac:dyDescent="0.2">
      <c r="A823" s="200" t="s">
        <v>3300</v>
      </c>
      <c r="B823" s="201" t="s">
        <v>3515</v>
      </c>
      <c r="C823" s="200" t="s">
        <v>15</v>
      </c>
      <c r="D823" s="200" t="s">
        <v>3516</v>
      </c>
      <c r="E823" s="283" t="s">
        <v>3306</v>
      </c>
      <c r="F823" s="283"/>
      <c r="G823" s="202" t="s">
        <v>55</v>
      </c>
      <c r="H823" s="203">
        <v>0.127</v>
      </c>
      <c r="I823" s="204">
        <v>25.53</v>
      </c>
      <c r="J823" s="204">
        <v>3.24</v>
      </c>
    </row>
    <row r="824" spans="1:10" customFormat="1" ht="24" customHeight="1" x14ac:dyDescent="0.2">
      <c r="A824" s="107" t="s">
        <v>2572</v>
      </c>
      <c r="B824" s="109" t="s">
        <v>2744</v>
      </c>
      <c r="C824" s="107" t="s">
        <v>15</v>
      </c>
      <c r="D824" s="107" t="s">
        <v>2745</v>
      </c>
      <c r="E824" s="284" t="s">
        <v>2573</v>
      </c>
      <c r="F824" s="284"/>
      <c r="G824" s="108" t="s">
        <v>25</v>
      </c>
      <c r="H824" s="205">
        <v>9.9000000000000008E-3</v>
      </c>
      <c r="I824" s="178">
        <v>74.63</v>
      </c>
      <c r="J824" s="178">
        <v>0.73</v>
      </c>
    </row>
    <row r="825" spans="1:10" customFormat="1" ht="24" customHeight="1" x14ac:dyDescent="0.2">
      <c r="A825" s="107" t="s">
        <v>2572</v>
      </c>
      <c r="B825" s="109" t="s">
        <v>2750</v>
      </c>
      <c r="C825" s="107" t="s">
        <v>15</v>
      </c>
      <c r="D825" s="107" t="s">
        <v>3528</v>
      </c>
      <c r="E825" s="284" t="s">
        <v>2573</v>
      </c>
      <c r="F825" s="284"/>
      <c r="G825" s="108" t="s">
        <v>25</v>
      </c>
      <c r="H825" s="205">
        <v>7.1000000000000004E-3</v>
      </c>
      <c r="I825" s="178">
        <v>2.82</v>
      </c>
      <c r="J825" s="178">
        <v>0.02</v>
      </c>
    </row>
    <row r="826" spans="1:10" customFormat="1" ht="26.1" customHeight="1" x14ac:dyDescent="0.2">
      <c r="A826" s="107" t="s">
        <v>2572</v>
      </c>
      <c r="B826" s="109" t="s">
        <v>2748</v>
      </c>
      <c r="C826" s="107" t="s">
        <v>15</v>
      </c>
      <c r="D826" s="107" t="s">
        <v>2749</v>
      </c>
      <c r="E826" s="284" t="s">
        <v>2573</v>
      </c>
      <c r="F826" s="284"/>
      <c r="G826" s="108" t="s">
        <v>25</v>
      </c>
      <c r="H826" s="205">
        <v>1.4999999999999999E-2</v>
      </c>
      <c r="I826" s="178">
        <v>84.56</v>
      </c>
      <c r="J826" s="178">
        <v>1.26</v>
      </c>
    </row>
    <row r="827" spans="1:10" customFormat="1" ht="26.1" customHeight="1" x14ac:dyDescent="0.2">
      <c r="A827" s="107" t="s">
        <v>2572</v>
      </c>
      <c r="B827" s="109" t="s">
        <v>2746</v>
      </c>
      <c r="C827" s="107" t="s">
        <v>15</v>
      </c>
      <c r="D827" s="107" t="s">
        <v>2747</v>
      </c>
      <c r="E827" s="284" t="s">
        <v>2573</v>
      </c>
      <c r="F827" s="284"/>
      <c r="G827" s="108" t="s">
        <v>25</v>
      </c>
      <c r="H827" s="205">
        <v>1</v>
      </c>
      <c r="I827" s="178">
        <v>5.64</v>
      </c>
      <c r="J827" s="178">
        <v>5.64</v>
      </c>
    </row>
    <row r="828" spans="1:10" customFormat="1" ht="25.5" x14ac:dyDescent="0.2">
      <c r="A828" s="206"/>
      <c r="B828" s="206"/>
      <c r="C828" s="206"/>
      <c r="D828" s="206"/>
      <c r="E828" s="206" t="s">
        <v>3313</v>
      </c>
      <c r="F828" s="207">
        <v>5.48</v>
      </c>
      <c r="G828" s="206" t="s">
        <v>3314</v>
      </c>
      <c r="H828" s="207">
        <v>0</v>
      </c>
      <c r="I828" s="206" t="s">
        <v>3315</v>
      </c>
      <c r="J828" s="207">
        <v>5.48</v>
      </c>
    </row>
    <row r="829" spans="1:10" customFormat="1" ht="15" thickBot="1" x14ac:dyDescent="0.25">
      <c r="A829" s="206"/>
      <c r="B829" s="206"/>
      <c r="C829" s="206"/>
      <c r="D829" s="206"/>
      <c r="E829" s="206" t="s">
        <v>3316</v>
      </c>
      <c r="F829" s="207">
        <v>4.08</v>
      </c>
      <c r="G829" s="206"/>
      <c r="H829" s="285" t="s">
        <v>3317</v>
      </c>
      <c r="I829" s="285"/>
      <c r="J829" s="207">
        <v>18.91</v>
      </c>
    </row>
    <row r="830" spans="1:10" customFormat="1" ht="0.95" customHeight="1" thickTop="1" x14ac:dyDescent="0.2">
      <c r="A830" s="208"/>
      <c r="B830" s="208"/>
      <c r="C830" s="208"/>
      <c r="D830" s="208"/>
      <c r="E830" s="208"/>
      <c r="F830" s="208"/>
      <c r="G830" s="208"/>
      <c r="H830" s="208"/>
      <c r="I830" s="208"/>
      <c r="J830" s="208"/>
    </row>
    <row r="831" spans="1:10" customFormat="1" ht="18" customHeight="1" x14ac:dyDescent="0.2">
      <c r="A831" s="179" t="s">
        <v>2187</v>
      </c>
      <c r="B831" s="180" t="s">
        <v>1</v>
      </c>
      <c r="C831" s="179" t="s">
        <v>2</v>
      </c>
      <c r="D831" s="179" t="s">
        <v>3</v>
      </c>
      <c r="E831" s="281" t="s">
        <v>3297</v>
      </c>
      <c r="F831" s="281"/>
      <c r="G831" s="181" t="s">
        <v>4</v>
      </c>
      <c r="H831" s="180" t="s">
        <v>5</v>
      </c>
      <c r="I831" s="180" t="s">
        <v>6</v>
      </c>
      <c r="J831" s="180" t="s">
        <v>8</v>
      </c>
    </row>
    <row r="832" spans="1:10" customFormat="1" ht="51.95" customHeight="1" x14ac:dyDescent="0.2">
      <c r="A832" s="187" t="s">
        <v>3298</v>
      </c>
      <c r="B832" s="189" t="s">
        <v>1972</v>
      </c>
      <c r="C832" s="187" t="s">
        <v>15</v>
      </c>
      <c r="D832" s="187" t="s">
        <v>1571</v>
      </c>
      <c r="E832" s="282" t="s">
        <v>3526</v>
      </c>
      <c r="F832" s="282"/>
      <c r="G832" s="188" t="s">
        <v>25</v>
      </c>
      <c r="H832" s="199">
        <v>1</v>
      </c>
      <c r="I832" s="190">
        <v>43.57</v>
      </c>
      <c r="J832" s="190">
        <v>43.57</v>
      </c>
    </row>
    <row r="833" spans="1:10" customFormat="1" ht="26.1" customHeight="1" x14ac:dyDescent="0.2">
      <c r="A833" s="200" t="s">
        <v>3300</v>
      </c>
      <c r="B833" s="201" t="s">
        <v>3515</v>
      </c>
      <c r="C833" s="200" t="s">
        <v>15</v>
      </c>
      <c r="D833" s="200" t="s">
        <v>3516</v>
      </c>
      <c r="E833" s="283" t="s">
        <v>3306</v>
      </c>
      <c r="F833" s="283"/>
      <c r="G833" s="202" t="s">
        <v>55</v>
      </c>
      <c r="H833" s="203">
        <v>0.16520000000000001</v>
      </c>
      <c r="I833" s="204">
        <v>25.53</v>
      </c>
      <c r="J833" s="204">
        <v>4.21</v>
      </c>
    </row>
    <row r="834" spans="1:10" customFormat="1" ht="26.1" customHeight="1" x14ac:dyDescent="0.2">
      <c r="A834" s="200" t="s">
        <v>3300</v>
      </c>
      <c r="B834" s="201" t="s">
        <v>3513</v>
      </c>
      <c r="C834" s="200" t="s">
        <v>15</v>
      </c>
      <c r="D834" s="200" t="s">
        <v>3514</v>
      </c>
      <c r="E834" s="283" t="s">
        <v>3306</v>
      </c>
      <c r="F834" s="283"/>
      <c r="G834" s="202" t="s">
        <v>55</v>
      </c>
      <c r="H834" s="203">
        <v>0.16520000000000001</v>
      </c>
      <c r="I834" s="204">
        <v>31.05</v>
      </c>
      <c r="J834" s="204">
        <v>5.12</v>
      </c>
    </row>
    <row r="835" spans="1:10" customFormat="1" ht="26.1" customHeight="1" x14ac:dyDescent="0.2">
      <c r="A835" s="107" t="s">
        <v>2572</v>
      </c>
      <c r="B835" s="109" t="s">
        <v>2751</v>
      </c>
      <c r="C835" s="107" t="s">
        <v>15</v>
      </c>
      <c r="D835" s="107" t="s">
        <v>2752</v>
      </c>
      <c r="E835" s="284" t="s">
        <v>2573</v>
      </c>
      <c r="F835" s="284"/>
      <c r="G835" s="108" t="s">
        <v>25</v>
      </c>
      <c r="H835" s="205">
        <v>2</v>
      </c>
      <c r="I835" s="178">
        <v>2.4900000000000002</v>
      </c>
      <c r="J835" s="178">
        <v>4.9800000000000004</v>
      </c>
    </row>
    <row r="836" spans="1:10" customFormat="1" ht="26.1" customHeight="1" x14ac:dyDescent="0.2">
      <c r="A836" s="107" t="s">
        <v>2572</v>
      </c>
      <c r="B836" s="109" t="s">
        <v>2753</v>
      </c>
      <c r="C836" s="107" t="s">
        <v>15</v>
      </c>
      <c r="D836" s="107" t="s">
        <v>2754</v>
      </c>
      <c r="E836" s="284" t="s">
        <v>2573</v>
      </c>
      <c r="F836" s="284"/>
      <c r="G836" s="108" t="s">
        <v>25</v>
      </c>
      <c r="H836" s="205">
        <v>1</v>
      </c>
      <c r="I836" s="178">
        <v>26.95</v>
      </c>
      <c r="J836" s="178">
        <v>26.95</v>
      </c>
    </row>
    <row r="837" spans="1:10" customFormat="1" ht="39" customHeight="1" x14ac:dyDescent="0.2">
      <c r="A837" s="107" t="s">
        <v>2572</v>
      </c>
      <c r="B837" s="109" t="s">
        <v>2739</v>
      </c>
      <c r="C837" s="107" t="s">
        <v>15</v>
      </c>
      <c r="D837" s="107" t="s">
        <v>2740</v>
      </c>
      <c r="E837" s="284" t="s">
        <v>2573</v>
      </c>
      <c r="F837" s="284"/>
      <c r="G837" s="108" t="s">
        <v>25</v>
      </c>
      <c r="H837" s="205">
        <v>7.4999999999999997E-2</v>
      </c>
      <c r="I837" s="178">
        <v>30.8</v>
      </c>
      <c r="J837" s="178">
        <v>2.31</v>
      </c>
    </row>
    <row r="838" spans="1:10" customFormat="1" ht="25.5" x14ac:dyDescent="0.2">
      <c r="A838" s="206"/>
      <c r="B838" s="206"/>
      <c r="C838" s="206"/>
      <c r="D838" s="206"/>
      <c r="E838" s="206" t="s">
        <v>3313</v>
      </c>
      <c r="F838" s="207">
        <v>7.13</v>
      </c>
      <c r="G838" s="206" t="s">
        <v>3314</v>
      </c>
      <c r="H838" s="207">
        <v>0</v>
      </c>
      <c r="I838" s="206" t="s">
        <v>3315</v>
      </c>
      <c r="J838" s="207">
        <v>7.13</v>
      </c>
    </row>
    <row r="839" spans="1:10" customFormat="1" ht="15" thickBot="1" x14ac:dyDescent="0.25">
      <c r="A839" s="206"/>
      <c r="B839" s="206"/>
      <c r="C839" s="206"/>
      <c r="D839" s="206"/>
      <c r="E839" s="206" t="s">
        <v>3316</v>
      </c>
      <c r="F839" s="207">
        <v>11.99</v>
      </c>
      <c r="G839" s="206"/>
      <c r="H839" s="285" t="s">
        <v>3317</v>
      </c>
      <c r="I839" s="285"/>
      <c r="J839" s="207">
        <v>55.56</v>
      </c>
    </row>
    <row r="840" spans="1:10" customFormat="1" ht="0.95" customHeight="1" thickTop="1" x14ac:dyDescent="0.2">
      <c r="A840" s="208"/>
      <c r="B840" s="208"/>
      <c r="C840" s="208"/>
      <c r="D840" s="208"/>
      <c r="E840" s="208"/>
      <c r="F840" s="208"/>
      <c r="G840" s="208"/>
      <c r="H840" s="208"/>
      <c r="I840" s="208"/>
      <c r="J840" s="208"/>
    </row>
    <row r="841" spans="1:10" customFormat="1" ht="18" customHeight="1" x14ac:dyDescent="0.2">
      <c r="A841" s="179" t="s">
        <v>2188</v>
      </c>
      <c r="B841" s="180" t="s">
        <v>1</v>
      </c>
      <c r="C841" s="179" t="s">
        <v>2</v>
      </c>
      <c r="D841" s="179" t="s">
        <v>3</v>
      </c>
      <c r="E841" s="281" t="s">
        <v>3297</v>
      </c>
      <c r="F841" s="281"/>
      <c r="G841" s="181" t="s">
        <v>4</v>
      </c>
      <c r="H841" s="180" t="s">
        <v>5</v>
      </c>
      <c r="I841" s="180" t="s">
        <v>6</v>
      </c>
      <c r="J841" s="180" t="s">
        <v>8</v>
      </c>
    </row>
    <row r="842" spans="1:10" customFormat="1" ht="51.95" customHeight="1" x14ac:dyDescent="0.2">
      <c r="A842" s="187" t="s">
        <v>3298</v>
      </c>
      <c r="B842" s="189" t="s">
        <v>1973</v>
      </c>
      <c r="C842" s="187" t="s">
        <v>15</v>
      </c>
      <c r="D842" s="187" t="s">
        <v>1572</v>
      </c>
      <c r="E842" s="282" t="s">
        <v>3526</v>
      </c>
      <c r="F842" s="282"/>
      <c r="G842" s="188" t="s">
        <v>25</v>
      </c>
      <c r="H842" s="199">
        <v>1</v>
      </c>
      <c r="I842" s="190">
        <v>30.7</v>
      </c>
      <c r="J842" s="190">
        <v>30.7</v>
      </c>
    </row>
    <row r="843" spans="1:10" customFormat="1" ht="26.1" customHeight="1" x14ac:dyDescent="0.2">
      <c r="A843" s="200" t="s">
        <v>3300</v>
      </c>
      <c r="B843" s="201" t="s">
        <v>3515</v>
      </c>
      <c r="C843" s="200" t="s">
        <v>15</v>
      </c>
      <c r="D843" s="200" t="s">
        <v>3516</v>
      </c>
      <c r="E843" s="283" t="s">
        <v>3306</v>
      </c>
      <c r="F843" s="283"/>
      <c r="G843" s="202" t="s">
        <v>55</v>
      </c>
      <c r="H843" s="203">
        <v>0.19259999999999999</v>
      </c>
      <c r="I843" s="204">
        <v>25.53</v>
      </c>
      <c r="J843" s="204">
        <v>4.91</v>
      </c>
    </row>
    <row r="844" spans="1:10" customFormat="1" ht="26.1" customHeight="1" x14ac:dyDescent="0.2">
      <c r="A844" s="200" t="s">
        <v>3300</v>
      </c>
      <c r="B844" s="201" t="s">
        <v>3513</v>
      </c>
      <c r="C844" s="200" t="s">
        <v>15</v>
      </c>
      <c r="D844" s="200" t="s">
        <v>3514</v>
      </c>
      <c r="E844" s="283" t="s">
        <v>3306</v>
      </c>
      <c r="F844" s="283"/>
      <c r="G844" s="202" t="s">
        <v>55</v>
      </c>
      <c r="H844" s="203">
        <v>0.19259999999999999</v>
      </c>
      <c r="I844" s="204">
        <v>31.05</v>
      </c>
      <c r="J844" s="204">
        <v>5.98</v>
      </c>
    </row>
    <row r="845" spans="1:10" customFormat="1" ht="26.1" customHeight="1" x14ac:dyDescent="0.2">
      <c r="A845" s="107" t="s">
        <v>2572</v>
      </c>
      <c r="B845" s="109" t="s">
        <v>2755</v>
      </c>
      <c r="C845" s="107" t="s">
        <v>15</v>
      </c>
      <c r="D845" s="107" t="s">
        <v>2756</v>
      </c>
      <c r="E845" s="284" t="s">
        <v>2573</v>
      </c>
      <c r="F845" s="284"/>
      <c r="G845" s="108" t="s">
        <v>25</v>
      </c>
      <c r="H845" s="205">
        <v>1</v>
      </c>
      <c r="I845" s="178">
        <v>10.27</v>
      </c>
      <c r="J845" s="178">
        <v>10.27</v>
      </c>
    </row>
    <row r="846" spans="1:10" customFormat="1" ht="26.1" customHeight="1" x14ac:dyDescent="0.2">
      <c r="A846" s="107" t="s">
        <v>2572</v>
      </c>
      <c r="B846" s="109" t="s">
        <v>2741</v>
      </c>
      <c r="C846" s="107" t="s">
        <v>15</v>
      </c>
      <c r="D846" s="107" t="s">
        <v>2742</v>
      </c>
      <c r="E846" s="284" t="s">
        <v>2573</v>
      </c>
      <c r="F846" s="284"/>
      <c r="G846" s="108" t="s">
        <v>25</v>
      </c>
      <c r="H846" s="205">
        <v>2</v>
      </c>
      <c r="I846" s="178">
        <v>3</v>
      </c>
      <c r="J846" s="178">
        <v>6</v>
      </c>
    </row>
    <row r="847" spans="1:10" customFormat="1" ht="39" customHeight="1" x14ac:dyDescent="0.2">
      <c r="A847" s="107" t="s">
        <v>2572</v>
      </c>
      <c r="B847" s="109" t="s">
        <v>2739</v>
      </c>
      <c r="C847" s="107" t="s">
        <v>15</v>
      </c>
      <c r="D847" s="107" t="s">
        <v>2740</v>
      </c>
      <c r="E847" s="284" t="s">
        <v>2573</v>
      </c>
      <c r="F847" s="284"/>
      <c r="G847" s="108" t="s">
        <v>25</v>
      </c>
      <c r="H847" s="205">
        <v>0.115</v>
      </c>
      <c r="I847" s="178">
        <v>30.8</v>
      </c>
      <c r="J847" s="178">
        <v>3.54</v>
      </c>
    </row>
    <row r="848" spans="1:10" customFormat="1" ht="25.5" x14ac:dyDescent="0.2">
      <c r="A848" s="206"/>
      <c r="B848" s="206"/>
      <c r="C848" s="206"/>
      <c r="D848" s="206"/>
      <c r="E848" s="206" t="s">
        <v>3313</v>
      </c>
      <c r="F848" s="207">
        <v>8.32</v>
      </c>
      <c r="G848" s="206" t="s">
        <v>3314</v>
      </c>
      <c r="H848" s="207">
        <v>0</v>
      </c>
      <c r="I848" s="206" t="s">
        <v>3315</v>
      </c>
      <c r="J848" s="207">
        <v>8.32</v>
      </c>
    </row>
    <row r="849" spans="1:10" customFormat="1" ht="15" thickBot="1" x14ac:dyDescent="0.25">
      <c r="A849" s="206"/>
      <c r="B849" s="206"/>
      <c r="C849" s="206"/>
      <c r="D849" s="206"/>
      <c r="E849" s="206" t="s">
        <v>3316</v>
      </c>
      <c r="F849" s="207">
        <v>8.4499999999999993</v>
      </c>
      <c r="G849" s="206"/>
      <c r="H849" s="285" t="s">
        <v>3317</v>
      </c>
      <c r="I849" s="285"/>
      <c r="J849" s="207">
        <v>39.15</v>
      </c>
    </row>
    <row r="850" spans="1:10" customFormat="1" ht="0.95" customHeight="1" thickTop="1" x14ac:dyDescent="0.2">
      <c r="A850" s="208"/>
      <c r="B850" s="208"/>
      <c r="C850" s="208"/>
      <c r="D850" s="208"/>
      <c r="E850" s="208"/>
      <c r="F850" s="208"/>
      <c r="G850" s="208"/>
      <c r="H850" s="208"/>
      <c r="I850" s="208"/>
      <c r="J850" s="208"/>
    </row>
    <row r="851" spans="1:10" customFormat="1" ht="18" customHeight="1" x14ac:dyDescent="0.2">
      <c r="A851" s="179" t="s">
        <v>2189</v>
      </c>
      <c r="B851" s="180" t="s">
        <v>1</v>
      </c>
      <c r="C851" s="179" t="s">
        <v>2</v>
      </c>
      <c r="D851" s="179" t="s">
        <v>3</v>
      </c>
      <c r="E851" s="281" t="s">
        <v>3297</v>
      </c>
      <c r="F851" s="281"/>
      <c r="G851" s="181" t="s">
        <v>4</v>
      </c>
      <c r="H851" s="180" t="s">
        <v>5</v>
      </c>
      <c r="I851" s="180" t="s">
        <v>6</v>
      </c>
      <c r="J851" s="180" t="s">
        <v>8</v>
      </c>
    </row>
    <row r="852" spans="1:10" customFormat="1" ht="51.95" customHeight="1" x14ac:dyDescent="0.2">
      <c r="A852" s="187" t="s">
        <v>3298</v>
      </c>
      <c r="B852" s="189" t="s">
        <v>952</v>
      </c>
      <c r="C852" s="187" t="s">
        <v>15</v>
      </c>
      <c r="D852" s="187" t="s">
        <v>1573</v>
      </c>
      <c r="E852" s="282" t="s">
        <v>3526</v>
      </c>
      <c r="F852" s="282"/>
      <c r="G852" s="188" t="s">
        <v>25</v>
      </c>
      <c r="H852" s="199">
        <v>1</v>
      </c>
      <c r="I852" s="190">
        <v>120.27</v>
      </c>
      <c r="J852" s="190">
        <v>120.27</v>
      </c>
    </row>
    <row r="853" spans="1:10" customFormat="1" ht="26.1" customHeight="1" x14ac:dyDescent="0.2">
      <c r="A853" s="200" t="s">
        <v>3300</v>
      </c>
      <c r="B853" s="201" t="s">
        <v>3513</v>
      </c>
      <c r="C853" s="200" t="s">
        <v>15</v>
      </c>
      <c r="D853" s="200" t="s">
        <v>3514</v>
      </c>
      <c r="E853" s="283" t="s">
        <v>3306</v>
      </c>
      <c r="F853" s="283"/>
      <c r="G853" s="202" t="s">
        <v>55</v>
      </c>
      <c r="H853" s="203">
        <v>0.36049999999999999</v>
      </c>
      <c r="I853" s="204">
        <v>31.05</v>
      </c>
      <c r="J853" s="204">
        <v>11.19</v>
      </c>
    </row>
    <row r="854" spans="1:10" customFormat="1" ht="26.1" customHeight="1" x14ac:dyDescent="0.2">
      <c r="A854" s="200" t="s">
        <v>3300</v>
      </c>
      <c r="B854" s="201" t="s">
        <v>3515</v>
      </c>
      <c r="C854" s="200" t="s">
        <v>15</v>
      </c>
      <c r="D854" s="200" t="s">
        <v>3516</v>
      </c>
      <c r="E854" s="283" t="s">
        <v>3306</v>
      </c>
      <c r="F854" s="283"/>
      <c r="G854" s="202" t="s">
        <v>55</v>
      </c>
      <c r="H854" s="203">
        <v>0.36049999999999999</v>
      </c>
      <c r="I854" s="204">
        <v>25.53</v>
      </c>
      <c r="J854" s="204">
        <v>9.1999999999999993</v>
      </c>
    </row>
    <row r="855" spans="1:10" customFormat="1" ht="26.1" customHeight="1" x14ac:dyDescent="0.2">
      <c r="A855" s="107" t="s">
        <v>2572</v>
      </c>
      <c r="B855" s="109" t="s">
        <v>2759</v>
      </c>
      <c r="C855" s="107" t="s">
        <v>15</v>
      </c>
      <c r="D855" s="107" t="s">
        <v>2760</v>
      </c>
      <c r="E855" s="284" t="s">
        <v>2573</v>
      </c>
      <c r="F855" s="284"/>
      <c r="G855" s="108" t="s">
        <v>25</v>
      </c>
      <c r="H855" s="205">
        <v>1</v>
      </c>
      <c r="I855" s="178">
        <v>73.59</v>
      </c>
      <c r="J855" s="178">
        <v>73.59</v>
      </c>
    </row>
    <row r="856" spans="1:10" customFormat="1" ht="26.1" customHeight="1" x14ac:dyDescent="0.2">
      <c r="A856" s="107" t="s">
        <v>2572</v>
      </c>
      <c r="B856" s="109" t="s">
        <v>2757</v>
      </c>
      <c r="C856" s="107" t="s">
        <v>15</v>
      </c>
      <c r="D856" s="107" t="s">
        <v>2758</v>
      </c>
      <c r="E856" s="284" t="s">
        <v>2573</v>
      </c>
      <c r="F856" s="284"/>
      <c r="G856" s="108" t="s">
        <v>25</v>
      </c>
      <c r="H856" s="205">
        <v>2</v>
      </c>
      <c r="I856" s="178">
        <v>10.45</v>
      </c>
      <c r="J856" s="178">
        <v>20.9</v>
      </c>
    </row>
    <row r="857" spans="1:10" customFormat="1" ht="39" customHeight="1" x14ac:dyDescent="0.2">
      <c r="A857" s="107" t="s">
        <v>2572</v>
      </c>
      <c r="B857" s="109" t="s">
        <v>2739</v>
      </c>
      <c r="C857" s="107" t="s">
        <v>15</v>
      </c>
      <c r="D857" s="107" t="s">
        <v>2740</v>
      </c>
      <c r="E857" s="284" t="s">
        <v>2573</v>
      </c>
      <c r="F857" s="284"/>
      <c r="G857" s="108" t="s">
        <v>25</v>
      </c>
      <c r="H857" s="205">
        <v>0.17499999999999999</v>
      </c>
      <c r="I857" s="178">
        <v>30.8</v>
      </c>
      <c r="J857" s="178">
        <v>5.39</v>
      </c>
    </row>
    <row r="858" spans="1:10" customFormat="1" ht="25.5" x14ac:dyDescent="0.2">
      <c r="A858" s="206"/>
      <c r="B858" s="206"/>
      <c r="C858" s="206"/>
      <c r="D858" s="206"/>
      <c r="E858" s="206" t="s">
        <v>3313</v>
      </c>
      <c r="F858" s="207">
        <v>15.57</v>
      </c>
      <c r="G858" s="206" t="s">
        <v>3314</v>
      </c>
      <c r="H858" s="207">
        <v>0</v>
      </c>
      <c r="I858" s="206" t="s">
        <v>3315</v>
      </c>
      <c r="J858" s="207">
        <v>15.57</v>
      </c>
    </row>
    <row r="859" spans="1:10" customFormat="1" ht="15" thickBot="1" x14ac:dyDescent="0.25">
      <c r="A859" s="206"/>
      <c r="B859" s="206"/>
      <c r="C859" s="206"/>
      <c r="D859" s="206"/>
      <c r="E859" s="206" t="s">
        <v>3316</v>
      </c>
      <c r="F859" s="207">
        <v>33.119999999999997</v>
      </c>
      <c r="G859" s="206"/>
      <c r="H859" s="285" t="s">
        <v>3317</v>
      </c>
      <c r="I859" s="285"/>
      <c r="J859" s="207">
        <v>153.38999999999999</v>
      </c>
    </row>
    <row r="860" spans="1:10" customFormat="1" ht="0.95" customHeight="1" thickTop="1" x14ac:dyDescent="0.2">
      <c r="A860" s="208"/>
      <c r="B860" s="208"/>
      <c r="C860" s="208"/>
      <c r="D860" s="208"/>
      <c r="E860" s="208"/>
      <c r="F860" s="208"/>
      <c r="G860" s="208"/>
      <c r="H860" s="208"/>
      <c r="I860" s="208"/>
      <c r="J860" s="208"/>
    </row>
    <row r="861" spans="1:10" customFormat="1" ht="18" customHeight="1" x14ac:dyDescent="0.2">
      <c r="A861" s="179" t="s">
        <v>2190</v>
      </c>
      <c r="B861" s="180" t="s">
        <v>1</v>
      </c>
      <c r="C861" s="179" t="s">
        <v>2</v>
      </c>
      <c r="D861" s="179" t="s">
        <v>3</v>
      </c>
      <c r="E861" s="281" t="s">
        <v>3297</v>
      </c>
      <c r="F861" s="281"/>
      <c r="G861" s="181" t="s">
        <v>4</v>
      </c>
      <c r="H861" s="180" t="s">
        <v>5</v>
      </c>
      <c r="I861" s="180" t="s">
        <v>6</v>
      </c>
      <c r="J861" s="180" t="s">
        <v>8</v>
      </c>
    </row>
    <row r="862" spans="1:10" customFormat="1" ht="51.95" customHeight="1" x14ac:dyDescent="0.2">
      <c r="A862" s="187" t="s">
        <v>3298</v>
      </c>
      <c r="B862" s="189" t="s">
        <v>274</v>
      </c>
      <c r="C862" s="187" t="s">
        <v>15</v>
      </c>
      <c r="D862" s="187" t="s">
        <v>1574</v>
      </c>
      <c r="E862" s="282" t="s">
        <v>3526</v>
      </c>
      <c r="F862" s="282"/>
      <c r="G862" s="188" t="s">
        <v>25</v>
      </c>
      <c r="H862" s="199">
        <v>1</v>
      </c>
      <c r="I862" s="190">
        <v>11.82</v>
      </c>
      <c r="J862" s="190">
        <v>11.82</v>
      </c>
    </row>
    <row r="863" spans="1:10" customFormat="1" ht="26.1" customHeight="1" x14ac:dyDescent="0.2">
      <c r="A863" s="200" t="s">
        <v>3300</v>
      </c>
      <c r="B863" s="201" t="s">
        <v>3513</v>
      </c>
      <c r="C863" s="200" t="s">
        <v>15</v>
      </c>
      <c r="D863" s="200" t="s">
        <v>3514</v>
      </c>
      <c r="E863" s="283" t="s">
        <v>3306</v>
      </c>
      <c r="F863" s="283"/>
      <c r="G863" s="202" t="s">
        <v>55</v>
      </c>
      <c r="H863" s="203">
        <v>0.127</v>
      </c>
      <c r="I863" s="204">
        <v>31.05</v>
      </c>
      <c r="J863" s="204">
        <v>3.94</v>
      </c>
    </row>
    <row r="864" spans="1:10" customFormat="1" ht="26.1" customHeight="1" x14ac:dyDescent="0.2">
      <c r="A864" s="200" t="s">
        <v>3300</v>
      </c>
      <c r="B864" s="201" t="s">
        <v>3515</v>
      </c>
      <c r="C864" s="200" t="s">
        <v>15</v>
      </c>
      <c r="D864" s="200" t="s">
        <v>3516</v>
      </c>
      <c r="E864" s="283" t="s">
        <v>3306</v>
      </c>
      <c r="F864" s="283"/>
      <c r="G864" s="202" t="s">
        <v>55</v>
      </c>
      <c r="H864" s="203">
        <v>0.127</v>
      </c>
      <c r="I864" s="204">
        <v>25.53</v>
      </c>
      <c r="J864" s="204">
        <v>3.24</v>
      </c>
    </row>
    <row r="865" spans="1:10" customFormat="1" ht="24" customHeight="1" x14ac:dyDescent="0.2">
      <c r="A865" s="107" t="s">
        <v>2572</v>
      </c>
      <c r="B865" s="109" t="s">
        <v>2744</v>
      </c>
      <c r="C865" s="107" t="s">
        <v>15</v>
      </c>
      <c r="D865" s="107" t="s">
        <v>2745</v>
      </c>
      <c r="E865" s="284" t="s">
        <v>2573</v>
      </c>
      <c r="F865" s="284"/>
      <c r="G865" s="108" t="s">
        <v>25</v>
      </c>
      <c r="H865" s="205">
        <v>9.9000000000000008E-3</v>
      </c>
      <c r="I865" s="178">
        <v>74.63</v>
      </c>
      <c r="J865" s="178">
        <v>0.73</v>
      </c>
    </row>
    <row r="866" spans="1:10" customFormat="1" ht="26.1" customHeight="1" x14ac:dyDescent="0.2">
      <c r="A866" s="107" t="s">
        <v>2572</v>
      </c>
      <c r="B866" s="109" t="s">
        <v>2761</v>
      </c>
      <c r="C866" s="107" t="s">
        <v>15</v>
      </c>
      <c r="D866" s="107" t="s">
        <v>2762</v>
      </c>
      <c r="E866" s="284" t="s">
        <v>2573</v>
      </c>
      <c r="F866" s="284"/>
      <c r="G866" s="108" t="s">
        <v>25</v>
      </c>
      <c r="H866" s="205">
        <v>1</v>
      </c>
      <c r="I866" s="178">
        <v>2.63</v>
      </c>
      <c r="J866" s="178">
        <v>2.63</v>
      </c>
    </row>
    <row r="867" spans="1:10" customFormat="1" ht="24" customHeight="1" x14ac:dyDescent="0.2">
      <c r="A867" s="107" t="s">
        <v>2572</v>
      </c>
      <c r="B867" s="109" t="s">
        <v>2750</v>
      </c>
      <c r="C867" s="107" t="s">
        <v>15</v>
      </c>
      <c r="D867" s="107" t="s">
        <v>3528</v>
      </c>
      <c r="E867" s="284" t="s">
        <v>2573</v>
      </c>
      <c r="F867" s="284"/>
      <c r="G867" s="108" t="s">
        <v>25</v>
      </c>
      <c r="H867" s="205">
        <v>7.1000000000000004E-3</v>
      </c>
      <c r="I867" s="178">
        <v>2.82</v>
      </c>
      <c r="J867" s="178">
        <v>0.02</v>
      </c>
    </row>
    <row r="868" spans="1:10" customFormat="1" ht="26.1" customHeight="1" x14ac:dyDescent="0.2">
      <c r="A868" s="107" t="s">
        <v>2572</v>
      </c>
      <c r="B868" s="109" t="s">
        <v>2748</v>
      </c>
      <c r="C868" s="107" t="s">
        <v>15</v>
      </c>
      <c r="D868" s="107" t="s">
        <v>2749</v>
      </c>
      <c r="E868" s="284" t="s">
        <v>2573</v>
      </c>
      <c r="F868" s="284"/>
      <c r="G868" s="108" t="s">
        <v>25</v>
      </c>
      <c r="H868" s="205">
        <v>1.4999999999999999E-2</v>
      </c>
      <c r="I868" s="178">
        <v>84.56</v>
      </c>
      <c r="J868" s="178">
        <v>1.26</v>
      </c>
    </row>
    <row r="869" spans="1:10" customFormat="1" ht="25.5" x14ac:dyDescent="0.2">
      <c r="A869" s="206"/>
      <c r="B869" s="206"/>
      <c r="C869" s="206"/>
      <c r="D869" s="206"/>
      <c r="E869" s="206" t="s">
        <v>3313</v>
      </c>
      <c r="F869" s="207">
        <v>5.48</v>
      </c>
      <c r="G869" s="206" t="s">
        <v>3314</v>
      </c>
      <c r="H869" s="207">
        <v>0</v>
      </c>
      <c r="I869" s="206" t="s">
        <v>3315</v>
      </c>
      <c r="J869" s="207">
        <v>5.48</v>
      </c>
    </row>
    <row r="870" spans="1:10" customFormat="1" ht="15" thickBot="1" x14ac:dyDescent="0.25">
      <c r="A870" s="206"/>
      <c r="B870" s="206"/>
      <c r="C870" s="206"/>
      <c r="D870" s="206"/>
      <c r="E870" s="206" t="s">
        <v>3316</v>
      </c>
      <c r="F870" s="207">
        <v>3.25</v>
      </c>
      <c r="G870" s="206"/>
      <c r="H870" s="285" t="s">
        <v>3317</v>
      </c>
      <c r="I870" s="285"/>
      <c r="J870" s="207">
        <v>15.07</v>
      </c>
    </row>
    <row r="871" spans="1:10" customFormat="1" ht="0.95" customHeight="1" thickTop="1" x14ac:dyDescent="0.2">
      <c r="A871" s="208"/>
      <c r="B871" s="208"/>
      <c r="C871" s="208"/>
      <c r="D871" s="208"/>
      <c r="E871" s="208"/>
      <c r="F871" s="208"/>
      <c r="G871" s="208"/>
      <c r="H871" s="208"/>
      <c r="I871" s="208"/>
      <c r="J871" s="208"/>
    </row>
    <row r="872" spans="1:10" customFormat="1" ht="18" customHeight="1" x14ac:dyDescent="0.2">
      <c r="A872" s="179" t="s">
        <v>2191</v>
      </c>
      <c r="B872" s="180" t="s">
        <v>1</v>
      </c>
      <c r="C872" s="179" t="s">
        <v>2</v>
      </c>
      <c r="D872" s="179" t="s">
        <v>3</v>
      </c>
      <c r="E872" s="281" t="s">
        <v>3297</v>
      </c>
      <c r="F872" s="281"/>
      <c r="G872" s="181" t="s">
        <v>4</v>
      </c>
      <c r="H872" s="180" t="s">
        <v>5</v>
      </c>
      <c r="I872" s="180" t="s">
        <v>6</v>
      </c>
      <c r="J872" s="180" t="s">
        <v>8</v>
      </c>
    </row>
    <row r="873" spans="1:10" customFormat="1" ht="51.95" customHeight="1" x14ac:dyDescent="0.2">
      <c r="A873" s="187" t="s">
        <v>3298</v>
      </c>
      <c r="B873" s="189" t="s">
        <v>1974</v>
      </c>
      <c r="C873" s="187" t="s">
        <v>15</v>
      </c>
      <c r="D873" s="187" t="s">
        <v>1575</v>
      </c>
      <c r="E873" s="282" t="s">
        <v>3526</v>
      </c>
      <c r="F873" s="282"/>
      <c r="G873" s="188" t="s">
        <v>25</v>
      </c>
      <c r="H873" s="199">
        <v>1</v>
      </c>
      <c r="I873" s="190">
        <v>16.97</v>
      </c>
      <c r="J873" s="190">
        <v>16.97</v>
      </c>
    </row>
    <row r="874" spans="1:10" customFormat="1" ht="26.1" customHeight="1" x14ac:dyDescent="0.2">
      <c r="A874" s="200" t="s">
        <v>3300</v>
      </c>
      <c r="B874" s="201" t="s">
        <v>3513</v>
      </c>
      <c r="C874" s="200" t="s">
        <v>15</v>
      </c>
      <c r="D874" s="200" t="s">
        <v>3514</v>
      </c>
      <c r="E874" s="283" t="s">
        <v>3306</v>
      </c>
      <c r="F874" s="283"/>
      <c r="G874" s="202" t="s">
        <v>55</v>
      </c>
      <c r="H874" s="203">
        <v>0.13789999999999999</v>
      </c>
      <c r="I874" s="204">
        <v>31.05</v>
      </c>
      <c r="J874" s="204">
        <v>4.28</v>
      </c>
    </row>
    <row r="875" spans="1:10" customFormat="1" ht="26.1" customHeight="1" x14ac:dyDescent="0.2">
      <c r="A875" s="200" t="s">
        <v>3300</v>
      </c>
      <c r="B875" s="201" t="s">
        <v>3515</v>
      </c>
      <c r="C875" s="200" t="s">
        <v>15</v>
      </c>
      <c r="D875" s="200" t="s">
        <v>3516</v>
      </c>
      <c r="E875" s="283" t="s">
        <v>3306</v>
      </c>
      <c r="F875" s="283"/>
      <c r="G875" s="202" t="s">
        <v>55</v>
      </c>
      <c r="H875" s="203">
        <v>0.13789999999999999</v>
      </c>
      <c r="I875" s="204">
        <v>25.53</v>
      </c>
      <c r="J875" s="204">
        <v>3.52</v>
      </c>
    </row>
    <row r="876" spans="1:10" customFormat="1" ht="26.1" customHeight="1" x14ac:dyDescent="0.2">
      <c r="A876" s="107" t="s">
        <v>2572</v>
      </c>
      <c r="B876" s="109" t="s">
        <v>2765</v>
      </c>
      <c r="C876" s="107" t="s">
        <v>15</v>
      </c>
      <c r="D876" s="107" t="s">
        <v>2766</v>
      </c>
      <c r="E876" s="284" t="s">
        <v>2573</v>
      </c>
      <c r="F876" s="284"/>
      <c r="G876" s="108" t="s">
        <v>25</v>
      </c>
      <c r="H876" s="205">
        <v>1</v>
      </c>
      <c r="I876" s="178">
        <v>4.25</v>
      </c>
      <c r="J876" s="178">
        <v>4.25</v>
      </c>
    </row>
    <row r="877" spans="1:10" customFormat="1" ht="26.1" customHeight="1" x14ac:dyDescent="0.2">
      <c r="A877" s="107" t="s">
        <v>2572</v>
      </c>
      <c r="B877" s="109" t="s">
        <v>2763</v>
      </c>
      <c r="C877" s="107" t="s">
        <v>15</v>
      </c>
      <c r="D877" s="107" t="s">
        <v>2764</v>
      </c>
      <c r="E877" s="284" t="s">
        <v>2573</v>
      </c>
      <c r="F877" s="284"/>
      <c r="G877" s="108" t="s">
        <v>25</v>
      </c>
      <c r="H877" s="205">
        <v>2</v>
      </c>
      <c r="I877" s="178">
        <v>1.69</v>
      </c>
      <c r="J877" s="178">
        <v>3.38</v>
      </c>
    </row>
    <row r="878" spans="1:10" customFormat="1" ht="39" customHeight="1" x14ac:dyDescent="0.2">
      <c r="A878" s="107" t="s">
        <v>2572</v>
      </c>
      <c r="B878" s="109" t="s">
        <v>2739</v>
      </c>
      <c r="C878" s="107" t="s">
        <v>15</v>
      </c>
      <c r="D878" s="107" t="s">
        <v>2740</v>
      </c>
      <c r="E878" s="284" t="s">
        <v>2573</v>
      </c>
      <c r="F878" s="284"/>
      <c r="G878" s="108" t="s">
        <v>25</v>
      </c>
      <c r="H878" s="205">
        <v>0.05</v>
      </c>
      <c r="I878" s="178">
        <v>30.8</v>
      </c>
      <c r="J878" s="178">
        <v>1.54</v>
      </c>
    </row>
    <row r="879" spans="1:10" customFormat="1" ht="25.5" x14ac:dyDescent="0.2">
      <c r="A879" s="206"/>
      <c r="B879" s="206"/>
      <c r="C879" s="206"/>
      <c r="D879" s="206"/>
      <c r="E879" s="206" t="s">
        <v>3313</v>
      </c>
      <c r="F879" s="207">
        <v>5.96</v>
      </c>
      <c r="G879" s="206" t="s">
        <v>3314</v>
      </c>
      <c r="H879" s="207">
        <v>0</v>
      </c>
      <c r="I879" s="206" t="s">
        <v>3315</v>
      </c>
      <c r="J879" s="207">
        <v>5.96</v>
      </c>
    </row>
    <row r="880" spans="1:10" customFormat="1" ht="15" thickBot="1" x14ac:dyDescent="0.25">
      <c r="A880" s="206"/>
      <c r="B880" s="206"/>
      <c r="C880" s="206"/>
      <c r="D880" s="206"/>
      <c r="E880" s="206" t="s">
        <v>3316</v>
      </c>
      <c r="F880" s="207">
        <v>4.67</v>
      </c>
      <c r="G880" s="206"/>
      <c r="H880" s="285" t="s">
        <v>3317</v>
      </c>
      <c r="I880" s="285"/>
      <c r="J880" s="207">
        <v>21.64</v>
      </c>
    </row>
    <row r="881" spans="1:10" customFormat="1" ht="0.95" customHeight="1" thickTop="1" x14ac:dyDescent="0.2">
      <c r="A881" s="208"/>
      <c r="B881" s="208"/>
      <c r="C881" s="208"/>
      <c r="D881" s="208"/>
      <c r="E881" s="208"/>
      <c r="F881" s="208"/>
      <c r="G881" s="208"/>
      <c r="H881" s="208"/>
      <c r="I881" s="208"/>
      <c r="J881" s="208"/>
    </row>
    <row r="882" spans="1:10" customFormat="1" ht="18" customHeight="1" x14ac:dyDescent="0.2">
      <c r="A882" s="179" t="s">
        <v>2192</v>
      </c>
      <c r="B882" s="180" t="s">
        <v>1</v>
      </c>
      <c r="C882" s="179" t="s">
        <v>2</v>
      </c>
      <c r="D882" s="179" t="s">
        <v>3</v>
      </c>
      <c r="E882" s="281" t="s">
        <v>3297</v>
      </c>
      <c r="F882" s="281"/>
      <c r="G882" s="181" t="s">
        <v>4</v>
      </c>
      <c r="H882" s="180" t="s">
        <v>5</v>
      </c>
      <c r="I882" s="180" t="s">
        <v>6</v>
      </c>
      <c r="J882" s="180" t="s">
        <v>8</v>
      </c>
    </row>
    <row r="883" spans="1:10" customFormat="1" ht="51.95" customHeight="1" x14ac:dyDescent="0.2">
      <c r="A883" s="187" t="s">
        <v>3298</v>
      </c>
      <c r="B883" s="189" t="s">
        <v>1975</v>
      </c>
      <c r="C883" s="187" t="s">
        <v>15</v>
      </c>
      <c r="D883" s="187" t="s">
        <v>1576</v>
      </c>
      <c r="E883" s="282" t="s">
        <v>3526</v>
      </c>
      <c r="F883" s="282"/>
      <c r="G883" s="188" t="s">
        <v>25</v>
      </c>
      <c r="H883" s="199">
        <v>1</v>
      </c>
      <c r="I883" s="190">
        <v>25.52</v>
      </c>
      <c r="J883" s="190">
        <v>25.52</v>
      </c>
    </row>
    <row r="884" spans="1:10" customFormat="1" ht="26.1" customHeight="1" x14ac:dyDescent="0.2">
      <c r="A884" s="200" t="s">
        <v>3300</v>
      </c>
      <c r="B884" s="201" t="s">
        <v>3513</v>
      </c>
      <c r="C884" s="200" t="s">
        <v>15</v>
      </c>
      <c r="D884" s="200" t="s">
        <v>3514</v>
      </c>
      <c r="E884" s="283" t="s">
        <v>3306</v>
      </c>
      <c r="F884" s="283"/>
      <c r="G884" s="202" t="s">
        <v>55</v>
      </c>
      <c r="H884" s="203">
        <v>0.16520000000000001</v>
      </c>
      <c r="I884" s="204">
        <v>31.05</v>
      </c>
      <c r="J884" s="204">
        <v>5.12</v>
      </c>
    </row>
    <row r="885" spans="1:10" customFormat="1" ht="26.1" customHeight="1" x14ac:dyDescent="0.2">
      <c r="A885" s="200" t="s">
        <v>3300</v>
      </c>
      <c r="B885" s="201" t="s">
        <v>3515</v>
      </c>
      <c r="C885" s="200" t="s">
        <v>15</v>
      </c>
      <c r="D885" s="200" t="s">
        <v>3516</v>
      </c>
      <c r="E885" s="283" t="s">
        <v>3306</v>
      </c>
      <c r="F885" s="283"/>
      <c r="G885" s="202" t="s">
        <v>55</v>
      </c>
      <c r="H885" s="203">
        <v>0.16520000000000001</v>
      </c>
      <c r="I885" s="204">
        <v>25.53</v>
      </c>
      <c r="J885" s="204">
        <v>4.21</v>
      </c>
    </row>
    <row r="886" spans="1:10" customFormat="1" ht="26.1" customHeight="1" x14ac:dyDescent="0.2">
      <c r="A886" s="107" t="s">
        <v>2572</v>
      </c>
      <c r="B886" s="109" t="s">
        <v>2767</v>
      </c>
      <c r="C886" s="107" t="s">
        <v>15</v>
      </c>
      <c r="D886" s="107" t="s">
        <v>2768</v>
      </c>
      <c r="E886" s="284" t="s">
        <v>2573</v>
      </c>
      <c r="F886" s="284"/>
      <c r="G886" s="108" t="s">
        <v>25</v>
      </c>
      <c r="H886" s="205">
        <v>1</v>
      </c>
      <c r="I886" s="178">
        <v>8.9</v>
      </c>
      <c r="J886" s="178">
        <v>8.9</v>
      </c>
    </row>
    <row r="887" spans="1:10" customFormat="1" ht="39" customHeight="1" x14ac:dyDescent="0.2">
      <c r="A887" s="107" t="s">
        <v>2572</v>
      </c>
      <c r="B887" s="109" t="s">
        <v>2739</v>
      </c>
      <c r="C887" s="107" t="s">
        <v>15</v>
      </c>
      <c r="D887" s="107" t="s">
        <v>2740</v>
      </c>
      <c r="E887" s="284" t="s">
        <v>2573</v>
      </c>
      <c r="F887" s="284"/>
      <c r="G887" s="108" t="s">
        <v>25</v>
      </c>
      <c r="H887" s="205">
        <v>7.4999999999999997E-2</v>
      </c>
      <c r="I887" s="178">
        <v>30.8</v>
      </c>
      <c r="J887" s="178">
        <v>2.31</v>
      </c>
    </row>
    <row r="888" spans="1:10" customFormat="1" ht="26.1" customHeight="1" x14ac:dyDescent="0.2">
      <c r="A888" s="107" t="s">
        <v>2572</v>
      </c>
      <c r="B888" s="109" t="s">
        <v>2751</v>
      </c>
      <c r="C888" s="107" t="s">
        <v>15</v>
      </c>
      <c r="D888" s="107" t="s">
        <v>2752</v>
      </c>
      <c r="E888" s="284" t="s">
        <v>2573</v>
      </c>
      <c r="F888" s="284"/>
      <c r="G888" s="108" t="s">
        <v>25</v>
      </c>
      <c r="H888" s="205">
        <v>2</v>
      </c>
      <c r="I888" s="178">
        <v>2.4900000000000002</v>
      </c>
      <c r="J888" s="178">
        <v>4.9800000000000004</v>
      </c>
    </row>
    <row r="889" spans="1:10" customFormat="1" ht="25.5" x14ac:dyDescent="0.2">
      <c r="A889" s="206"/>
      <c r="B889" s="206"/>
      <c r="C889" s="206"/>
      <c r="D889" s="206"/>
      <c r="E889" s="206" t="s">
        <v>3313</v>
      </c>
      <c r="F889" s="207">
        <v>7.13</v>
      </c>
      <c r="G889" s="206" t="s">
        <v>3314</v>
      </c>
      <c r="H889" s="207">
        <v>0</v>
      </c>
      <c r="I889" s="206" t="s">
        <v>3315</v>
      </c>
      <c r="J889" s="207">
        <v>7.13</v>
      </c>
    </row>
    <row r="890" spans="1:10" customFormat="1" ht="15" thickBot="1" x14ac:dyDescent="0.25">
      <c r="A890" s="206"/>
      <c r="B890" s="206"/>
      <c r="C890" s="206"/>
      <c r="D890" s="206"/>
      <c r="E890" s="206" t="s">
        <v>3316</v>
      </c>
      <c r="F890" s="207">
        <v>7.02</v>
      </c>
      <c r="G890" s="206"/>
      <c r="H890" s="285" t="s">
        <v>3317</v>
      </c>
      <c r="I890" s="285"/>
      <c r="J890" s="207">
        <v>32.54</v>
      </c>
    </row>
    <row r="891" spans="1:10" customFormat="1" ht="0.95" customHeight="1" thickTop="1" x14ac:dyDescent="0.2">
      <c r="A891" s="208"/>
      <c r="B891" s="208"/>
      <c r="C891" s="208"/>
      <c r="D891" s="208"/>
      <c r="E891" s="208"/>
      <c r="F891" s="208"/>
      <c r="G891" s="208"/>
      <c r="H891" s="208"/>
      <c r="I891" s="208"/>
      <c r="J891" s="208"/>
    </row>
    <row r="892" spans="1:10" customFormat="1" ht="18" customHeight="1" x14ac:dyDescent="0.2">
      <c r="A892" s="179" t="s">
        <v>2193</v>
      </c>
      <c r="B892" s="180" t="s">
        <v>1</v>
      </c>
      <c r="C892" s="179" t="s">
        <v>2</v>
      </c>
      <c r="D892" s="179" t="s">
        <v>3</v>
      </c>
      <c r="E892" s="281" t="s">
        <v>3297</v>
      </c>
      <c r="F892" s="281"/>
      <c r="G892" s="181" t="s">
        <v>4</v>
      </c>
      <c r="H892" s="180" t="s">
        <v>5</v>
      </c>
      <c r="I892" s="180" t="s">
        <v>6</v>
      </c>
      <c r="J892" s="180" t="s">
        <v>8</v>
      </c>
    </row>
    <row r="893" spans="1:10" customFormat="1" ht="51.95" customHeight="1" x14ac:dyDescent="0.2">
      <c r="A893" s="187" t="s">
        <v>3298</v>
      </c>
      <c r="B893" s="189" t="s">
        <v>965</v>
      </c>
      <c r="C893" s="187" t="s">
        <v>15</v>
      </c>
      <c r="D893" s="187" t="s">
        <v>1577</v>
      </c>
      <c r="E893" s="282" t="s">
        <v>3526</v>
      </c>
      <c r="F893" s="282"/>
      <c r="G893" s="188" t="s">
        <v>25</v>
      </c>
      <c r="H893" s="199">
        <v>1</v>
      </c>
      <c r="I893" s="190">
        <v>114.43</v>
      </c>
      <c r="J893" s="190">
        <v>114.43</v>
      </c>
    </row>
    <row r="894" spans="1:10" customFormat="1" ht="26.1" customHeight="1" x14ac:dyDescent="0.2">
      <c r="A894" s="200" t="s">
        <v>3300</v>
      </c>
      <c r="B894" s="201" t="s">
        <v>3513</v>
      </c>
      <c r="C894" s="200" t="s">
        <v>15</v>
      </c>
      <c r="D894" s="200" t="s">
        <v>3514</v>
      </c>
      <c r="E894" s="283" t="s">
        <v>3306</v>
      </c>
      <c r="F894" s="283"/>
      <c r="G894" s="202" t="s">
        <v>55</v>
      </c>
      <c r="H894" s="203">
        <v>0.36049999999999999</v>
      </c>
      <c r="I894" s="204">
        <v>31.05</v>
      </c>
      <c r="J894" s="204">
        <v>11.19</v>
      </c>
    </row>
    <row r="895" spans="1:10" customFormat="1" ht="26.1" customHeight="1" x14ac:dyDescent="0.2">
      <c r="A895" s="200" t="s">
        <v>3300</v>
      </c>
      <c r="B895" s="201" t="s">
        <v>3515</v>
      </c>
      <c r="C895" s="200" t="s">
        <v>15</v>
      </c>
      <c r="D895" s="200" t="s">
        <v>3516</v>
      </c>
      <c r="E895" s="283" t="s">
        <v>3306</v>
      </c>
      <c r="F895" s="283"/>
      <c r="G895" s="202" t="s">
        <v>55</v>
      </c>
      <c r="H895" s="203">
        <v>0.36049999999999999</v>
      </c>
      <c r="I895" s="204">
        <v>25.53</v>
      </c>
      <c r="J895" s="204">
        <v>9.1999999999999993</v>
      </c>
    </row>
    <row r="896" spans="1:10" customFormat="1" ht="26.1" customHeight="1" x14ac:dyDescent="0.2">
      <c r="A896" s="107" t="s">
        <v>2572</v>
      </c>
      <c r="B896" s="109" t="s">
        <v>2769</v>
      </c>
      <c r="C896" s="107" t="s">
        <v>15</v>
      </c>
      <c r="D896" s="107" t="s">
        <v>2770</v>
      </c>
      <c r="E896" s="284" t="s">
        <v>2573</v>
      </c>
      <c r="F896" s="284"/>
      <c r="G896" s="108" t="s">
        <v>25</v>
      </c>
      <c r="H896" s="205">
        <v>1</v>
      </c>
      <c r="I896" s="178">
        <v>67.75</v>
      </c>
      <c r="J896" s="178">
        <v>67.75</v>
      </c>
    </row>
    <row r="897" spans="1:10" customFormat="1" ht="39" customHeight="1" x14ac:dyDescent="0.2">
      <c r="A897" s="107" t="s">
        <v>2572</v>
      </c>
      <c r="B897" s="109" t="s">
        <v>2739</v>
      </c>
      <c r="C897" s="107" t="s">
        <v>15</v>
      </c>
      <c r="D897" s="107" t="s">
        <v>2740</v>
      </c>
      <c r="E897" s="284" t="s">
        <v>2573</v>
      </c>
      <c r="F897" s="284"/>
      <c r="G897" s="108" t="s">
        <v>25</v>
      </c>
      <c r="H897" s="205">
        <v>0.17499999999999999</v>
      </c>
      <c r="I897" s="178">
        <v>30.8</v>
      </c>
      <c r="J897" s="178">
        <v>5.39</v>
      </c>
    </row>
    <row r="898" spans="1:10" customFormat="1" ht="26.1" customHeight="1" x14ac:dyDescent="0.2">
      <c r="A898" s="107" t="s">
        <v>2572</v>
      </c>
      <c r="B898" s="109" t="s">
        <v>2757</v>
      </c>
      <c r="C898" s="107" t="s">
        <v>15</v>
      </c>
      <c r="D898" s="107" t="s">
        <v>2758</v>
      </c>
      <c r="E898" s="284" t="s">
        <v>2573</v>
      </c>
      <c r="F898" s="284"/>
      <c r="G898" s="108" t="s">
        <v>25</v>
      </c>
      <c r="H898" s="205">
        <v>2</v>
      </c>
      <c r="I898" s="178">
        <v>10.45</v>
      </c>
      <c r="J898" s="178">
        <v>20.9</v>
      </c>
    </row>
    <row r="899" spans="1:10" customFormat="1" ht="25.5" x14ac:dyDescent="0.2">
      <c r="A899" s="206"/>
      <c r="B899" s="206"/>
      <c r="C899" s="206"/>
      <c r="D899" s="206"/>
      <c r="E899" s="206" t="s">
        <v>3313</v>
      </c>
      <c r="F899" s="207">
        <v>15.57</v>
      </c>
      <c r="G899" s="206" t="s">
        <v>3314</v>
      </c>
      <c r="H899" s="207">
        <v>0</v>
      </c>
      <c r="I899" s="206" t="s">
        <v>3315</v>
      </c>
      <c r="J899" s="207">
        <v>15.57</v>
      </c>
    </row>
    <row r="900" spans="1:10" customFormat="1" ht="15" thickBot="1" x14ac:dyDescent="0.25">
      <c r="A900" s="206"/>
      <c r="B900" s="206"/>
      <c r="C900" s="206"/>
      <c r="D900" s="206"/>
      <c r="E900" s="206" t="s">
        <v>3316</v>
      </c>
      <c r="F900" s="207">
        <v>31.51</v>
      </c>
      <c r="G900" s="206"/>
      <c r="H900" s="285" t="s">
        <v>3317</v>
      </c>
      <c r="I900" s="285"/>
      <c r="J900" s="207">
        <v>145.94</v>
      </c>
    </row>
    <row r="901" spans="1:10" customFormat="1" ht="0.95" customHeight="1" thickTop="1" x14ac:dyDescent="0.2">
      <c r="A901" s="208"/>
      <c r="B901" s="208"/>
      <c r="C901" s="208"/>
      <c r="D901" s="208"/>
      <c r="E901" s="208"/>
      <c r="F901" s="208"/>
      <c r="G901" s="208"/>
      <c r="H901" s="208"/>
      <c r="I901" s="208"/>
      <c r="J901" s="208"/>
    </row>
    <row r="902" spans="1:10" customFormat="1" ht="18" customHeight="1" x14ac:dyDescent="0.2">
      <c r="A902" s="179" t="s">
        <v>2194</v>
      </c>
      <c r="B902" s="180" t="s">
        <v>1</v>
      </c>
      <c r="C902" s="179" t="s">
        <v>2</v>
      </c>
      <c r="D902" s="179" t="s">
        <v>3</v>
      </c>
      <c r="E902" s="281" t="s">
        <v>3297</v>
      </c>
      <c r="F902" s="281"/>
      <c r="G902" s="181" t="s">
        <v>4</v>
      </c>
      <c r="H902" s="180" t="s">
        <v>5</v>
      </c>
      <c r="I902" s="180" t="s">
        <v>6</v>
      </c>
      <c r="J902" s="180" t="s">
        <v>8</v>
      </c>
    </row>
    <row r="903" spans="1:10" customFormat="1" ht="51.95" customHeight="1" x14ac:dyDescent="0.2">
      <c r="A903" s="187" t="s">
        <v>3298</v>
      </c>
      <c r="B903" s="189" t="s">
        <v>958</v>
      </c>
      <c r="C903" s="187" t="s">
        <v>15</v>
      </c>
      <c r="D903" s="187" t="s">
        <v>1578</v>
      </c>
      <c r="E903" s="282" t="s">
        <v>3526</v>
      </c>
      <c r="F903" s="282"/>
      <c r="G903" s="188" t="s">
        <v>25</v>
      </c>
      <c r="H903" s="199">
        <v>1</v>
      </c>
      <c r="I903" s="190">
        <v>16.16</v>
      </c>
      <c r="J903" s="190">
        <v>16.16</v>
      </c>
    </row>
    <row r="904" spans="1:10" customFormat="1" ht="26.1" customHeight="1" x14ac:dyDescent="0.2">
      <c r="A904" s="200" t="s">
        <v>3300</v>
      </c>
      <c r="B904" s="201" t="s">
        <v>3515</v>
      </c>
      <c r="C904" s="200" t="s">
        <v>15</v>
      </c>
      <c r="D904" s="200" t="s">
        <v>3516</v>
      </c>
      <c r="E904" s="283" t="s">
        <v>3306</v>
      </c>
      <c r="F904" s="283"/>
      <c r="G904" s="202" t="s">
        <v>55</v>
      </c>
      <c r="H904" s="203">
        <v>0.13789999999999999</v>
      </c>
      <c r="I904" s="204">
        <v>25.53</v>
      </c>
      <c r="J904" s="204">
        <v>3.52</v>
      </c>
    </row>
    <row r="905" spans="1:10" customFormat="1" ht="26.1" customHeight="1" x14ac:dyDescent="0.2">
      <c r="A905" s="200" t="s">
        <v>3300</v>
      </c>
      <c r="B905" s="201" t="s">
        <v>3513</v>
      </c>
      <c r="C905" s="200" t="s">
        <v>15</v>
      </c>
      <c r="D905" s="200" t="s">
        <v>3514</v>
      </c>
      <c r="E905" s="283" t="s">
        <v>3306</v>
      </c>
      <c r="F905" s="283"/>
      <c r="G905" s="202" t="s">
        <v>55</v>
      </c>
      <c r="H905" s="203">
        <v>0.13789999999999999</v>
      </c>
      <c r="I905" s="204">
        <v>31.05</v>
      </c>
      <c r="J905" s="204">
        <v>4.28</v>
      </c>
    </row>
    <row r="906" spans="1:10" customFormat="1" ht="39" customHeight="1" x14ac:dyDescent="0.2">
      <c r="A906" s="107" t="s">
        <v>2572</v>
      </c>
      <c r="B906" s="109" t="s">
        <v>2739</v>
      </c>
      <c r="C906" s="107" t="s">
        <v>15</v>
      </c>
      <c r="D906" s="107" t="s">
        <v>2740</v>
      </c>
      <c r="E906" s="284" t="s">
        <v>2573</v>
      </c>
      <c r="F906" s="284"/>
      <c r="G906" s="108" t="s">
        <v>25</v>
      </c>
      <c r="H906" s="205">
        <v>0.05</v>
      </c>
      <c r="I906" s="178">
        <v>30.8</v>
      </c>
      <c r="J906" s="178">
        <v>1.54</v>
      </c>
    </row>
    <row r="907" spans="1:10" customFormat="1" ht="26.1" customHeight="1" x14ac:dyDescent="0.2">
      <c r="A907" s="107" t="s">
        <v>2572</v>
      </c>
      <c r="B907" s="109" t="s">
        <v>2763</v>
      </c>
      <c r="C907" s="107" t="s">
        <v>15</v>
      </c>
      <c r="D907" s="107" t="s">
        <v>2764</v>
      </c>
      <c r="E907" s="284" t="s">
        <v>2573</v>
      </c>
      <c r="F907" s="284"/>
      <c r="G907" s="108" t="s">
        <v>25</v>
      </c>
      <c r="H907" s="205">
        <v>2</v>
      </c>
      <c r="I907" s="178">
        <v>1.69</v>
      </c>
      <c r="J907" s="178">
        <v>3.38</v>
      </c>
    </row>
    <row r="908" spans="1:10" customFormat="1" ht="26.1" customHeight="1" x14ac:dyDescent="0.2">
      <c r="A908" s="107" t="s">
        <v>2572</v>
      </c>
      <c r="B908" s="109" t="s">
        <v>2771</v>
      </c>
      <c r="C908" s="107" t="s">
        <v>15</v>
      </c>
      <c r="D908" s="107" t="s">
        <v>2772</v>
      </c>
      <c r="E908" s="284" t="s">
        <v>2573</v>
      </c>
      <c r="F908" s="284"/>
      <c r="G908" s="108" t="s">
        <v>25</v>
      </c>
      <c r="H908" s="205">
        <v>1</v>
      </c>
      <c r="I908" s="178">
        <v>3.44</v>
      </c>
      <c r="J908" s="178">
        <v>3.44</v>
      </c>
    </row>
    <row r="909" spans="1:10" customFormat="1" ht="25.5" x14ac:dyDescent="0.2">
      <c r="A909" s="206"/>
      <c r="B909" s="206"/>
      <c r="C909" s="206"/>
      <c r="D909" s="206"/>
      <c r="E909" s="206" t="s">
        <v>3313</v>
      </c>
      <c r="F909" s="207">
        <v>5.96</v>
      </c>
      <c r="G909" s="206" t="s">
        <v>3314</v>
      </c>
      <c r="H909" s="207">
        <v>0</v>
      </c>
      <c r="I909" s="206" t="s">
        <v>3315</v>
      </c>
      <c r="J909" s="207">
        <v>5.96</v>
      </c>
    </row>
    <row r="910" spans="1:10" customFormat="1" ht="15" thickBot="1" x14ac:dyDescent="0.25">
      <c r="A910" s="206"/>
      <c r="B910" s="206"/>
      <c r="C910" s="206"/>
      <c r="D910" s="206"/>
      <c r="E910" s="206" t="s">
        <v>3316</v>
      </c>
      <c r="F910" s="207">
        <v>4.45</v>
      </c>
      <c r="G910" s="206"/>
      <c r="H910" s="285" t="s">
        <v>3317</v>
      </c>
      <c r="I910" s="285"/>
      <c r="J910" s="207">
        <v>20.61</v>
      </c>
    </row>
    <row r="911" spans="1:10" customFormat="1" ht="0.95" customHeight="1" thickTop="1" x14ac:dyDescent="0.2">
      <c r="A911" s="208"/>
      <c r="B911" s="208"/>
      <c r="C911" s="208"/>
      <c r="D911" s="208"/>
      <c r="E911" s="208"/>
      <c r="F911" s="208"/>
      <c r="G911" s="208"/>
      <c r="H911" s="208"/>
      <c r="I911" s="208"/>
      <c r="J911" s="208"/>
    </row>
    <row r="912" spans="1:10" customFormat="1" ht="18" customHeight="1" x14ac:dyDescent="0.2">
      <c r="A912" s="179" t="s">
        <v>2195</v>
      </c>
      <c r="B912" s="180" t="s">
        <v>1</v>
      </c>
      <c r="C912" s="179" t="s">
        <v>2</v>
      </c>
      <c r="D912" s="179" t="s">
        <v>3</v>
      </c>
      <c r="E912" s="281" t="s">
        <v>3297</v>
      </c>
      <c r="F912" s="281"/>
      <c r="G912" s="181" t="s">
        <v>4</v>
      </c>
      <c r="H912" s="180" t="s">
        <v>5</v>
      </c>
      <c r="I912" s="180" t="s">
        <v>6</v>
      </c>
      <c r="J912" s="180" t="s">
        <v>8</v>
      </c>
    </row>
    <row r="913" spans="1:10" customFormat="1" ht="51.95" customHeight="1" x14ac:dyDescent="0.2">
      <c r="A913" s="187" t="s">
        <v>3298</v>
      </c>
      <c r="B913" s="189" t="s">
        <v>1976</v>
      </c>
      <c r="C913" s="187" t="s">
        <v>15</v>
      </c>
      <c r="D913" s="187" t="s">
        <v>1579</v>
      </c>
      <c r="E913" s="282" t="s">
        <v>3526</v>
      </c>
      <c r="F913" s="282"/>
      <c r="G913" s="188" t="s">
        <v>25</v>
      </c>
      <c r="H913" s="199">
        <v>1</v>
      </c>
      <c r="I913" s="190">
        <v>29.76</v>
      </c>
      <c r="J913" s="190">
        <v>29.76</v>
      </c>
    </row>
    <row r="914" spans="1:10" customFormat="1" ht="26.1" customHeight="1" x14ac:dyDescent="0.2">
      <c r="A914" s="200" t="s">
        <v>3300</v>
      </c>
      <c r="B914" s="201" t="s">
        <v>3515</v>
      </c>
      <c r="C914" s="200" t="s">
        <v>15</v>
      </c>
      <c r="D914" s="200" t="s">
        <v>3516</v>
      </c>
      <c r="E914" s="283" t="s">
        <v>3306</v>
      </c>
      <c r="F914" s="283"/>
      <c r="G914" s="202" t="s">
        <v>55</v>
      </c>
      <c r="H914" s="203">
        <v>0.19259999999999999</v>
      </c>
      <c r="I914" s="204">
        <v>25.53</v>
      </c>
      <c r="J914" s="204">
        <v>4.91</v>
      </c>
    </row>
    <row r="915" spans="1:10" customFormat="1" ht="26.1" customHeight="1" x14ac:dyDescent="0.2">
      <c r="A915" s="200" t="s">
        <v>3300</v>
      </c>
      <c r="B915" s="201" t="s">
        <v>3513</v>
      </c>
      <c r="C915" s="200" t="s">
        <v>15</v>
      </c>
      <c r="D915" s="200" t="s">
        <v>3514</v>
      </c>
      <c r="E915" s="283" t="s">
        <v>3306</v>
      </c>
      <c r="F915" s="283"/>
      <c r="G915" s="202" t="s">
        <v>55</v>
      </c>
      <c r="H915" s="203">
        <v>0.19259999999999999</v>
      </c>
      <c r="I915" s="204">
        <v>31.05</v>
      </c>
      <c r="J915" s="204">
        <v>5.98</v>
      </c>
    </row>
    <row r="916" spans="1:10" customFormat="1" ht="26.1" customHeight="1" x14ac:dyDescent="0.2">
      <c r="A916" s="107" t="s">
        <v>2572</v>
      </c>
      <c r="B916" s="109" t="s">
        <v>2741</v>
      </c>
      <c r="C916" s="107" t="s">
        <v>15</v>
      </c>
      <c r="D916" s="107" t="s">
        <v>2742</v>
      </c>
      <c r="E916" s="284" t="s">
        <v>2573</v>
      </c>
      <c r="F916" s="284"/>
      <c r="G916" s="108" t="s">
        <v>25</v>
      </c>
      <c r="H916" s="205">
        <v>2</v>
      </c>
      <c r="I916" s="178">
        <v>3</v>
      </c>
      <c r="J916" s="178">
        <v>6</v>
      </c>
    </row>
    <row r="917" spans="1:10" customFormat="1" ht="39" customHeight="1" x14ac:dyDescent="0.2">
      <c r="A917" s="107" t="s">
        <v>2572</v>
      </c>
      <c r="B917" s="109" t="s">
        <v>2739</v>
      </c>
      <c r="C917" s="107" t="s">
        <v>15</v>
      </c>
      <c r="D917" s="107" t="s">
        <v>2740</v>
      </c>
      <c r="E917" s="284" t="s">
        <v>2573</v>
      </c>
      <c r="F917" s="284"/>
      <c r="G917" s="108" t="s">
        <v>25</v>
      </c>
      <c r="H917" s="205">
        <v>0.115</v>
      </c>
      <c r="I917" s="178">
        <v>30.8</v>
      </c>
      <c r="J917" s="178">
        <v>3.54</v>
      </c>
    </row>
    <row r="918" spans="1:10" customFormat="1" ht="26.1" customHeight="1" x14ac:dyDescent="0.2">
      <c r="A918" s="107" t="s">
        <v>2572</v>
      </c>
      <c r="B918" s="109" t="s">
        <v>2773</v>
      </c>
      <c r="C918" s="107" t="s">
        <v>15</v>
      </c>
      <c r="D918" s="107" t="s">
        <v>2774</v>
      </c>
      <c r="E918" s="284" t="s">
        <v>2573</v>
      </c>
      <c r="F918" s="284"/>
      <c r="G918" s="108" t="s">
        <v>25</v>
      </c>
      <c r="H918" s="205">
        <v>1</v>
      </c>
      <c r="I918" s="178">
        <v>9.33</v>
      </c>
      <c r="J918" s="178">
        <v>9.33</v>
      </c>
    </row>
    <row r="919" spans="1:10" customFormat="1" ht="25.5" x14ac:dyDescent="0.2">
      <c r="A919" s="206"/>
      <c r="B919" s="206"/>
      <c r="C919" s="206"/>
      <c r="D919" s="206"/>
      <c r="E919" s="206" t="s">
        <v>3313</v>
      </c>
      <c r="F919" s="207">
        <v>8.32</v>
      </c>
      <c r="G919" s="206" t="s">
        <v>3314</v>
      </c>
      <c r="H919" s="207">
        <v>0</v>
      </c>
      <c r="I919" s="206" t="s">
        <v>3315</v>
      </c>
      <c r="J919" s="207">
        <v>8.32</v>
      </c>
    </row>
    <row r="920" spans="1:10" customFormat="1" ht="15" thickBot="1" x14ac:dyDescent="0.25">
      <c r="A920" s="206"/>
      <c r="B920" s="206"/>
      <c r="C920" s="206"/>
      <c r="D920" s="206"/>
      <c r="E920" s="206" t="s">
        <v>3316</v>
      </c>
      <c r="F920" s="207">
        <v>8.19</v>
      </c>
      <c r="G920" s="206"/>
      <c r="H920" s="285" t="s">
        <v>3317</v>
      </c>
      <c r="I920" s="285"/>
      <c r="J920" s="207">
        <v>37.950000000000003</v>
      </c>
    </row>
    <row r="921" spans="1:10" customFormat="1" ht="0.95" customHeight="1" thickTop="1" x14ac:dyDescent="0.2">
      <c r="A921" s="208"/>
      <c r="B921" s="208"/>
      <c r="C921" s="208"/>
      <c r="D921" s="208"/>
      <c r="E921" s="208"/>
      <c r="F921" s="208"/>
      <c r="G921" s="208"/>
      <c r="H921" s="208"/>
      <c r="I921" s="208"/>
      <c r="J921" s="208"/>
    </row>
    <row r="922" spans="1:10" customFormat="1" ht="18" customHeight="1" x14ac:dyDescent="0.2">
      <c r="A922" s="179" t="s">
        <v>2196</v>
      </c>
      <c r="B922" s="180" t="s">
        <v>1</v>
      </c>
      <c r="C922" s="179" t="s">
        <v>2</v>
      </c>
      <c r="D922" s="179" t="s">
        <v>3</v>
      </c>
      <c r="E922" s="281" t="s">
        <v>3297</v>
      </c>
      <c r="F922" s="281"/>
      <c r="G922" s="181" t="s">
        <v>4</v>
      </c>
      <c r="H922" s="180" t="s">
        <v>5</v>
      </c>
      <c r="I922" s="180" t="s">
        <v>6</v>
      </c>
      <c r="J922" s="180" t="s">
        <v>8</v>
      </c>
    </row>
    <row r="923" spans="1:10" customFormat="1" ht="51.95" customHeight="1" x14ac:dyDescent="0.2">
      <c r="A923" s="187" t="s">
        <v>3298</v>
      </c>
      <c r="B923" s="189" t="s">
        <v>955</v>
      </c>
      <c r="C923" s="187" t="s">
        <v>15</v>
      </c>
      <c r="D923" s="187" t="s">
        <v>1580</v>
      </c>
      <c r="E923" s="282" t="s">
        <v>3526</v>
      </c>
      <c r="F923" s="282"/>
      <c r="G923" s="188" t="s">
        <v>25</v>
      </c>
      <c r="H923" s="199">
        <v>1</v>
      </c>
      <c r="I923" s="190">
        <v>11.56</v>
      </c>
      <c r="J923" s="190">
        <v>11.56</v>
      </c>
    </row>
    <row r="924" spans="1:10" customFormat="1" ht="26.1" customHeight="1" x14ac:dyDescent="0.2">
      <c r="A924" s="200" t="s">
        <v>3300</v>
      </c>
      <c r="B924" s="201" t="s">
        <v>3513</v>
      </c>
      <c r="C924" s="200" t="s">
        <v>15</v>
      </c>
      <c r="D924" s="200" t="s">
        <v>3514</v>
      </c>
      <c r="E924" s="283" t="s">
        <v>3306</v>
      </c>
      <c r="F924" s="283"/>
      <c r="G924" s="202" t="s">
        <v>55</v>
      </c>
      <c r="H924" s="203">
        <v>0.127</v>
      </c>
      <c r="I924" s="204">
        <v>31.05</v>
      </c>
      <c r="J924" s="204">
        <v>3.94</v>
      </c>
    </row>
    <row r="925" spans="1:10" customFormat="1" ht="26.1" customHeight="1" x14ac:dyDescent="0.2">
      <c r="A925" s="200" t="s">
        <v>3300</v>
      </c>
      <c r="B925" s="201" t="s">
        <v>3515</v>
      </c>
      <c r="C925" s="200" t="s">
        <v>15</v>
      </c>
      <c r="D925" s="200" t="s">
        <v>3516</v>
      </c>
      <c r="E925" s="283" t="s">
        <v>3306</v>
      </c>
      <c r="F925" s="283"/>
      <c r="G925" s="202" t="s">
        <v>55</v>
      </c>
      <c r="H925" s="203">
        <v>0.127</v>
      </c>
      <c r="I925" s="204">
        <v>25.53</v>
      </c>
      <c r="J925" s="204">
        <v>3.24</v>
      </c>
    </row>
    <row r="926" spans="1:10" customFormat="1" ht="24" customHeight="1" x14ac:dyDescent="0.2">
      <c r="A926" s="107" t="s">
        <v>2572</v>
      </c>
      <c r="B926" s="109" t="s">
        <v>2750</v>
      </c>
      <c r="C926" s="107" t="s">
        <v>15</v>
      </c>
      <c r="D926" s="107" t="s">
        <v>3528</v>
      </c>
      <c r="E926" s="284" t="s">
        <v>2573</v>
      </c>
      <c r="F926" s="284"/>
      <c r="G926" s="108" t="s">
        <v>25</v>
      </c>
      <c r="H926" s="205">
        <v>7.1000000000000004E-3</v>
      </c>
      <c r="I926" s="178">
        <v>2.82</v>
      </c>
      <c r="J926" s="178">
        <v>0.02</v>
      </c>
    </row>
    <row r="927" spans="1:10" customFormat="1" ht="26.1" customHeight="1" x14ac:dyDescent="0.2">
      <c r="A927" s="107" t="s">
        <v>2572</v>
      </c>
      <c r="B927" s="109" t="s">
        <v>2775</v>
      </c>
      <c r="C927" s="107" t="s">
        <v>15</v>
      </c>
      <c r="D927" s="107" t="s">
        <v>3529</v>
      </c>
      <c r="E927" s="284" t="s">
        <v>2573</v>
      </c>
      <c r="F927" s="284"/>
      <c r="G927" s="108" t="s">
        <v>25</v>
      </c>
      <c r="H927" s="205">
        <v>1</v>
      </c>
      <c r="I927" s="178">
        <v>2.37</v>
      </c>
      <c r="J927" s="178">
        <v>2.37</v>
      </c>
    </row>
    <row r="928" spans="1:10" customFormat="1" ht="24" customHeight="1" x14ac:dyDescent="0.2">
      <c r="A928" s="107" t="s">
        <v>2572</v>
      </c>
      <c r="B928" s="109" t="s">
        <v>2744</v>
      </c>
      <c r="C928" s="107" t="s">
        <v>15</v>
      </c>
      <c r="D928" s="107" t="s">
        <v>2745</v>
      </c>
      <c r="E928" s="284" t="s">
        <v>2573</v>
      </c>
      <c r="F928" s="284"/>
      <c r="G928" s="108" t="s">
        <v>25</v>
      </c>
      <c r="H928" s="205">
        <v>9.9000000000000008E-3</v>
      </c>
      <c r="I928" s="178">
        <v>74.63</v>
      </c>
      <c r="J928" s="178">
        <v>0.73</v>
      </c>
    </row>
    <row r="929" spans="1:10" customFormat="1" ht="26.1" customHeight="1" x14ac:dyDescent="0.2">
      <c r="A929" s="107" t="s">
        <v>2572</v>
      </c>
      <c r="B929" s="109" t="s">
        <v>2748</v>
      </c>
      <c r="C929" s="107" t="s">
        <v>15</v>
      </c>
      <c r="D929" s="107" t="s">
        <v>2749</v>
      </c>
      <c r="E929" s="284" t="s">
        <v>2573</v>
      </c>
      <c r="F929" s="284"/>
      <c r="G929" s="108" t="s">
        <v>25</v>
      </c>
      <c r="H929" s="205">
        <v>1.4999999999999999E-2</v>
      </c>
      <c r="I929" s="178">
        <v>84.56</v>
      </c>
      <c r="J929" s="178">
        <v>1.26</v>
      </c>
    </row>
    <row r="930" spans="1:10" customFormat="1" ht="25.5" x14ac:dyDescent="0.2">
      <c r="A930" s="206"/>
      <c r="B930" s="206"/>
      <c r="C930" s="206"/>
      <c r="D930" s="206"/>
      <c r="E930" s="206" t="s">
        <v>3313</v>
      </c>
      <c r="F930" s="207">
        <v>5.48</v>
      </c>
      <c r="G930" s="206" t="s">
        <v>3314</v>
      </c>
      <c r="H930" s="207">
        <v>0</v>
      </c>
      <c r="I930" s="206" t="s">
        <v>3315</v>
      </c>
      <c r="J930" s="207">
        <v>5.48</v>
      </c>
    </row>
    <row r="931" spans="1:10" customFormat="1" ht="15" thickBot="1" x14ac:dyDescent="0.25">
      <c r="A931" s="206"/>
      <c r="B931" s="206"/>
      <c r="C931" s="206"/>
      <c r="D931" s="206"/>
      <c r="E931" s="206" t="s">
        <v>3316</v>
      </c>
      <c r="F931" s="207">
        <v>3.18</v>
      </c>
      <c r="G931" s="206"/>
      <c r="H931" s="285" t="s">
        <v>3317</v>
      </c>
      <c r="I931" s="285"/>
      <c r="J931" s="207">
        <v>14.74</v>
      </c>
    </row>
    <row r="932" spans="1:10" customFormat="1" ht="0.95" customHeight="1" thickTop="1" x14ac:dyDescent="0.2">
      <c r="A932" s="208"/>
      <c r="B932" s="208"/>
      <c r="C932" s="208"/>
      <c r="D932" s="208"/>
      <c r="E932" s="208"/>
      <c r="F932" s="208"/>
      <c r="G932" s="208"/>
      <c r="H932" s="208"/>
      <c r="I932" s="208"/>
      <c r="J932" s="208"/>
    </row>
    <row r="933" spans="1:10" customFormat="1" ht="18" customHeight="1" x14ac:dyDescent="0.2">
      <c r="A933" s="179" t="s">
        <v>2197</v>
      </c>
      <c r="B933" s="180" t="s">
        <v>1</v>
      </c>
      <c r="C933" s="179" t="s">
        <v>2</v>
      </c>
      <c r="D933" s="179" t="s">
        <v>3</v>
      </c>
      <c r="E933" s="281" t="s">
        <v>3297</v>
      </c>
      <c r="F933" s="281"/>
      <c r="G933" s="181" t="s">
        <v>4</v>
      </c>
      <c r="H933" s="180" t="s">
        <v>5</v>
      </c>
      <c r="I933" s="180" t="s">
        <v>6</v>
      </c>
      <c r="J933" s="180" t="s">
        <v>8</v>
      </c>
    </row>
    <row r="934" spans="1:10" customFormat="1" ht="51.95" customHeight="1" x14ac:dyDescent="0.2">
      <c r="A934" s="187" t="s">
        <v>3298</v>
      </c>
      <c r="B934" s="189" t="s">
        <v>1030</v>
      </c>
      <c r="C934" s="187" t="s">
        <v>15</v>
      </c>
      <c r="D934" s="187" t="s">
        <v>1581</v>
      </c>
      <c r="E934" s="282" t="s">
        <v>3530</v>
      </c>
      <c r="F934" s="282"/>
      <c r="G934" s="188" t="s">
        <v>25</v>
      </c>
      <c r="H934" s="199">
        <v>1</v>
      </c>
      <c r="I934" s="190">
        <v>215.77</v>
      </c>
      <c r="J934" s="190">
        <v>215.77</v>
      </c>
    </row>
    <row r="935" spans="1:10" customFormat="1" ht="26.1" customHeight="1" x14ac:dyDescent="0.2">
      <c r="A935" s="200" t="s">
        <v>3300</v>
      </c>
      <c r="B935" s="201" t="s">
        <v>3515</v>
      </c>
      <c r="C935" s="200" t="s">
        <v>15</v>
      </c>
      <c r="D935" s="200" t="s">
        <v>3516</v>
      </c>
      <c r="E935" s="283" t="s">
        <v>3306</v>
      </c>
      <c r="F935" s="283"/>
      <c r="G935" s="202" t="s">
        <v>55</v>
      </c>
      <c r="H935" s="203">
        <v>0.54020000000000001</v>
      </c>
      <c r="I935" s="204">
        <v>25.53</v>
      </c>
      <c r="J935" s="204">
        <v>13.79</v>
      </c>
    </row>
    <row r="936" spans="1:10" customFormat="1" ht="26.1" customHeight="1" x14ac:dyDescent="0.2">
      <c r="A936" s="200" t="s">
        <v>3300</v>
      </c>
      <c r="B936" s="201" t="s">
        <v>3513</v>
      </c>
      <c r="C936" s="200" t="s">
        <v>15</v>
      </c>
      <c r="D936" s="200" t="s">
        <v>3514</v>
      </c>
      <c r="E936" s="283" t="s">
        <v>3306</v>
      </c>
      <c r="F936" s="283"/>
      <c r="G936" s="202" t="s">
        <v>55</v>
      </c>
      <c r="H936" s="203">
        <v>0.54020000000000001</v>
      </c>
      <c r="I936" s="204">
        <v>31.05</v>
      </c>
      <c r="J936" s="204">
        <v>16.77</v>
      </c>
    </row>
    <row r="937" spans="1:10" customFormat="1" ht="39" customHeight="1" x14ac:dyDescent="0.2">
      <c r="A937" s="107" t="s">
        <v>2572</v>
      </c>
      <c r="B937" s="109" t="s">
        <v>2739</v>
      </c>
      <c r="C937" s="107" t="s">
        <v>15</v>
      </c>
      <c r="D937" s="107" t="s">
        <v>2740</v>
      </c>
      <c r="E937" s="284" t="s">
        <v>2573</v>
      </c>
      <c r="F937" s="284"/>
      <c r="G937" s="108" t="s">
        <v>25</v>
      </c>
      <c r="H937" s="205">
        <v>0.23250000000000001</v>
      </c>
      <c r="I937" s="178">
        <v>30.8</v>
      </c>
      <c r="J937" s="178">
        <v>7.16</v>
      </c>
    </row>
    <row r="938" spans="1:10" customFormat="1" ht="26.1" customHeight="1" x14ac:dyDescent="0.2">
      <c r="A938" s="107" t="s">
        <v>2572</v>
      </c>
      <c r="B938" s="109" t="s">
        <v>2778</v>
      </c>
      <c r="C938" s="107" t="s">
        <v>15</v>
      </c>
      <c r="D938" s="107" t="s">
        <v>2779</v>
      </c>
      <c r="E938" s="284" t="s">
        <v>2573</v>
      </c>
      <c r="F938" s="284"/>
      <c r="G938" s="108" t="s">
        <v>25</v>
      </c>
      <c r="H938" s="205">
        <v>2</v>
      </c>
      <c r="I938" s="178">
        <v>12.18</v>
      </c>
      <c r="J938" s="178">
        <v>24.36</v>
      </c>
    </row>
    <row r="939" spans="1:10" customFormat="1" ht="26.1" customHeight="1" x14ac:dyDescent="0.2">
      <c r="A939" s="107" t="s">
        <v>2572</v>
      </c>
      <c r="B939" s="109" t="s">
        <v>2780</v>
      </c>
      <c r="C939" s="107" t="s">
        <v>15</v>
      </c>
      <c r="D939" s="107" t="s">
        <v>3531</v>
      </c>
      <c r="E939" s="284" t="s">
        <v>2573</v>
      </c>
      <c r="F939" s="284"/>
      <c r="G939" s="108" t="s">
        <v>25</v>
      </c>
      <c r="H939" s="205">
        <v>1</v>
      </c>
      <c r="I939" s="178">
        <v>150.16999999999999</v>
      </c>
      <c r="J939" s="178">
        <v>150.16999999999999</v>
      </c>
    </row>
    <row r="940" spans="1:10" customFormat="1" ht="26.1" customHeight="1" x14ac:dyDescent="0.2">
      <c r="A940" s="107" t="s">
        <v>2572</v>
      </c>
      <c r="B940" s="109" t="s">
        <v>2776</v>
      </c>
      <c r="C940" s="107" t="s">
        <v>15</v>
      </c>
      <c r="D940" s="107" t="s">
        <v>2777</v>
      </c>
      <c r="E940" s="284" t="s">
        <v>2573</v>
      </c>
      <c r="F940" s="284"/>
      <c r="G940" s="108" t="s">
        <v>25</v>
      </c>
      <c r="H940" s="205">
        <v>1</v>
      </c>
      <c r="I940" s="178">
        <v>3.52</v>
      </c>
      <c r="J940" s="178">
        <v>3.52</v>
      </c>
    </row>
    <row r="941" spans="1:10" customFormat="1" ht="25.5" x14ac:dyDescent="0.2">
      <c r="A941" s="206"/>
      <c r="B941" s="206"/>
      <c r="C941" s="206"/>
      <c r="D941" s="206"/>
      <c r="E941" s="206" t="s">
        <v>3313</v>
      </c>
      <c r="F941" s="207">
        <v>23.35</v>
      </c>
      <c r="G941" s="206" t="s">
        <v>3314</v>
      </c>
      <c r="H941" s="207">
        <v>0</v>
      </c>
      <c r="I941" s="206" t="s">
        <v>3315</v>
      </c>
      <c r="J941" s="207">
        <v>23.35</v>
      </c>
    </row>
    <row r="942" spans="1:10" customFormat="1" ht="15" thickBot="1" x14ac:dyDescent="0.25">
      <c r="A942" s="206"/>
      <c r="B942" s="206"/>
      <c r="C942" s="206"/>
      <c r="D942" s="206"/>
      <c r="E942" s="206" t="s">
        <v>3316</v>
      </c>
      <c r="F942" s="207">
        <v>59.42</v>
      </c>
      <c r="G942" s="206"/>
      <c r="H942" s="285" t="s">
        <v>3317</v>
      </c>
      <c r="I942" s="285"/>
      <c r="J942" s="207">
        <v>275.19</v>
      </c>
    </row>
    <row r="943" spans="1:10" customFormat="1" ht="0.95" customHeight="1" thickTop="1" x14ac:dyDescent="0.2">
      <c r="A943" s="208"/>
      <c r="B943" s="208"/>
      <c r="C943" s="208"/>
      <c r="D943" s="208"/>
      <c r="E943" s="208"/>
      <c r="F943" s="208"/>
      <c r="G943" s="208"/>
      <c r="H943" s="208"/>
      <c r="I943" s="208"/>
      <c r="J943" s="208"/>
    </row>
    <row r="944" spans="1:10" customFormat="1" ht="18" customHeight="1" x14ac:dyDescent="0.2">
      <c r="A944" s="179" t="s">
        <v>2198</v>
      </c>
      <c r="B944" s="180" t="s">
        <v>1</v>
      </c>
      <c r="C944" s="179" t="s">
        <v>2</v>
      </c>
      <c r="D944" s="179" t="s">
        <v>3</v>
      </c>
      <c r="E944" s="281" t="s">
        <v>3297</v>
      </c>
      <c r="F944" s="281"/>
      <c r="G944" s="181" t="s">
        <v>4</v>
      </c>
      <c r="H944" s="180" t="s">
        <v>5</v>
      </c>
      <c r="I944" s="180" t="s">
        <v>6</v>
      </c>
      <c r="J944" s="180" t="s">
        <v>8</v>
      </c>
    </row>
    <row r="945" spans="1:10" customFormat="1" ht="51.95" customHeight="1" x14ac:dyDescent="0.2">
      <c r="A945" s="187" t="s">
        <v>3298</v>
      </c>
      <c r="B945" s="189" t="s">
        <v>1977</v>
      </c>
      <c r="C945" s="187" t="s">
        <v>15</v>
      </c>
      <c r="D945" s="187" t="s">
        <v>1582</v>
      </c>
      <c r="E945" s="282" t="s">
        <v>3526</v>
      </c>
      <c r="F945" s="282"/>
      <c r="G945" s="188" t="s">
        <v>25</v>
      </c>
      <c r="H945" s="199">
        <v>1</v>
      </c>
      <c r="I945" s="190">
        <v>46.57</v>
      </c>
      <c r="J945" s="190">
        <v>46.57</v>
      </c>
    </row>
    <row r="946" spans="1:10" customFormat="1" ht="26.1" customHeight="1" x14ac:dyDescent="0.2">
      <c r="A946" s="200" t="s">
        <v>3300</v>
      </c>
      <c r="B946" s="201" t="s">
        <v>3515</v>
      </c>
      <c r="C946" s="200" t="s">
        <v>15</v>
      </c>
      <c r="D946" s="200" t="s">
        <v>3516</v>
      </c>
      <c r="E946" s="283" t="s">
        <v>3306</v>
      </c>
      <c r="F946" s="283"/>
      <c r="G946" s="202" t="s">
        <v>55</v>
      </c>
      <c r="H946" s="203">
        <v>0.23250000000000001</v>
      </c>
      <c r="I946" s="204">
        <v>25.53</v>
      </c>
      <c r="J946" s="204">
        <v>5.93</v>
      </c>
    </row>
    <row r="947" spans="1:10" customFormat="1" ht="26.1" customHeight="1" x14ac:dyDescent="0.2">
      <c r="A947" s="200" t="s">
        <v>3300</v>
      </c>
      <c r="B947" s="201" t="s">
        <v>3513</v>
      </c>
      <c r="C947" s="200" t="s">
        <v>15</v>
      </c>
      <c r="D947" s="200" t="s">
        <v>3514</v>
      </c>
      <c r="E947" s="283" t="s">
        <v>3306</v>
      </c>
      <c r="F947" s="283"/>
      <c r="G947" s="202" t="s">
        <v>55</v>
      </c>
      <c r="H947" s="203">
        <v>0.23250000000000001</v>
      </c>
      <c r="I947" s="204">
        <v>31.05</v>
      </c>
      <c r="J947" s="204">
        <v>7.21</v>
      </c>
    </row>
    <row r="948" spans="1:10" customFormat="1" ht="26.1" customHeight="1" x14ac:dyDescent="0.2">
      <c r="A948" s="107" t="s">
        <v>2572</v>
      </c>
      <c r="B948" s="109" t="s">
        <v>2781</v>
      </c>
      <c r="C948" s="107" t="s">
        <v>15</v>
      </c>
      <c r="D948" s="107" t="s">
        <v>2782</v>
      </c>
      <c r="E948" s="284" t="s">
        <v>2573</v>
      </c>
      <c r="F948" s="284"/>
      <c r="G948" s="108" t="s">
        <v>25</v>
      </c>
      <c r="H948" s="205">
        <v>1</v>
      </c>
      <c r="I948" s="178">
        <v>21.43</v>
      </c>
      <c r="J948" s="178">
        <v>21.43</v>
      </c>
    </row>
    <row r="949" spans="1:10" customFormat="1" ht="26.1" customHeight="1" x14ac:dyDescent="0.2">
      <c r="A949" s="107" t="s">
        <v>2572</v>
      </c>
      <c r="B949" s="109" t="s">
        <v>2763</v>
      </c>
      <c r="C949" s="107" t="s">
        <v>15</v>
      </c>
      <c r="D949" s="107" t="s">
        <v>2764</v>
      </c>
      <c r="E949" s="284" t="s">
        <v>2573</v>
      </c>
      <c r="F949" s="284"/>
      <c r="G949" s="108" t="s">
        <v>25</v>
      </c>
      <c r="H949" s="205">
        <v>1</v>
      </c>
      <c r="I949" s="178">
        <v>1.69</v>
      </c>
      <c r="J949" s="178">
        <v>1.69</v>
      </c>
    </row>
    <row r="950" spans="1:10" customFormat="1" ht="39" customHeight="1" x14ac:dyDescent="0.2">
      <c r="A950" s="107" t="s">
        <v>2572</v>
      </c>
      <c r="B950" s="109" t="s">
        <v>2739</v>
      </c>
      <c r="C950" s="107" t="s">
        <v>15</v>
      </c>
      <c r="D950" s="107" t="s">
        <v>2740</v>
      </c>
      <c r="E950" s="284" t="s">
        <v>2573</v>
      </c>
      <c r="F950" s="284"/>
      <c r="G950" s="108" t="s">
        <v>25</v>
      </c>
      <c r="H950" s="205">
        <v>0.14000000000000001</v>
      </c>
      <c r="I950" s="178">
        <v>30.8</v>
      </c>
      <c r="J950" s="178">
        <v>4.3099999999999996</v>
      </c>
    </row>
    <row r="951" spans="1:10" customFormat="1" ht="26.1" customHeight="1" x14ac:dyDescent="0.2">
      <c r="A951" s="107" t="s">
        <v>2572</v>
      </c>
      <c r="B951" s="109" t="s">
        <v>2741</v>
      </c>
      <c r="C951" s="107" t="s">
        <v>15</v>
      </c>
      <c r="D951" s="107" t="s">
        <v>2742</v>
      </c>
      <c r="E951" s="284" t="s">
        <v>2573</v>
      </c>
      <c r="F951" s="284"/>
      <c r="G951" s="108" t="s">
        <v>25</v>
      </c>
      <c r="H951" s="205">
        <v>2</v>
      </c>
      <c r="I951" s="178">
        <v>3</v>
      </c>
      <c r="J951" s="178">
        <v>6</v>
      </c>
    </row>
    <row r="952" spans="1:10" customFormat="1" ht="25.5" x14ac:dyDescent="0.2">
      <c r="A952" s="206"/>
      <c r="B952" s="206"/>
      <c r="C952" s="206"/>
      <c r="D952" s="206"/>
      <c r="E952" s="206" t="s">
        <v>3313</v>
      </c>
      <c r="F952" s="207">
        <v>10.039999999999999</v>
      </c>
      <c r="G952" s="206" t="s">
        <v>3314</v>
      </c>
      <c r="H952" s="207">
        <v>0</v>
      </c>
      <c r="I952" s="206" t="s">
        <v>3315</v>
      </c>
      <c r="J952" s="207">
        <v>10.039999999999999</v>
      </c>
    </row>
    <row r="953" spans="1:10" customFormat="1" ht="15" thickBot="1" x14ac:dyDescent="0.25">
      <c r="A953" s="206"/>
      <c r="B953" s="206"/>
      <c r="C953" s="206"/>
      <c r="D953" s="206"/>
      <c r="E953" s="206" t="s">
        <v>3316</v>
      </c>
      <c r="F953" s="207">
        <v>12.82</v>
      </c>
      <c r="G953" s="206"/>
      <c r="H953" s="285" t="s">
        <v>3317</v>
      </c>
      <c r="I953" s="285"/>
      <c r="J953" s="207">
        <v>59.39</v>
      </c>
    </row>
    <row r="954" spans="1:10" customFormat="1" ht="0.95" customHeight="1" thickTop="1" x14ac:dyDescent="0.2">
      <c r="A954" s="208"/>
      <c r="B954" s="208"/>
      <c r="C954" s="208"/>
      <c r="D954" s="208"/>
      <c r="E954" s="208"/>
      <c r="F954" s="208"/>
      <c r="G954" s="208"/>
      <c r="H954" s="208"/>
      <c r="I954" s="208"/>
      <c r="J954" s="208"/>
    </row>
    <row r="955" spans="1:10" customFormat="1" ht="18" customHeight="1" x14ac:dyDescent="0.2">
      <c r="A955" s="179" t="s">
        <v>2199</v>
      </c>
      <c r="B955" s="180" t="s">
        <v>1</v>
      </c>
      <c r="C955" s="179" t="s">
        <v>2</v>
      </c>
      <c r="D955" s="179" t="s">
        <v>3</v>
      </c>
      <c r="E955" s="281" t="s">
        <v>3297</v>
      </c>
      <c r="F955" s="281"/>
      <c r="G955" s="181" t="s">
        <v>4</v>
      </c>
      <c r="H955" s="180" t="s">
        <v>5</v>
      </c>
      <c r="I955" s="180" t="s">
        <v>6</v>
      </c>
      <c r="J955" s="180" t="s">
        <v>8</v>
      </c>
    </row>
    <row r="956" spans="1:10" customFormat="1" ht="39" customHeight="1" x14ac:dyDescent="0.2">
      <c r="A956" s="187" t="s">
        <v>3298</v>
      </c>
      <c r="B956" s="189" t="s">
        <v>1978</v>
      </c>
      <c r="C956" s="187" t="s">
        <v>15</v>
      </c>
      <c r="D956" s="187" t="s">
        <v>1583</v>
      </c>
      <c r="E956" s="282" t="s">
        <v>3530</v>
      </c>
      <c r="F956" s="282"/>
      <c r="G956" s="188" t="s">
        <v>25</v>
      </c>
      <c r="H956" s="199">
        <v>1</v>
      </c>
      <c r="I956" s="190">
        <v>101.12</v>
      </c>
      <c r="J956" s="190">
        <v>101.12</v>
      </c>
    </row>
    <row r="957" spans="1:10" customFormat="1" ht="26.1" customHeight="1" x14ac:dyDescent="0.2">
      <c r="A957" s="200" t="s">
        <v>3300</v>
      </c>
      <c r="B957" s="201" t="s">
        <v>3515</v>
      </c>
      <c r="C957" s="200" t="s">
        <v>15</v>
      </c>
      <c r="D957" s="200" t="s">
        <v>3516</v>
      </c>
      <c r="E957" s="283" t="s">
        <v>3306</v>
      </c>
      <c r="F957" s="283"/>
      <c r="G957" s="202" t="s">
        <v>55</v>
      </c>
      <c r="H957" s="203">
        <v>0.15629999999999999</v>
      </c>
      <c r="I957" s="204">
        <v>25.53</v>
      </c>
      <c r="J957" s="204">
        <v>3.99</v>
      </c>
    </row>
    <row r="958" spans="1:10" customFormat="1" ht="26.1" customHeight="1" x14ac:dyDescent="0.2">
      <c r="A958" s="200" t="s">
        <v>3300</v>
      </c>
      <c r="B958" s="201" t="s">
        <v>3513</v>
      </c>
      <c r="C958" s="200" t="s">
        <v>15</v>
      </c>
      <c r="D958" s="200" t="s">
        <v>3514</v>
      </c>
      <c r="E958" s="283" t="s">
        <v>3306</v>
      </c>
      <c r="F958" s="283"/>
      <c r="G958" s="202" t="s">
        <v>55</v>
      </c>
      <c r="H958" s="203">
        <v>0.15629999999999999</v>
      </c>
      <c r="I958" s="204">
        <v>31.05</v>
      </c>
      <c r="J958" s="204">
        <v>4.8499999999999996</v>
      </c>
    </row>
    <row r="959" spans="1:10" customFormat="1" ht="39" customHeight="1" x14ac:dyDescent="0.2">
      <c r="A959" s="107" t="s">
        <v>2572</v>
      </c>
      <c r="B959" s="109" t="s">
        <v>2739</v>
      </c>
      <c r="C959" s="107" t="s">
        <v>15</v>
      </c>
      <c r="D959" s="107" t="s">
        <v>2740</v>
      </c>
      <c r="E959" s="284" t="s">
        <v>2573</v>
      </c>
      <c r="F959" s="284"/>
      <c r="G959" s="108" t="s">
        <v>25</v>
      </c>
      <c r="H959" s="205">
        <v>0.1525</v>
      </c>
      <c r="I959" s="178">
        <v>30.8</v>
      </c>
      <c r="J959" s="178">
        <v>4.6900000000000004</v>
      </c>
    </row>
    <row r="960" spans="1:10" customFormat="1" ht="26.1" customHeight="1" x14ac:dyDescent="0.2">
      <c r="A960" s="107" t="s">
        <v>2572</v>
      </c>
      <c r="B960" s="109" t="s">
        <v>2783</v>
      </c>
      <c r="C960" s="107" t="s">
        <v>15</v>
      </c>
      <c r="D960" s="107" t="s">
        <v>2784</v>
      </c>
      <c r="E960" s="284" t="s">
        <v>2573</v>
      </c>
      <c r="F960" s="284"/>
      <c r="G960" s="108" t="s">
        <v>25</v>
      </c>
      <c r="H960" s="205">
        <v>1</v>
      </c>
      <c r="I960" s="178">
        <v>2.7</v>
      </c>
      <c r="J960" s="178">
        <v>2.7</v>
      </c>
    </row>
    <row r="961" spans="1:10" customFormat="1" ht="26.1" customHeight="1" x14ac:dyDescent="0.2">
      <c r="A961" s="107" t="s">
        <v>2572</v>
      </c>
      <c r="B961" s="109" t="s">
        <v>2776</v>
      </c>
      <c r="C961" s="107" t="s">
        <v>15</v>
      </c>
      <c r="D961" s="107" t="s">
        <v>2777</v>
      </c>
      <c r="E961" s="284" t="s">
        <v>2573</v>
      </c>
      <c r="F961" s="284"/>
      <c r="G961" s="108" t="s">
        <v>25</v>
      </c>
      <c r="H961" s="205">
        <v>2</v>
      </c>
      <c r="I961" s="178">
        <v>3.52</v>
      </c>
      <c r="J961" s="178">
        <v>7.04</v>
      </c>
    </row>
    <row r="962" spans="1:10" customFormat="1" ht="26.1" customHeight="1" x14ac:dyDescent="0.2">
      <c r="A962" s="107" t="s">
        <v>2572</v>
      </c>
      <c r="B962" s="109" t="s">
        <v>2785</v>
      </c>
      <c r="C962" s="107" t="s">
        <v>15</v>
      </c>
      <c r="D962" s="107" t="s">
        <v>3532</v>
      </c>
      <c r="E962" s="284" t="s">
        <v>2573</v>
      </c>
      <c r="F962" s="284"/>
      <c r="G962" s="108" t="s">
        <v>25</v>
      </c>
      <c r="H962" s="205">
        <v>1</v>
      </c>
      <c r="I962" s="178">
        <v>77.849999999999994</v>
      </c>
      <c r="J962" s="178">
        <v>77.849999999999994</v>
      </c>
    </row>
    <row r="963" spans="1:10" customFormat="1" ht="25.5" x14ac:dyDescent="0.2">
      <c r="A963" s="206"/>
      <c r="B963" s="206"/>
      <c r="C963" s="206"/>
      <c r="D963" s="206"/>
      <c r="E963" s="206" t="s">
        <v>3313</v>
      </c>
      <c r="F963" s="207">
        <v>6.75</v>
      </c>
      <c r="G963" s="206" t="s">
        <v>3314</v>
      </c>
      <c r="H963" s="207">
        <v>0</v>
      </c>
      <c r="I963" s="206" t="s">
        <v>3315</v>
      </c>
      <c r="J963" s="207">
        <v>6.75</v>
      </c>
    </row>
    <row r="964" spans="1:10" customFormat="1" ht="15" thickBot="1" x14ac:dyDescent="0.25">
      <c r="A964" s="206"/>
      <c r="B964" s="206"/>
      <c r="C964" s="206"/>
      <c r="D964" s="206"/>
      <c r="E964" s="206" t="s">
        <v>3316</v>
      </c>
      <c r="F964" s="207">
        <v>27.84</v>
      </c>
      <c r="G964" s="206"/>
      <c r="H964" s="285" t="s">
        <v>3317</v>
      </c>
      <c r="I964" s="285"/>
      <c r="J964" s="207">
        <v>128.96</v>
      </c>
    </row>
    <row r="965" spans="1:10" customFormat="1" ht="0.95" customHeight="1" thickTop="1" x14ac:dyDescent="0.2">
      <c r="A965" s="208"/>
      <c r="B965" s="208"/>
      <c r="C965" s="208"/>
      <c r="D965" s="208"/>
      <c r="E965" s="208"/>
      <c r="F965" s="208"/>
      <c r="G965" s="208"/>
      <c r="H965" s="208"/>
      <c r="I965" s="208"/>
      <c r="J965" s="208"/>
    </row>
    <row r="966" spans="1:10" customFormat="1" ht="18" customHeight="1" x14ac:dyDescent="0.2">
      <c r="A966" s="179" t="s">
        <v>2200</v>
      </c>
      <c r="B966" s="180" t="s">
        <v>1</v>
      </c>
      <c r="C966" s="179" t="s">
        <v>2</v>
      </c>
      <c r="D966" s="179" t="s">
        <v>3</v>
      </c>
      <c r="E966" s="281" t="s">
        <v>3297</v>
      </c>
      <c r="F966" s="281"/>
      <c r="G966" s="181" t="s">
        <v>4</v>
      </c>
      <c r="H966" s="180" t="s">
        <v>5</v>
      </c>
      <c r="I966" s="180" t="s">
        <v>6</v>
      </c>
      <c r="J966" s="180" t="s">
        <v>8</v>
      </c>
    </row>
    <row r="967" spans="1:10" customFormat="1" ht="51.95" customHeight="1" x14ac:dyDescent="0.2">
      <c r="A967" s="187" t="s">
        <v>3298</v>
      </c>
      <c r="B967" s="189" t="s">
        <v>1979</v>
      </c>
      <c r="C967" s="187" t="s">
        <v>15</v>
      </c>
      <c r="D967" s="187" t="s">
        <v>1584</v>
      </c>
      <c r="E967" s="282" t="s">
        <v>3526</v>
      </c>
      <c r="F967" s="282"/>
      <c r="G967" s="188" t="s">
        <v>25</v>
      </c>
      <c r="H967" s="199">
        <v>1</v>
      </c>
      <c r="I967" s="190">
        <v>55.81</v>
      </c>
      <c r="J967" s="190">
        <v>55.81</v>
      </c>
    </row>
    <row r="968" spans="1:10" customFormat="1" ht="26.1" customHeight="1" x14ac:dyDescent="0.2">
      <c r="A968" s="200" t="s">
        <v>3300</v>
      </c>
      <c r="B968" s="201" t="s">
        <v>3513</v>
      </c>
      <c r="C968" s="200" t="s">
        <v>15</v>
      </c>
      <c r="D968" s="200" t="s">
        <v>3514</v>
      </c>
      <c r="E968" s="283" t="s">
        <v>3306</v>
      </c>
      <c r="F968" s="283"/>
      <c r="G968" s="202" t="s">
        <v>55</v>
      </c>
      <c r="H968" s="203">
        <v>0.25679999999999997</v>
      </c>
      <c r="I968" s="204">
        <v>31.05</v>
      </c>
      <c r="J968" s="204">
        <v>7.97</v>
      </c>
    </row>
    <row r="969" spans="1:10" customFormat="1" ht="26.1" customHeight="1" x14ac:dyDescent="0.2">
      <c r="A969" s="200" t="s">
        <v>3300</v>
      </c>
      <c r="B969" s="201" t="s">
        <v>3515</v>
      </c>
      <c r="C969" s="200" t="s">
        <v>15</v>
      </c>
      <c r="D969" s="200" t="s">
        <v>3516</v>
      </c>
      <c r="E969" s="283" t="s">
        <v>3306</v>
      </c>
      <c r="F969" s="283"/>
      <c r="G969" s="202" t="s">
        <v>55</v>
      </c>
      <c r="H969" s="203">
        <v>0.25679999999999997</v>
      </c>
      <c r="I969" s="204">
        <v>25.53</v>
      </c>
      <c r="J969" s="204">
        <v>6.55</v>
      </c>
    </row>
    <row r="970" spans="1:10" customFormat="1" ht="26.1" customHeight="1" x14ac:dyDescent="0.2">
      <c r="A970" s="107" t="s">
        <v>2572</v>
      </c>
      <c r="B970" s="109" t="s">
        <v>2741</v>
      </c>
      <c r="C970" s="107" t="s">
        <v>15</v>
      </c>
      <c r="D970" s="107" t="s">
        <v>2742</v>
      </c>
      <c r="E970" s="284" t="s">
        <v>2573</v>
      </c>
      <c r="F970" s="284"/>
      <c r="G970" s="108" t="s">
        <v>25</v>
      </c>
      <c r="H970" s="205">
        <v>3</v>
      </c>
      <c r="I970" s="178">
        <v>3</v>
      </c>
      <c r="J970" s="178">
        <v>9</v>
      </c>
    </row>
    <row r="971" spans="1:10" customFormat="1" ht="26.1" customHeight="1" x14ac:dyDescent="0.2">
      <c r="A971" s="107" t="s">
        <v>2572</v>
      </c>
      <c r="B971" s="109" t="s">
        <v>2786</v>
      </c>
      <c r="C971" s="107" t="s">
        <v>15</v>
      </c>
      <c r="D971" s="107" t="s">
        <v>2787</v>
      </c>
      <c r="E971" s="284" t="s">
        <v>2573</v>
      </c>
      <c r="F971" s="284"/>
      <c r="G971" s="108" t="s">
        <v>25</v>
      </c>
      <c r="H971" s="205">
        <v>1</v>
      </c>
      <c r="I971" s="178">
        <v>26.98</v>
      </c>
      <c r="J971" s="178">
        <v>26.98</v>
      </c>
    </row>
    <row r="972" spans="1:10" customFormat="1" ht="39" customHeight="1" x14ac:dyDescent="0.2">
      <c r="A972" s="107" t="s">
        <v>2572</v>
      </c>
      <c r="B972" s="109" t="s">
        <v>2739</v>
      </c>
      <c r="C972" s="107" t="s">
        <v>15</v>
      </c>
      <c r="D972" s="107" t="s">
        <v>2740</v>
      </c>
      <c r="E972" s="284" t="s">
        <v>2573</v>
      </c>
      <c r="F972" s="284"/>
      <c r="G972" s="108" t="s">
        <v>25</v>
      </c>
      <c r="H972" s="205">
        <v>0.17249999999999999</v>
      </c>
      <c r="I972" s="178">
        <v>30.8</v>
      </c>
      <c r="J972" s="178">
        <v>5.31</v>
      </c>
    </row>
    <row r="973" spans="1:10" customFormat="1" ht="25.5" x14ac:dyDescent="0.2">
      <c r="A973" s="206"/>
      <c r="B973" s="206"/>
      <c r="C973" s="206"/>
      <c r="D973" s="206"/>
      <c r="E973" s="206" t="s">
        <v>3313</v>
      </c>
      <c r="F973" s="207">
        <v>11.1</v>
      </c>
      <c r="G973" s="206" t="s">
        <v>3314</v>
      </c>
      <c r="H973" s="207">
        <v>0</v>
      </c>
      <c r="I973" s="206" t="s">
        <v>3315</v>
      </c>
      <c r="J973" s="207">
        <v>11.1</v>
      </c>
    </row>
    <row r="974" spans="1:10" customFormat="1" ht="15" thickBot="1" x14ac:dyDescent="0.25">
      <c r="A974" s="206"/>
      <c r="B974" s="206"/>
      <c r="C974" s="206"/>
      <c r="D974" s="206"/>
      <c r="E974" s="206" t="s">
        <v>3316</v>
      </c>
      <c r="F974" s="207">
        <v>15.37</v>
      </c>
      <c r="G974" s="206"/>
      <c r="H974" s="285" t="s">
        <v>3317</v>
      </c>
      <c r="I974" s="285"/>
      <c r="J974" s="207">
        <v>71.180000000000007</v>
      </c>
    </row>
    <row r="975" spans="1:10" customFormat="1" ht="0.95" customHeight="1" thickTop="1" x14ac:dyDescent="0.2">
      <c r="A975" s="208"/>
      <c r="B975" s="208"/>
      <c r="C975" s="208"/>
      <c r="D975" s="208"/>
      <c r="E975" s="208"/>
      <c r="F975" s="208"/>
      <c r="G975" s="208"/>
      <c r="H975" s="208"/>
      <c r="I975" s="208"/>
      <c r="J975" s="208"/>
    </row>
    <row r="976" spans="1:10" customFormat="1" ht="18" customHeight="1" x14ac:dyDescent="0.2">
      <c r="A976" s="179" t="s">
        <v>2201</v>
      </c>
      <c r="B976" s="180" t="s">
        <v>1</v>
      </c>
      <c r="C976" s="179" t="s">
        <v>2</v>
      </c>
      <c r="D976" s="179" t="s">
        <v>3</v>
      </c>
      <c r="E976" s="281" t="s">
        <v>3297</v>
      </c>
      <c r="F976" s="281"/>
      <c r="G976" s="181" t="s">
        <v>4</v>
      </c>
      <c r="H976" s="180" t="s">
        <v>5</v>
      </c>
      <c r="I976" s="180" t="s">
        <v>6</v>
      </c>
      <c r="J976" s="180" t="s">
        <v>8</v>
      </c>
    </row>
    <row r="977" spans="1:10" customFormat="1" ht="51.95" customHeight="1" x14ac:dyDescent="0.2">
      <c r="A977" s="187" t="s">
        <v>3298</v>
      </c>
      <c r="B977" s="189" t="s">
        <v>1980</v>
      </c>
      <c r="C977" s="187" t="s">
        <v>15</v>
      </c>
      <c r="D977" s="187" t="s">
        <v>1585</v>
      </c>
      <c r="E977" s="282" t="s">
        <v>3526</v>
      </c>
      <c r="F977" s="282"/>
      <c r="G977" s="188" t="s">
        <v>25</v>
      </c>
      <c r="H977" s="199">
        <v>1</v>
      </c>
      <c r="I977" s="190">
        <v>28.85</v>
      </c>
      <c r="J977" s="190">
        <v>28.85</v>
      </c>
    </row>
    <row r="978" spans="1:10" customFormat="1" ht="26.1" customHeight="1" x14ac:dyDescent="0.2">
      <c r="A978" s="200" t="s">
        <v>3300</v>
      </c>
      <c r="B978" s="201" t="s">
        <v>3515</v>
      </c>
      <c r="C978" s="200" t="s">
        <v>15</v>
      </c>
      <c r="D978" s="200" t="s">
        <v>3516</v>
      </c>
      <c r="E978" s="283" t="s">
        <v>3306</v>
      </c>
      <c r="F978" s="283"/>
      <c r="G978" s="202" t="s">
        <v>55</v>
      </c>
      <c r="H978" s="203">
        <v>0.18390000000000001</v>
      </c>
      <c r="I978" s="204">
        <v>25.53</v>
      </c>
      <c r="J978" s="204">
        <v>4.6900000000000004</v>
      </c>
    </row>
    <row r="979" spans="1:10" customFormat="1" ht="26.1" customHeight="1" x14ac:dyDescent="0.2">
      <c r="A979" s="200" t="s">
        <v>3300</v>
      </c>
      <c r="B979" s="201" t="s">
        <v>3513</v>
      </c>
      <c r="C979" s="200" t="s">
        <v>15</v>
      </c>
      <c r="D979" s="200" t="s">
        <v>3514</v>
      </c>
      <c r="E979" s="283" t="s">
        <v>3306</v>
      </c>
      <c r="F979" s="283"/>
      <c r="G979" s="202" t="s">
        <v>55</v>
      </c>
      <c r="H979" s="203">
        <v>0.18390000000000001</v>
      </c>
      <c r="I979" s="204">
        <v>31.05</v>
      </c>
      <c r="J979" s="204">
        <v>5.71</v>
      </c>
    </row>
    <row r="980" spans="1:10" customFormat="1" ht="26.1" customHeight="1" x14ac:dyDescent="0.2">
      <c r="A980" s="107" t="s">
        <v>2572</v>
      </c>
      <c r="B980" s="109" t="s">
        <v>2788</v>
      </c>
      <c r="C980" s="107" t="s">
        <v>15</v>
      </c>
      <c r="D980" s="107" t="s">
        <v>3533</v>
      </c>
      <c r="E980" s="284" t="s">
        <v>2573</v>
      </c>
      <c r="F980" s="284"/>
      <c r="G980" s="108" t="s">
        <v>25</v>
      </c>
      <c r="H980" s="205">
        <v>1</v>
      </c>
      <c r="I980" s="178">
        <v>11.07</v>
      </c>
      <c r="J980" s="178">
        <v>11.07</v>
      </c>
    </row>
    <row r="981" spans="1:10" customFormat="1" ht="39" customHeight="1" x14ac:dyDescent="0.2">
      <c r="A981" s="107" t="s">
        <v>2572</v>
      </c>
      <c r="B981" s="109" t="s">
        <v>2739</v>
      </c>
      <c r="C981" s="107" t="s">
        <v>15</v>
      </c>
      <c r="D981" s="107" t="s">
        <v>2740</v>
      </c>
      <c r="E981" s="284" t="s">
        <v>2573</v>
      </c>
      <c r="F981" s="284"/>
      <c r="G981" s="108" t="s">
        <v>25</v>
      </c>
      <c r="H981" s="205">
        <v>7.4999999999999997E-2</v>
      </c>
      <c r="I981" s="178">
        <v>30.8</v>
      </c>
      <c r="J981" s="178">
        <v>2.31</v>
      </c>
    </row>
    <row r="982" spans="1:10" customFormat="1" ht="26.1" customHeight="1" x14ac:dyDescent="0.2">
      <c r="A982" s="107" t="s">
        <v>2572</v>
      </c>
      <c r="B982" s="109" t="s">
        <v>2763</v>
      </c>
      <c r="C982" s="107" t="s">
        <v>15</v>
      </c>
      <c r="D982" s="107" t="s">
        <v>2764</v>
      </c>
      <c r="E982" s="284" t="s">
        <v>2573</v>
      </c>
      <c r="F982" s="284"/>
      <c r="G982" s="108" t="s">
        <v>25</v>
      </c>
      <c r="H982" s="205">
        <v>3</v>
      </c>
      <c r="I982" s="178">
        <v>1.69</v>
      </c>
      <c r="J982" s="178">
        <v>5.07</v>
      </c>
    </row>
    <row r="983" spans="1:10" customFormat="1" ht="25.5" x14ac:dyDescent="0.2">
      <c r="A983" s="206"/>
      <c r="B983" s="206"/>
      <c r="C983" s="206"/>
      <c r="D983" s="206"/>
      <c r="E983" s="206" t="s">
        <v>3313</v>
      </c>
      <c r="F983" s="207">
        <v>7.94</v>
      </c>
      <c r="G983" s="206" t="s">
        <v>3314</v>
      </c>
      <c r="H983" s="207">
        <v>0</v>
      </c>
      <c r="I983" s="206" t="s">
        <v>3315</v>
      </c>
      <c r="J983" s="207">
        <v>7.94</v>
      </c>
    </row>
    <row r="984" spans="1:10" customFormat="1" ht="15" thickBot="1" x14ac:dyDescent="0.25">
      <c r="A984" s="206"/>
      <c r="B984" s="206"/>
      <c r="C984" s="206"/>
      <c r="D984" s="206"/>
      <c r="E984" s="206" t="s">
        <v>3316</v>
      </c>
      <c r="F984" s="207">
        <v>7.94</v>
      </c>
      <c r="G984" s="206"/>
      <c r="H984" s="285" t="s">
        <v>3317</v>
      </c>
      <c r="I984" s="285"/>
      <c r="J984" s="207">
        <v>36.79</v>
      </c>
    </row>
    <row r="985" spans="1:10" customFormat="1" ht="0.95" customHeight="1" thickTop="1" x14ac:dyDescent="0.2">
      <c r="A985" s="208"/>
      <c r="B985" s="208"/>
      <c r="C985" s="208"/>
      <c r="D985" s="208"/>
      <c r="E985" s="208"/>
      <c r="F985" s="208"/>
      <c r="G985" s="208"/>
      <c r="H985" s="208"/>
      <c r="I985" s="208"/>
      <c r="J985" s="208"/>
    </row>
    <row r="986" spans="1:10" customFormat="1" ht="18" customHeight="1" x14ac:dyDescent="0.2">
      <c r="A986" s="179" t="s">
        <v>2202</v>
      </c>
      <c r="B986" s="180" t="s">
        <v>1</v>
      </c>
      <c r="C986" s="179" t="s">
        <v>2</v>
      </c>
      <c r="D986" s="179" t="s">
        <v>3</v>
      </c>
      <c r="E986" s="281" t="s">
        <v>3297</v>
      </c>
      <c r="F986" s="281"/>
      <c r="G986" s="181" t="s">
        <v>4</v>
      </c>
      <c r="H986" s="180" t="s">
        <v>5</v>
      </c>
      <c r="I986" s="180" t="s">
        <v>6</v>
      </c>
      <c r="J986" s="180" t="s">
        <v>8</v>
      </c>
    </row>
    <row r="987" spans="1:10" customFormat="1" ht="51.95" customHeight="1" x14ac:dyDescent="0.2">
      <c r="A987" s="187" t="s">
        <v>3298</v>
      </c>
      <c r="B987" s="189" t="s">
        <v>1981</v>
      </c>
      <c r="C987" s="187" t="s">
        <v>15</v>
      </c>
      <c r="D987" s="187" t="s">
        <v>1586</v>
      </c>
      <c r="E987" s="282" t="s">
        <v>3526</v>
      </c>
      <c r="F987" s="282"/>
      <c r="G987" s="188" t="s">
        <v>25</v>
      </c>
      <c r="H987" s="199">
        <v>1</v>
      </c>
      <c r="I987" s="190">
        <v>32.24</v>
      </c>
      <c r="J987" s="190">
        <v>32.24</v>
      </c>
    </row>
    <row r="988" spans="1:10" customFormat="1" ht="26.1" customHeight="1" x14ac:dyDescent="0.2">
      <c r="A988" s="200" t="s">
        <v>3300</v>
      </c>
      <c r="B988" s="201" t="s">
        <v>3515</v>
      </c>
      <c r="C988" s="200" t="s">
        <v>15</v>
      </c>
      <c r="D988" s="200" t="s">
        <v>3516</v>
      </c>
      <c r="E988" s="283" t="s">
        <v>3306</v>
      </c>
      <c r="F988" s="283"/>
      <c r="G988" s="202" t="s">
        <v>55</v>
      </c>
      <c r="H988" s="203">
        <v>0.127</v>
      </c>
      <c r="I988" s="204">
        <v>25.53</v>
      </c>
      <c r="J988" s="204">
        <v>3.24</v>
      </c>
    </row>
    <row r="989" spans="1:10" customFormat="1" ht="26.1" customHeight="1" x14ac:dyDescent="0.2">
      <c r="A989" s="200" t="s">
        <v>3300</v>
      </c>
      <c r="B989" s="201" t="s">
        <v>3513</v>
      </c>
      <c r="C989" s="200" t="s">
        <v>15</v>
      </c>
      <c r="D989" s="200" t="s">
        <v>3514</v>
      </c>
      <c r="E989" s="283" t="s">
        <v>3306</v>
      </c>
      <c r="F989" s="283"/>
      <c r="G989" s="202" t="s">
        <v>55</v>
      </c>
      <c r="H989" s="203">
        <v>0.127</v>
      </c>
      <c r="I989" s="204">
        <v>31.05</v>
      </c>
      <c r="J989" s="204">
        <v>3.94</v>
      </c>
    </row>
    <row r="990" spans="1:10" customFormat="1" ht="26.1" customHeight="1" x14ac:dyDescent="0.2">
      <c r="A990" s="107" t="s">
        <v>2572</v>
      </c>
      <c r="B990" s="109" t="s">
        <v>2751</v>
      </c>
      <c r="C990" s="107" t="s">
        <v>15</v>
      </c>
      <c r="D990" s="107" t="s">
        <v>2752</v>
      </c>
      <c r="E990" s="284" t="s">
        <v>2573</v>
      </c>
      <c r="F990" s="284"/>
      <c r="G990" s="108" t="s">
        <v>25</v>
      </c>
      <c r="H990" s="205">
        <v>2</v>
      </c>
      <c r="I990" s="178">
        <v>2.4900000000000002</v>
      </c>
      <c r="J990" s="178">
        <v>4.9800000000000004</v>
      </c>
    </row>
    <row r="991" spans="1:10" customFormat="1" ht="26.1" customHeight="1" x14ac:dyDescent="0.2">
      <c r="A991" s="107" t="s">
        <v>2572</v>
      </c>
      <c r="B991" s="109" t="s">
        <v>2763</v>
      </c>
      <c r="C991" s="107" t="s">
        <v>15</v>
      </c>
      <c r="D991" s="107" t="s">
        <v>2764</v>
      </c>
      <c r="E991" s="284" t="s">
        <v>2573</v>
      </c>
      <c r="F991" s="284"/>
      <c r="G991" s="108" t="s">
        <v>25</v>
      </c>
      <c r="H991" s="205">
        <v>1</v>
      </c>
      <c r="I991" s="178">
        <v>1.69</v>
      </c>
      <c r="J991" s="178">
        <v>1.69</v>
      </c>
    </row>
    <row r="992" spans="1:10" customFormat="1" ht="39" customHeight="1" x14ac:dyDescent="0.2">
      <c r="A992" s="107" t="s">
        <v>2572</v>
      </c>
      <c r="B992" s="109" t="s">
        <v>2739</v>
      </c>
      <c r="C992" s="107" t="s">
        <v>15</v>
      </c>
      <c r="D992" s="107" t="s">
        <v>2740</v>
      </c>
      <c r="E992" s="284" t="s">
        <v>2573</v>
      </c>
      <c r="F992" s="284"/>
      <c r="G992" s="108" t="s">
        <v>25</v>
      </c>
      <c r="H992" s="205">
        <v>0.1</v>
      </c>
      <c r="I992" s="178">
        <v>30.8</v>
      </c>
      <c r="J992" s="178">
        <v>3.08</v>
      </c>
    </row>
    <row r="993" spans="1:10" customFormat="1" ht="26.1" customHeight="1" x14ac:dyDescent="0.2">
      <c r="A993" s="107" t="s">
        <v>2572</v>
      </c>
      <c r="B993" s="109" t="s">
        <v>2789</v>
      </c>
      <c r="C993" s="107" t="s">
        <v>15</v>
      </c>
      <c r="D993" s="107" t="s">
        <v>2790</v>
      </c>
      <c r="E993" s="284" t="s">
        <v>2573</v>
      </c>
      <c r="F993" s="284"/>
      <c r="G993" s="108" t="s">
        <v>25</v>
      </c>
      <c r="H993" s="205">
        <v>1</v>
      </c>
      <c r="I993" s="178">
        <v>15.31</v>
      </c>
      <c r="J993" s="178">
        <v>15.31</v>
      </c>
    </row>
    <row r="994" spans="1:10" customFormat="1" ht="25.5" x14ac:dyDescent="0.2">
      <c r="A994" s="206"/>
      <c r="B994" s="206"/>
      <c r="C994" s="206"/>
      <c r="D994" s="206"/>
      <c r="E994" s="206" t="s">
        <v>3313</v>
      </c>
      <c r="F994" s="207">
        <v>5.48</v>
      </c>
      <c r="G994" s="206" t="s">
        <v>3314</v>
      </c>
      <c r="H994" s="207">
        <v>0</v>
      </c>
      <c r="I994" s="206" t="s">
        <v>3315</v>
      </c>
      <c r="J994" s="207">
        <v>5.48</v>
      </c>
    </row>
    <row r="995" spans="1:10" customFormat="1" ht="15" thickBot="1" x14ac:dyDescent="0.25">
      <c r="A995" s="206"/>
      <c r="B995" s="206"/>
      <c r="C995" s="206"/>
      <c r="D995" s="206"/>
      <c r="E995" s="206" t="s">
        <v>3316</v>
      </c>
      <c r="F995" s="207">
        <v>8.8699999999999992</v>
      </c>
      <c r="G995" s="206"/>
      <c r="H995" s="285" t="s">
        <v>3317</v>
      </c>
      <c r="I995" s="285"/>
      <c r="J995" s="207">
        <v>41.11</v>
      </c>
    </row>
    <row r="996" spans="1:10" customFormat="1" ht="0.95" customHeight="1" thickTop="1" x14ac:dyDescent="0.2">
      <c r="A996" s="208"/>
      <c r="B996" s="208"/>
      <c r="C996" s="208"/>
      <c r="D996" s="208"/>
      <c r="E996" s="208"/>
      <c r="F996" s="208"/>
      <c r="G996" s="208"/>
      <c r="H996" s="208"/>
      <c r="I996" s="208"/>
      <c r="J996" s="208"/>
    </row>
    <row r="997" spans="1:10" customFormat="1" ht="18" customHeight="1" x14ac:dyDescent="0.2">
      <c r="A997" s="179" t="s">
        <v>2203</v>
      </c>
      <c r="B997" s="180" t="s">
        <v>1</v>
      </c>
      <c r="C997" s="179" t="s">
        <v>2</v>
      </c>
      <c r="D997" s="179" t="s">
        <v>3</v>
      </c>
      <c r="E997" s="281" t="s">
        <v>3297</v>
      </c>
      <c r="F997" s="281"/>
      <c r="G997" s="181" t="s">
        <v>4</v>
      </c>
      <c r="H997" s="180" t="s">
        <v>5</v>
      </c>
      <c r="I997" s="180" t="s">
        <v>6</v>
      </c>
      <c r="J997" s="180" t="s">
        <v>8</v>
      </c>
    </row>
    <row r="998" spans="1:10" customFormat="1" ht="51.95" customHeight="1" x14ac:dyDescent="0.2">
      <c r="A998" s="187" t="s">
        <v>3298</v>
      </c>
      <c r="B998" s="189" t="s">
        <v>1982</v>
      </c>
      <c r="C998" s="187" t="s">
        <v>15</v>
      </c>
      <c r="D998" s="187" t="s">
        <v>1587</v>
      </c>
      <c r="E998" s="282" t="s">
        <v>3526</v>
      </c>
      <c r="F998" s="282"/>
      <c r="G998" s="188" t="s">
        <v>25</v>
      </c>
      <c r="H998" s="199">
        <v>1</v>
      </c>
      <c r="I998" s="190">
        <v>44.37</v>
      </c>
      <c r="J998" s="190">
        <v>44.37</v>
      </c>
    </row>
    <row r="999" spans="1:10" customFormat="1" ht="26.1" customHeight="1" x14ac:dyDescent="0.2">
      <c r="A999" s="200" t="s">
        <v>3300</v>
      </c>
      <c r="B999" s="201" t="s">
        <v>3515</v>
      </c>
      <c r="C999" s="200" t="s">
        <v>15</v>
      </c>
      <c r="D999" s="200" t="s">
        <v>3516</v>
      </c>
      <c r="E999" s="283" t="s">
        <v>3306</v>
      </c>
      <c r="F999" s="283"/>
      <c r="G999" s="202" t="s">
        <v>55</v>
      </c>
      <c r="H999" s="203">
        <v>0.2203</v>
      </c>
      <c r="I999" s="204">
        <v>25.53</v>
      </c>
      <c r="J999" s="204">
        <v>5.62</v>
      </c>
    </row>
    <row r="1000" spans="1:10" customFormat="1" ht="26.1" customHeight="1" x14ac:dyDescent="0.2">
      <c r="A1000" s="200" t="s">
        <v>3300</v>
      </c>
      <c r="B1000" s="201" t="s">
        <v>3513</v>
      </c>
      <c r="C1000" s="200" t="s">
        <v>15</v>
      </c>
      <c r="D1000" s="200" t="s">
        <v>3514</v>
      </c>
      <c r="E1000" s="283" t="s">
        <v>3306</v>
      </c>
      <c r="F1000" s="283"/>
      <c r="G1000" s="202" t="s">
        <v>55</v>
      </c>
      <c r="H1000" s="203">
        <v>0.2203</v>
      </c>
      <c r="I1000" s="204">
        <v>31.05</v>
      </c>
      <c r="J1000" s="204">
        <v>6.84</v>
      </c>
    </row>
    <row r="1001" spans="1:10" customFormat="1" ht="26.1" customHeight="1" x14ac:dyDescent="0.2">
      <c r="A1001" s="107" t="s">
        <v>2572</v>
      </c>
      <c r="B1001" s="109" t="s">
        <v>2751</v>
      </c>
      <c r="C1001" s="107" t="s">
        <v>15</v>
      </c>
      <c r="D1001" s="107" t="s">
        <v>2752</v>
      </c>
      <c r="E1001" s="284" t="s">
        <v>2573</v>
      </c>
      <c r="F1001" s="284"/>
      <c r="G1001" s="108" t="s">
        <v>25</v>
      </c>
      <c r="H1001" s="205">
        <v>3</v>
      </c>
      <c r="I1001" s="178">
        <v>2.4900000000000002</v>
      </c>
      <c r="J1001" s="178">
        <v>7.47</v>
      </c>
    </row>
    <row r="1002" spans="1:10" customFormat="1" ht="26.1" customHeight="1" x14ac:dyDescent="0.2">
      <c r="A1002" s="107" t="s">
        <v>2572</v>
      </c>
      <c r="B1002" s="109" t="s">
        <v>2791</v>
      </c>
      <c r="C1002" s="107" t="s">
        <v>15</v>
      </c>
      <c r="D1002" s="107" t="s">
        <v>3534</v>
      </c>
      <c r="E1002" s="284" t="s">
        <v>2573</v>
      </c>
      <c r="F1002" s="284"/>
      <c r="G1002" s="108" t="s">
        <v>25</v>
      </c>
      <c r="H1002" s="205">
        <v>1</v>
      </c>
      <c r="I1002" s="178">
        <v>20.98</v>
      </c>
      <c r="J1002" s="178">
        <v>20.98</v>
      </c>
    </row>
    <row r="1003" spans="1:10" customFormat="1" ht="39" customHeight="1" x14ac:dyDescent="0.2">
      <c r="A1003" s="107" t="s">
        <v>2572</v>
      </c>
      <c r="B1003" s="109" t="s">
        <v>2739</v>
      </c>
      <c r="C1003" s="107" t="s">
        <v>15</v>
      </c>
      <c r="D1003" s="107" t="s">
        <v>2740</v>
      </c>
      <c r="E1003" s="284" t="s">
        <v>2573</v>
      </c>
      <c r="F1003" s="284"/>
      <c r="G1003" s="108" t="s">
        <v>25</v>
      </c>
      <c r="H1003" s="205">
        <v>0.1125</v>
      </c>
      <c r="I1003" s="178">
        <v>30.8</v>
      </c>
      <c r="J1003" s="178">
        <v>3.46</v>
      </c>
    </row>
    <row r="1004" spans="1:10" customFormat="1" ht="25.5" x14ac:dyDescent="0.2">
      <c r="A1004" s="206"/>
      <c r="B1004" s="206"/>
      <c r="C1004" s="206"/>
      <c r="D1004" s="206"/>
      <c r="E1004" s="206" t="s">
        <v>3313</v>
      </c>
      <c r="F1004" s="207">
        <v>9.52</v>
      </c>
      <c r="G1004" s="206" t="s">
        <v>3314</v>
      </c>
      <c r="H1004" s="207">
        <v>0</v>
      </c>
      <c r="I1004" s="206" t="s">
        <v>3315</v>
      </c>
      <c r="J1004" s="207">
        <v>9.52</v>
      </c>
    </row>
    <row r="1005" spans="1:10" customFormat="1" ht="15" thickBot="1" x14ac:dyDescent="0.25">
      <c r="A1005" s="206"/>
      <c r="B1005" s="206"/>
      <c r="C1005" s="206"/>
      <c r="D1005" s="206"/>
      <c r="E1005" s="206" t="s">
        <v>3316</v>
      </c>
      <c r="F1005" s="207">
        <v>12.21</v>
      </c>
      <c r="G1005" s="206"/>
      <c r="H1005" s="285" t="s">
        <v>3317</v>
      </c>
      <c r="I1005" s="285"/>
      <c r="J1005" s="207">
        <v>56.58</v>
      </c>
    </row>
    <row r="1006" spans="1:10" customFormat="1" ht="0.95" customHeight="1" thickTop="1" x14ac:dyDescent="0.2">
      <c r="A1006" s="208"/>
      <c r="B1006" s="208"/>
      <c r="C1006" s="208"/>
      <c r="D1006" s="208"/>
      <c r="E1006" s="208"/>
      <c r="F1006" s="208"/>
      <c r="G1006" s="208"/>
      <c r="H1006" s="208"/>
      <c r="I1006" s="208"/>
      <c r="J1006" s="208"/>
    </row>
    <row r="1007" spans="1:10" customFormat="1" ht="18" customHeight="1" x14ac:dyDescent="0.2">
      <c r="A1007" s="179" t="s">
        <v>2204</v>
      </c>
      <c r="B1007" s="180" t="s">
        <v>1</v>
      </c>
      <c r="C1007" s="179" t="s">
        <v>2</v>
      </c>
      <c r="D1007" s="179" t="s">
        <v>3</v>
      </c>
      <c r="E1007" s="281" t="s">
        <v>3297</v>
      </c>
      <c r="F1007" s="281"/>
      <c r="G1007" s="181" t="s">
        <v>4</v>
      </c>
      <c r="H1007" s="180" t="s">
        <v>5</v>
      </c>
      <c r="I1007" s="180" t="s">
        <v>6</v>
      </c>
      <c r="J1007" s="180" t="s">
        <v>8</v>
      </c>
    </row>
    <row r="1008" spans="1:10" customFormat="1" ht="39" customHeight="1" x14ac:dyDescent="0.2">
      <c r="A1008" s="187" t="s">
        <v>3298</v>
      </c>
      <c r="B1008" s="189" t="s">
        <v>1983</v>
      </c>
      <c r="C1008" s="187" t="s">
        <v>15</v>
      </c>
      <c r="D1008" s="187" t="s">
        <v>1588</v>
      </c>
      <c r="E1008" s="282" t="s">
        <v>3530</v>
      </c>
      <c r="F1008" s="282"/>
      <c r="G1008" s="188" t="s">
        <v>25</v>
      </c>
      <c r="H1008" s="199">
        <v>1</v>
      </c>
      <c r="I1008" s="190">
        <v>20.22</v>
      </c>
      <c r="J1008" s="190">
        <v>20.22</v>
      </c>
    </row>
    <row r="1009" spans="1:10" customFormat="1" ht="26.1" customHeight="1" x14ac:dyDescent="0.2">
      <c r="A1009" s="200" t="s">
        <v>3300</v>
      </c>
      <c r="B1009" s="201" t="s">
        <v>3513</v>
      </c>
      <c r="C1009" s="200" t="s">
        <v>15</v>
      </c>
      <c r="D1009" s="200" t="s">
        <v>3514</v>
      </c>
      <c r="E1009" s="283" t="s">
        <v>3306</v>
      </c>
      <c r="F1009" s="283"/>
      <c r="G1009" s="202" t="s">
        <v>55</v>
      </c>
      <c r="H1009" s="203">
        <v>5.16E-2</v>
      </c>
      <c r="I1009" s="204">
        <v>31.05</v>
      </c>
      <c r="J1009" s="204">
        <v>1.6</v>
      </c>
    </row>
    <row r="1010" spans="1:10" customFormat="1" ht="26.1" customHeight="1" x14ac:dyDescent="0.2">
      <c r="A1010" s="200" t="s">
        <v>3300</v>
      </c>
      <c r="B1010" s="201" t="s">
        <v>3515</v>
      </c>
      <c r="C1010" s="200" t="s">
        <v>15</v>
      </c>
      <c r="D1010" s="200" t="s">
        <v>3516</v>
      </c>
      <c r="E1010" s="283" t="s">
        <v>3306</v>
      </c>
      <c r="F1010" s="283"/>
      <c r="G1010" s="202" t="s">
        <v>55</v>
      </c>
      <c r="H1010" s="203">
        <v>5.16E-2</v>
      </c>
      <c r="I1010" s="204">
        <v>25.53</v>
      </c>
      <c r="J1010" s="204">
        <v>1.31</v>
      </c>
    </row>
    <row r="1011" spans="1:10" customFormat="1" ht="26.1" customHeight="1" x14ac:dyDescent="0.2">
      <c r="A1011" s="107" t="s">
        <v>2572</v>
      </c>
      <c r="B1011" s="109" t="s">
        <v>2783</v>
      </c>
      <c r="C1011" s="107" t="s">
        <v>15</v>
      </c>
      <c r="D1011" s="107" t="s">
        <v>2784</v>
      </c>
      <c r="E1011" s="284" t="s">
        <v>2573</v>
      </c>
      <c r="F1011" s="284"/>
      <c r="G1011" s="108" t="s">
        <v>25</v>
      </c>
      <c r="H1011" s="205">
        <v>1</v>
      </c>
      <c r="I1011" s="178">
        <v>2.7</v>
      </c>
      <c r="J1011" s="178">
        <v>2.7</v>
      </c>
    </row>
    <row r="1012" spans="1:10" customFormat="1" ht="26.1" customHeight="1" x14ac:dyDescent="0.2">
      <c r="A1012" s="107" t="s">
        <v>2572</v>
      </c>
      <c r="B1012" s="109" t="s">
        <v>2793</v>
      </c>
      <c r="C1012" s="107" t="s">
        <v>15</v>
      </c>
      <c r="D1012" s="107" t="s">
        <v>2794</v>
      </c>
      <c r="E1012" s="284" t="s">
        <v>2573</v>
      </c>
      <c r="F1012" s="284"/>
      <c r="G1012" s="108" t="s">
        <v>25</v>
      </c>
      <c r="H1012" s="205">
        <v>1</v>
      </c>
      <c r="I1012" s="178">
        <v>2.2200000000000002</v>
      </c>
      <c r="J1012" s="178">
        <v>2.2200000000000002</v>
      </c>
    </row>
    <row r="1013" spans="1:10" customFormat="1" ht="39" customHeight="1" x14ac:dyDescent="0.2">
      <c r="A1013" s="107" t="s">
        <v>2572</v>
      </c>
      <c r="B1013" s="109" t="s">
        <v>2739</v>
      </c>
      <c r="C1013" s="107" t="s">
        <v>15</v>
      </c>
      <c r="D1013" s="107" t="s">
        <v>2740</v>
      </c>
      <c r="E1013" s="284" t="s">
        <v>2573</v>
      </c>
      <c r="F1013" s="284"/>
      <c r="G1013" s="108" t="s">
        <v>25</v>
      </c>
      <c r="H1013" s="205">
        <v>6.25E-2</v>
      </c>
      <c r="I1013" s="178">
        <v>30.8</v>
      </c>
      <c r="J1013" s="178">
        <v>1.92</v>
      </c>
    </row>
    <row r="1014" spans="1:10" customFormat="1" ht="26.1" customHeight="1" x14ac:dyDescent="0.2">
      <c r="A1014" s="107" t="s">
        <v>2572</v>
      </c>
      <c r="B1014" s="109" t="s">
        <v>2792</v>
      </c>
      <c r="C1014" s="107" t="s">
        <v>15</v>
      </c>
      <c r="D1014" s="107" t="s">
        <v>3535</v>
      </c>
      <c r="E1014" s="284" t="s">
        <v>2573</v>
      </c>
      <c r="F1014" s="284"/>
      <c r="G1014" s="108" t="s">
        <v>25</v>
      </c>
      <c r="H1014" s="205">
        <v>1</v>
      </c>
      <c r="I1014" s="178">
        <v>10.47</v>
      </c>
      <c r="J1014" s="178">
        <v>10.47</v>
      </c>
    </row>
    <row r="1015" spans="1:10" customFormat="1" ht="25.5" x14ac:dyDescent="0.2">
      <c r="A1015" s="206"/>
      <c r="B1015" s="206"/>
      <c r="C1015" s="206"/>
      <c r="D1015" s="206"/>
      <c r="E1015" s="206" t="s">
        <v>3313</v>
      </c>
      <c r="F1015" s="207">
        <v>2.2200000000000002</v>
      </c>
      <c r="G1015" s="206" t="s">
        <v>3314</v>
      </c>
      <c r="H1015" s="207">
        <v>0</v>
      </c>
      <c r="I1015" s="206" t="s">
        <v>3315</v>
      </c>
      <c r="J1015" s="207">
        <v>2.2200000000000002</v>
      </c>
    </row>
    <row r="1016" spans="1:10" customFormat="1" ht="15" thickBot="1" x14ac:dyDescent="0.25">
      <c r="A1016" s="206"/>
      <c r="B1016" s="206"/>
      <c r="C1016" s="206"/>
      <c r="D1016" s="206"/>
      <c r="E1016" s="206" t="s">
        <v>3316</v>
      </c>
      <c r="F1016" s="207">
        <v>5.56</v>
      </c>
      <c r="G1016" s="206"/>
      <c r="H1016" s="285" t="s">
        <v>3317</v>
      </c>
      <c r="I1016" s="285"/>
      <c r="J1016" s="207">
        <v>25.78</v>
      </c>
    </row>
    <row r="1017" spans="1:10" customFormat="1" ht="0.95" customHeight="1" thickTop="1" x14ac:dyDescent="0.2">
      <c r="A1017" s="208"/>
      <c r="B1017" s="208"/>
      <c r="C1017" s="208"/>
      <c r="D1017" s="208"/>
      <c r="E1017" s="208"/>
      <c r="F1017" s="208"/>
      <c r="G1017" s="208"/>
      <c r="H1017" s="208"/>
      <c r="I1017" s="208"/>
      <c r="J1017" s="208"/>
    </row>
    <row r="1018" spans="1:10" customFormat="1" ht="18" customHeight="1" x14ac:dyDescent="0.2">
      <c r="A1018" s="179" t="s">
        <v>2205</v>
      </c>
      <c r="B1018" s="180" t="s">
        <v>1</v>
      </c>
      <c r="C1018" s="179" t="s">
        <v>2</v>
      </c>
      <c r="D1018" s="179" t="s">
        <v>3</v>
      </c>
      <c r="E1018" s="281" t="s">
        <v>3297</v>
      </c>
      <c r="F1018" s="281"/>
      <c r="G1018" s="181" t="s">
        <v>4</v>
      </c>
      <c r="H1018" s="180" t="s">
        <v>5</v>
      </c>
      <c r="I1018" s="180" t="s">
        <v>6</v>
      </c>
      <c r="J1018" s="180" t="s">
        <v>8</v>
      </c>
    </row>
    <row r="1019" spans="1:10" customFormat="1" ht="39" customHeight="1" x14ac:dyDescent="0.2">
      <c r="A1019" s="187" t="s">
        <v>3298</v>
      </c>
      <c r="B1019" s="189" t="s">
        <v>1984</v>
      </c>
      <c r="C1019" s="187" t="s">
        <v>15</v>
      </c>
      <c r="D1019" s="187" t="s">
        <v>1589</v>
      </c>
      <c r="E1019" s="282" t="s">
        <v>3530</v>
      </c>
      <c r="F1019" s="282"/>
      <c r="G1019" s="188" t="s">
        <v>25</v>
      </c>
      <c r="H1019" s="199">
        <v>1</v>
      </c>
      <c r="I1019" s="190">
        <v>34.03</v>
      </c>
      <c r="J1019" s="190">
        <v>34.03</v>
      </c>
    </row>
    <row r="1020" spans="1:10" customFormat="1" ht="26.1" customHeight="1" x14ac:dyDescent="0.2">
      <c r="A1020" s="200" t="s">
        <v>3300</v>
      </c>
      <c r="B1020" s="201" t="s">
        <v>3513</v>
      </c>
      <c r="C1020" s="200" t="s">
        <v>15</v>
      </c>
      <c r="D1020" s="200" t="s">
        <v>3514</v>
      </c>
      <c r="E1020" s="283" t="s">
        <v>3306</v>
      </c>
      <c r="F1020" s="283"/>
      <c r="G1020" s="202" t="s">
        <v>55</v>
      </c>
      <c r="H1020" s="203">
        <v>7.4300000000000005E-2</v>
      </c>
      <c r="I1020" s="204">
        <v>31.05</v>
      </c>
      <c r="J1020" s="204">
        <v>2.2999999999999998</v>
      </c>
    </row>
    <row r="1021" spans="1:10" customFormat="1" ht="26.1" customHeight="1" x14ac:dyDescent="0.2">
      <c r="A1021" s="200" t="s">
        <v>3300</v>
      </c>
      <c r="B1021" s="201" t="s">
        <v>3515</v>
      </c>
      <c r="C1021" s="200" t="s">
        <v>15</v>
      </c>
      <c r="D1021" s="200" t="s">
        <v>3516</v>
      </c>
      <c r="E1021" s="283" t="s">
        <v>3306</v>
      </c>
      <c r="F1021" s="283"/>
      <c r="G1021" s="202" t="s">
        <v>55</v>
      </c>
      <c r="H1021" s="203">
        <v>7.4300000000000005E-2</v>
      </c>
      <c r="I1021" s="204">
        <v>25.53</v>
      </c>
      <c r="J1021" s="204">
        <v>1.89</v>
      </c>
    </row>
    <row r="1022" spans="1:10" customFormat="1" ht="26.1" customHeight="1" x14ac:dyDescent="0.2">
      <c r="A1022" s="107" t="s">
        <v>2572</v>
      </c>
      <c r="B1022" s="109" t="s">
        <v>2776</v>
      </c>
      <c r="C1022" s="107" t="s">
        <v>15</v>
      </c>
      <c r="D1022" s="107" t="s">
        <v>2777</v>
      </c>
      <c r="E1022" s="284" t="s">
        <v>2573</v>
      </c>
      <c r="F1022" s="284"/>
      <c r="G1022" s="108" t="s">
        <v>25</v>
      </c>
      <c r="H1022" s="205">
        <v>1</v>
      </c>
      <c r="I1022" s="178">
        <v>3.52</v>
      </c>
      <c r="J1022" s="178">
        <v>3.52</v>
      </c>
    </row>
    <row r="1023" spans="1:10" customFormat="1" ht="39" customHeight="1" x14ac:dyDescent="0.2">
      <c r="A1023" s="107" t="s">
        <v>2572</v>
      </c>
      <c r="B1023" s="109" t="s">
        <v>2739</v>
      </c>
      <c r="C1023" s="107" t="s">
        <v>15</v>
      </c>
      <c r="D1023" s="107" t="s">
        <v>2740</v>
      </c>
      <c r="E1023" s="284" t="s">
        <v>2573</v>
      </c>
      <c r="F1023" s="284"/>
      <c r="G1023" s="108" t="s">
        <v>25</v>
      </c>
      <c r="H1023" s="205">
        <v>9.5000000000000001E-2</v>
      </c>
      <c r="I1023" s="178">
        <v>30.8</v>
      </c>
      <c r="J1023" s="178">
        <v>2.92</v>
      </c>
    </row>
    <row r="1024" spans="1:10" customFormat="1" ht="26.1" customHeight="1" x14ac:dyDescent="0.2">
      <c r="A1024" s="107" t="s">
        <v>2572</v>
      </c>
      <c r="B1024" s="109" t="s">
        <v>2795</v>
      </c>
      <c r="C1024" s="107" t="s">
        <v>15</v>
      </c>
      <c r="D1024" s="107" t="s">
        <v>3536</v>
      </c>
      <c r="E1024" s="284" t="s">
        <v>2573</v>
      </c>
      <c r="F1024" s="284"/>
      <c r="G1024" s="108" t="s">
        <v>25</v>
      </c>
      <c r="H1024" s="205">
        <v>1</v>
      </c>
      <c r="I1024" s="178">
        <v>20.7</v>
      </c>
      <c r="J1024" s="178">
        <v>20.7</v>
      </c>
    </row>
    <row r="1025" spans="1:10" customFormat="1" ht="26.1" customHeight="1" x14ac:dyDescent="0.2">
      <c r="A1025" s="107" t="s">
        <v>2572</v>
      </c>
      <c r="B1025" s="109" t="s">
        <v>2783</v>
      </c>
      <c r="C1025" s="107" t="s">
        <v>15</v>
      </c>
      <c r="D1025" s="107" t="s">
        <v>2784</v>
      </c>
      <c r="E1025" s="284" t="s">
        <v>2573</v>
      </c>
      <c r="F1025" s="284"/>
      <c r="G1025" s="108" t="s">
        <v>25</v>
      </c>
      <c r="H1025" s="205">
        <v>1</v>
      </c>
      <c r="I1025" s="178">
        <v>2.7</v>
      </c>
      <c r="J1025" s="178">
        <v>2.7</v>
      </c>
    </row>
    <row r="1026" spans="1:10" customFormat="1" ht="25.5" x14ac:dyDescent="0.2">
      <c r="A1026" s="206"/>
      <c r="B1026" s="206"/>
      <c r="C1026" s="206"/>
      <c r="D1026" s="206"/>
      <c r="E1026" s="206" t="s">
        <v>3313</v>
      </c>
      <c r="F1026" s="207">
        <v>3.21</v>
      </c>
      <c r="G1026" s="206" t="s">
        <v>3314</v>
      </c>
      <c r="H1026" s="207">
        <v>0</v>
      </c>
      <c r="I1026" s="206" t="s">
        <v>3315</v>
      </c>
      <c r="J1026" s="207">
        <v>3.21</v>
      </c>
    </row>
    <row r="1027" spans="1:10" customFormat="1" ht="15" thickBot="1" x14ac:dyDescent="0.25">
      <c r="A1027" s="206"/>
      <c r="B1027" s="206"/>
      <c r="C1027" s="206"/>
      <c r="D1027" s="206"/>
      <c r="E1027" s="206" t="s">
        <v>3316</v>
      </c>
      <c r="F1027" s="207">
        <v>9.3699999999999992</v>
      </c>
      <c r="G1027" s="206"/>
      <c r="H1027" s="285" t="s">
        <v>3317</v>
      </c>
      <c r="I1027" s="285"/>
      <c r="J1027" s="207">
        <v>43.4</v>
      </c>
    </row>
    <row r="1028" spans="1:10" customFormat="1" ht="0.95" customHeight="1" thickTop="1" x14ac:dyDescent="0.2">
      <c r="A1028" s="208"/>
      <c r="B1028" s="208"/>
      <c r="C1028" s="208"/>
      <c r="D1028" s="208"/>
      <c r="E1028" s="208"/>
      <c r="F1028" s="208"/>
      <c r="G1028" s="208"/>
      <c r="H1028" s="208"/>
      <c r="I1028" s="208"/>
      <c r="J1028" s="208"/>
    </row>
    <row r="1029" spans="1:10" customFormat="1" ht="18" customHeight="1" x14ac:dyDescent="0.2">
      <c r="A1029" s="179" t="s">
        <v>2206</v>
      </c>
      <c r="B1029" s="180" t="s">
        <v>1</v>
      </c>
      <c r="C1029" s="179" t="s">
        <v>2</v>
      </c>
      <c r="D1029" s="179" t="s">
        <v>3</v>
      </c>
      <c r="E1029" s="281" t="s">
        <v>3297</v>
      </c>
      <c r="F1029" s="281"/>
      <c r="G1029" s="181" t="s">
        <v>4</v>
      </c>
      <c r="H1029" s="180" t="s">
        <v>5</v>
      </c>
      <c r="I1029" s="180" t="s">
        <v>6</v>
      </c>
      <c r="J1029" s="180" t="s">
        <v>8</v>
      </c>
    </row>
    <row r="1030" spans="1:10" customFormat="1" ht="51.95" customHeight="1" x14ac:dyDescent="0.2">
      <c r="A1030" s="187" t="s">
        <v>3298</v>
      </c>
      <c r="B1030" s="189" t="s">
        <v>1985</v>
      </c>
      <c r="C1030" s="187" t="s">
        <v>15</v>
      </c>
      <c r="D1030" s="187" t="s">
        <v>1590</v>
      </c>
      <c r="E1030" s="282" t="s">
        <v>3526</v>
      </c>
      <c r="F1030" s="282"/>
      <c r="G1030" s="188" t="s">
        <v>25</v>
      </c>
      <c r="H1030" s="199">
        <v>1</v>
      </c>
      <c r="I1030" s="190">
        <v>19.82</v>
      </c>
      <c r="J1030" s="190">
        <v>19.82</v>
      </c>
    </row>
    <row r="1031" spans="1:10" customFormat="1" ht="26.1" customHeight="1" x14ac:dyDescent="0.2">
      <c r="A1031" s="200" t="s">
        <v>3300</v>
      </c>
      <c r="B1031" s="201" t="s">
        <v>3513</v>
      </c>
      <c r="C1031" s="200" t="s">
        <v>15</v>
      </c>
      <c r="D1031" s="200" t="s">
        <v>3514</v>
      </c>
      <c r="E1031" s="283" t="s">
        <v>3306</v>
      </c>
      <c r="F1031" s="283"/>
      <c r="G1031" s="202" t="s">
        <v>55</v>
      </c>
      <c r="H1031" s="203">
        <v>0.12839999999999999</v>
      </c>
      <c r="I1031" s="204">
        <v>31.05</v>
      </c>
      <c r="J1031" s="204">
        <v>3.98</v>
      </c>
    </row>
    <row r="1032" spans="1:10" customFormat="1" ht="26.1" customHeight="1" x14ac:dyDescent="0.2">
      <c r="A1032" s="200" t="s">
        <v>3300</v>
      </c>
      <c r="B1032" s="201" t="s">
        <v>3515</v>
      </c>
      <c r="C1032" s="200" t="s">
        <v>15</v>
      </c>
      <c r="D1032" s="200" t="s">
        <v>3516</v>
      </c>
      <c r="E1032" s="283" t="s">
        <v>3306</v>
      </c>
      <c r="F1032" s="283"/>
      <c r="G1032" s="202" t="s">
        <v>55</v>
      </c>
      <c r="H1032" s="203">
        <v>0.12839999999999999</v>
      </c>
      <c r="I1032" s="204">
        <v>25.53</v>
      </c>
      <c r="J1032" s="204">
        <v>3.27</v>
      </c>
    </row>
    <row r="1033" spans="1:10" customFormat="1" ht="26.1" customHeight="1" x14ac:dyDescent="0.2">
      <c r="A1033" s="107" t="s">
        <v>2572</v>
      </c>
      <c r="B1033" s="109" t="s">
        <v>2796</v>
      </c>
      <c r="C1033" s="107" t="s">
        <v>15</v>
      </c>
      <c r="D1033" s="107" t="s">
        <v>2797</v>
      </c>
      <c r="E1033" s="284" t="s">
        <v>2573</v>
      </c>
      <c r="F1033" s="284"/>
      <c r="G1033" s="108" t="s">
        <v>25</v>
      </c>
      <c r="H1033" s="205">
        <v>1</v>
      </c>
      <c r="I1033" s="178">
        <v>7.36</v>
      </c>
      <c r="J1033" s="178">
        <v>7.36</v>
      </c>
    </row>
    <row r="1034" spans="1:10" customFormat="1" ht="26.1" customHeight="1" x14ac:dyDescent="0.2">
      <c r="A1034" s="107" t="s">
        <v>2572</v>
      </c>
      <c r="B1034" s="109" t="s">
        <v>2748</v>
      </c>
      <c r="C1034" s="107" t="s">
        <v>15</v>
      </c>
      <c r="D1034" s="107" t="s">
        <v>2749</v>
      </c>
      <c r="E1034" s="284" t="s">
        <v>2573</v>
      </c>
      <c r="F1034" s="284"/>
      <c r="G1034" s="108" t="s">
        <v>25</v>
      </c>
      <c r="H1034" s="205">
        <v>0.04</v>
      </c>
      <c r="I1034" s="178">
        <v>84.56</v>
      </c>
      <c r="J1034" s="178">
        <v>3.38</v>
      </c>
    </row>
    <row r="1035" spans="1:10" customFormat="1" ht="24" customHeight="1" x14ac:dyDescent="0.2">
      <c r="A1035" s="107" t="s">
        <v>2572</v>
      </c>
      <c r="B1035" s="109" t="s">
        <v>2744</v>
      </c>
      <c r="C1035" s="107" t="s">
        <v>15</v>
      </c>
      <c r="D1035" s="107" t="s">
        <v>2745</v>
      </c>
      <c r="E1035" s="284" t="s">
        <v>2573</v>
      </c>
      <c r="F1035" s="284"/>
      <c r="G1035" s="108" t="s">
        <v>25</v>
      </c>
      <c r="H1035" s="205">
        <v>2.4500000000000001E-2</v>
      </c>
      <c r="I1035" s="178">
        <v>74.63</v>
      </c>
      <c r="J1035" s="178">
        <v>1.82</v>
      </c>
    </row>
    <row r="1036" spans="1:10" customFormat="1" ht="24" customHeight="1" x14ac:dyDescent="0.2">
      <c r="A1036" s="107" t="s">
        <v>2572</v>
      </c>
      <c r="B1036" s="109" t="s">
        <v>2750</v>
      </c>
      <c r="C1036" s="107" t="s">
        <v>15</v>
      </c>
      <c r="D1036" s="107" t="s">
        <v>3528</v>
      </c>
      <c r="E1036" s="284" t="s">
        <v>2573</v>
      </c>
      <c r="F1036" s="284"/>
      <c r="G1036" s="108" t="s">
        <v>25</v>
      </c>
      <c r="H1036" s="205">
        <v>5.4000000000000003E-3</v>
      </c>
      <c r="I1036" s="178">
        <v>2.82</v>
      </c>
      <c r="J1036" s="178">
        <v>0.01</v>
      </c>
    </row>
    <row r="1037" spans="1:10" customFormat="1" ht="25.5" x14ac:dyDescent="0.2">
      <c r="A1037" s="206"/>
      <c r="B1037" s="206"/>
      <c r="C1037" s="206"/>
      <c r="D1037" s="206"/>
      <c r="E1037" s="206" t="s">
        <v>3313</v>
      </c>
      <c r="F1037" s="207">
        <v>5.55</v>
      </c>
      <c r="G1037" s="206" t="s">
        <v>3314</v>
      </c>
      <c r="H1037" s="207">
        <v>0</v>
      </c>
      <c r="I1037" s="206" t="s">
        <v>3315</v>
      </c>
      <c r="J1037" s="207">
        <v>5.55</v>
      </c>
    </row>
    <row r="1038" spans="1:10" customFormat="1" ht="15" thickBot="1" x14ac:dyDescent="0.25">
      <c r="A1038" s="206"/>
      <c r="B1038" s="206"/>
      <c r="C1038" s="206"/>
      <c r="D1038" s="206"/>
      <c r="E1038" s="206" t="s">
        <v>3316</v>
      </c>
      <c r="F1038" s="207">
        <v>5.45</v>
      </c>
      <c r="G1038" s="206"/>
      <c r="H1038" s="285" t="s">
        <v>3317</v>
      </c>
      <c r="I1038" s="285"/>
      <c r="J1038" s="207">
        <v>25.27</v>
      </c>
    </row>
    <row r="1039" spans="1:10" customFormat="1" ht="0.95" customHeight="1" thickTop="1" x14ac:dyDescent="0.2">
      <c r="A1039" s="208"/>
      <c r="B1039" s="208"/>
      <c r="C1039" s="208"/>
      <c r="D1039" s="208"/>
      <c r="E1039" s="208"/>
      <c r="F1039" s="208"/>
      <c r="G1039" s="208"/>
      <c r="H1039" s="208"/>
      <c r="I1039" s="208"/>
      <c r="J1039" s="208"/>
    </row>
    <row r="1040" spans="1:10" customFormat="1" ht="18" customHeight="1" x14ac:dyDescent="0.2">
      <c r="A1040" s="179" t="s">
        <v>2207</v>
      </c>
      <c r="B1040" s="180" t="s">
        <v>1</v>
      </c>
      <c r="C1040" s="179" t="s">
        <v>2</v>
      </c>
      <c r="D1040" s="179" t="s">
        <v>3</v>
      </c>
      <c r="E1040" s="281" t="s">
        <v>3297</v>
      </c>
      <c r="F1040" s="281"/>
      <c r="G1040" s="181" t="s">
        <v>4</v>
      </c>
      <c r="H1040" s="180" t="s">
        <v>5</v>
      </c>
      <c r="I1040" s="180" t="s">
        <v>6</v>
      </c>
      <c r="J1040" s="180" t="s">
        <v>8</v>
      </c>
    </row>
    <row r="1041" spans="1:10" customFormat="1" ht="51.95" customHeight="1" x14ac:dyDescent="0.2">
      <c r="A1041" s="187" t="s">
        <v>3298</v>
      </c>
      <c r="B1041" s="189" t="s">
        <v>1986</v>
      </c>
      <c r="C1041" s="187" t="s">
        <v>15</v>
      </c>
      <c r="D1041" s="187" t="s">
        <v>1591</v>
      </c>
      <c r="E1041" s="282" t="s">
        <v>3526</v>
      </c>
      <c r="F1041" s="282"/>
      <c r="G1041" s="188" t="s">
        <v>25</v>
      </c>
      <c r="H1041" s="199">
        <v>1</v>
      </c>
      <c r="I1041" s="190">
        <v>17.32</v>
      </c>
      <c r="J1041" s="190">
        <v>17.32</v>
      </c>
    </row>
    <row r="1042" spans="1:10" customFormat="1" ht="26.1" customHeight="1" x14ac:dyDescent="0.2">
      <c r="A1042" s="200" t="s">
        <v>3300</v>
      </c>
      <c r="B1042" s="201" t="s">
        <v>3513</v>
      </c>
      <c r="C1042" s="200" t="s">
        <v>15</v>
      </c>
      <c r="D1042" s="200" t="s">
        <v>3514</v>
      </c>
      <c r="E1042" s="283" t="s">
        <v>3306</v>
      </c>
      <c r="F1042" s="283"/>
      <c r="G1042" s="202" t="s">
        <v>55</v>
      </c>
      <c r="H1042" s="203">
        <v>0.11020000000000001</v>
      </c>
      <c r="I1042" s="204">
        <v>31.05</v>
      </c>
      <c r="J1042" s="204">
        <v>3.42</v>
      </c>
    </row>
    <row r="1043" spans="1:10" customFormat="1" ht="26.1" customHeight="1" x14ac:dyDescent="0.2">
      <c r="A1043" s="200" t="s">
        <v>3300</v>
      </c>
      <c r="B1043" s="201" t="s">
        <v>3515</v>
      </c>
      <c r="C1043" s="200" t="s">
        <v>15</v>
      </c>
      <c r="D1043" s="200" t="s">
        <v>3516</v>
      </c>
      <c r="E1043" s="283" t="s">
        <v>3306</v>
      </c>
      <c r="F1043" s="283"/>
      <c r="G1043" s="202" t="s">
        <v>55</v>
      </c>
      <c r="H1043" s="203">
        <v>0.11020000000000001</v>
      </c>
      <c r="I1043" s="204">
        <v>25.53</v>
      </c>
      <c r="J1043" s="204">
        <v>2.81</v>
      </c>
    </row>
    <row r="1044" spans="1:10" customFormat="1" ht="24" customHeight="1" x14ac:dyDescent="0.2">
      <c r="A1044" s="107" t="s">
        <v>2572</v>
      </c>
      <c r="B1044" s="109" t="s">
        <v>2750</v>
      </c>
      <c r="C1044" s="107" t="s">
        <v>15</v>
      </c>
      <c r="D1044" s="107" t="s">
        <v>3528</v>
      </c>
      <c r="E1044" s="284" t="s">
        <v>2573</v>
      </c>
      <c r="F1044" s="284"/>
      <c r="G1044" s="108" t="s">
        <v>25</v>
      </c>
      <c r="H1044" s="205">
        <v>4.5999999999999999E-2</v>
      </c>
      <c r="I1044" s="178">
        <v>2.82</v>
      </c>
      <c r="J1044" s="178">
        <v>0.12</v>
      </c>
    </row>
    <row r="1045" spans="1:10" customFormat="1" ht="26.1" customHeight="1" x14ac:dyDescent="0.2">
      <c r="A1045" s="107" t="s">
        <v>2572</v>
      </c>
      <c r="B1045" s="109" t="s">
        <v>2748</v>
      </c>
      <c r="C1045" s="107" t="s">
        <v>15</v>
      </c>
      <c r="D1045" s="107" t="s">
        <v>2749</v>
      </c>
      <c r="E1045" s="284" t="s">
        <v>2573</v>
      </c>
      <c r="F1045" s="284"/>
      <c r="G1045" s="108" t="s">
        <v>25</v>
      </c>
      <c r="H1045" s="205">
        <v>2.5999999999999999E-2</v>
      </c>
      <c r="I1045" s="178">
        <v>84.56</v>
      </c>
      <c r="J1045" s="178">
        <v>2.19</v>
      </c>
    </row>
    <row r="1046" spans="1:10" customFormat="1" ht="24" customHeight="1" x14ac:dyDescent="0.2">
      <c r="A1046" s="107" t="s">
        <v>2572</v>
      </c>
      <c r="B1046" s="109" t="s">
        <v>2744</v>
      </c>
      <c r="C1046" s="107" t="s">
        <v>15</v>
      </c>
      <c r="D1046" s="107" t="s">
        <v>2745</v>
      </c>
      <c r="E1046" s="284" t="s">
        <v>2573</v>
      </c>
      <c r="F1046" s="284"/>
      <c r="G1046" s="108" t="s">
        <v>25</v>
      </c>
      <c r="H1046" s="205">
        <v>1.67E-2</v>
      </c>
      <c r="I1046" s="178">
        <v>74.63</v>
      </c>
      <c r="J1046" s="178">
        <v>1.24</v>
      </c>
    </row>
    <row r="1047" spans="1:10" customFormat="1" ht="26.1" customHeight="1" x14ac:dyDescent="0.2">
      <c r="A1047" s="107" t="s">
        <v>2572</v>
      </c>
      <c r="B1047" s="109" t="s">
        <v>2798</v>
      </c>
      <c r="C1047" s="107" t="s">
        <v>15</v>
      </c>
      <c r="D1047" s="107" t="s">
        <v>2799</v>
      </c>
      <c r="E1047" s="284" t="s">
        <v>2573</v>
      </c>
      <c r="F1047" s="284"/>
      <c r="G1047" s="108" t="s">
        <v>25</v>
      </c>
      <c r="H1047" s="205">
        <v>1</v>
      </c>
      <c r="I1047" s="178">
        <v>7.54</v>
      </c>
      <c r="J1047" s="178">
        <v>7.54</v>
      </c>
    </row>
    <row r="1048" spans="1:10" customFormat="1" ht="25.5" x14ac:dyDescent="0.2">
      <c r="A1048" s="206"/>
      <c r="B1048" s="206"/>
      <c r="C1048" s="206"/>
      <c r="D1048" s="206"/>
      <c r="E1048" s="206" t="s">
        <v>3313</v>
      </c>
      <c r="F1048" s="207">
        <v>4.75</v>
      </c>
      <c r="G1048" s="206" t="s">
        <v>3314</v>
      </c>
      <c r="H1048" s="207">
        <v>0</v>
      </c>
      <c r="I1048" s="206" t="s">
        <v>3315</v>
      </c>
      <c r="J1048" s="207">
        <v>4.75</v>
      </c>
    </row>
    <row r="1049" spans="1:10" customFormat="1" ht="15" thickBot="1" x14ac:dyDescent="0.25">
      <c r="A1049" s="206"/>
      <c r="B1049" s="206"/>
      <c r="C1049" s="206"/>
      <c r="D1049" s="206"/>
      <c r="E1049" s="206" t="s">
        <v>3316</v>
      </c>
      <c r="F1049" s="207">
        <v>4.76</v>
      </c>
      <c r="G1049" s="206"/>
      <c r="H1049" s="285" t="s">
        <v>3317</v>
      </c>
      <c r="I1049" s="285"/>
      <c r="J1049" s="207">
        <v>22.08</v>
      </c>
    </row>
    <row r="1050" spans="1:10" customFormat="1" ht="0.95" customHeight="1" thickTop="1" x14ac:dyDescent="0.2">
      <c r="A1050" s="208"/>
      <c r="B1050" s="208"/>
      <c r="C1050" s="208"/>
      <c r="D1050" s="208"/>
      <c r="E1050" s="208"/>
      <c r="F1050" s="208"/>
      <c r="G1050" s="208"/>
      <c r="H1050" s="208"/>
      <c r="I1050" s="208"/>
      <c r="J1050" s="208"/>
    </row>
    <row r="1051" spans="1:10" customFormat="1" ht="18" customHeight="1" x14ac:dyDescent="0.2">
      <c r="A1051" s="179" t="s">
        <v>2208</v>
      </c>
      <c r="B1051" s="180" t="s">
        <v>1</v>
      </c>
      <c r="C1051" s="179" t="s">
        <v>2</v>
      </c>
      <c r="D1051" s="179" t="s">
        <v>3</v>
      </c>
      <c r="E1051" s="281" t="s">
        <v>3297</v>
      </c>
      <c r="F1051" s="281"/>
      <c r="G1051" s="181" t="s">
        <v>4</v>
      </c>
      <c r="H1051" s="180" t="s">
        <v>5</v>
      </c>
      <c r="I1051" s="180" t="s">
        <v>6</v>
      </c>
      <c r="J1051" s="180" t="s">
        <v>8</v>
      </c>
    </row>
    <row r="1052" spans="1:10" customFormat="1" ht="51.95" customHeight="1" x14ac:dyDescent="0.2">
      <c r="A1052" s="187" t="s">
        <v>3298</v>
      </c>
      <c r="B1052" s="189" t="s">
        <v>1987</v>
      </c>
      <c r="C1052" s="187" t="s">
        <v>15</v>
      </c>
      <c r="D1052" s="187" t="s">
        <v>1592</v>
      </c>
      <c r="E1052" s="282" t="s">
        <v>3526</v>
      </c>
      <c r="F1052" s="282"/>
      <c r="G1052" s="188" t="s">
        <v>25</v>
      </c>
      <c r="H1052" s="199">
        <v>1</v>
      </c>
      <c r="I1052" s="190">
        <v>10.47</v>
      </c>
      <c r="J1052" s="190">
        <v>10.47</v>
      </c>
    </row>
    <row r="1053" spans="1:10" customFormat="1" ht="26.1" customHeight="1" x14ac:dyDescent="0.2">
      <c r="A1053" s="200" t="s">
        <v>3300</v>
      </c>
      <c r="B1053" s="201" t="s">
        <v>3515</v>
      </c>
      <c r="C1053" s="200" t="s">
        <v>15</v>
      </c>
      <c r="D1053" s="200" t="s">
        <v>3516</v>
      </c>
      <c r="E1053" s="283" t="s">
        <v>3306</v>
      </c>
      <c r="F1053" s="283"/>
      <c r="G1053" s="202" t="s">
        <v>55</v>
      </c>
      <c r="H1053" s="203">
        <v>9.1899999999999996E-2</v>
      </c>
      <c r="I1053" s="204">
        <v>25.53</v>
      </c>
      <c r="J1053" s="204">
        <v>2.34</v>
      </c>
    </row>
    <row r="1054" spans="1:10" customFormat="1" ht="26.1" customHeight="1" x14ac:dyDescent="0.2">
      <c r="A1054" s="200" t="s">
        <v>3300</v>
      </c>
      <c r="B1054" s="201" t="s">
        <v>3513</v>
      </c>
      <c r="C1054" s="200" t="s">
        <v>15</v>
      </c>
      <c r="D1054" s="200" t="s">
        <v>3514</v>
      </c>
      <c r="E1054" s="283" t="s">
        <v>3306</v>
      </c>
      <c r="F1054" s="283"/>
      <c r="G1054" s="202" t="s">
        <v>55</v>
      </c>
      <c r="H1054" s="203">
        <v>9.1899999999999996E-2</v>
      </c>
      <c r="I1054" s="204">
        <v>31.05</v>
      </c>
      <c r="J1054" s="204">
        <v>2.85</v>
      </c>
    </row>
    <row r="1055" spans="1:10" customFormat="1" ht="24" customHeight="1" x14ac:dyDescent="0.2">
      <c r="A1055" s="107" t="s">
        <v>2572</v>
      </c>
      <c r="B1055" s="109" t="s">
        <v>2750</v>
      </c>
      <c r="C1055" s="107" t="s">
        <v>15</v>
      </c>
      <c r="D1055" s="107" t="s">
        <v>3528</v>
      </c>
      <c r="E1055" s="284" t="s">
        <v>2573</v>
      </c>
      <c r="F1055" s="284"/>
      <c r="G1055" s="108" t="s">
        <v>25</v>
      </c>
      <c r="H1055" s="205">
        <v>3.9E-2</v>
      </c>
      <c r="I1055" s="178">
        <v>2.82</v>
      </c>
      <c r="J1055" s="178">
        <v>0.1</v>
      </c>
    </row>
    <row r="1056" spans="1:10" customFormat="1" ht="26.1" customHeight="1" x14ac:dyDescent="0.2">
      <c r="A1056" s="107" t="s">
        <v>2572</v>
      </c>
      <c r="B1056" s="109" t="s">
        <v>2748</v>
      </c>
      <c r="C1056" s="107" t="s">
        <v>15</v>
      </c>
      <c r="D1056" s="107" t="s">
        <v>2749</v>
      </c>
      <c r="E1056" s="284" t="s">
        <v>2573</v>
      </c>
      <c r="F1056" s="284"/>
      <c r="G1056" s="108" t="s">
        <v>25</v>
      </c>
      <c r="H1056" s="205">
        <v>1.0999999999999999E-2</v>
      </c>
      <c r="I1056" s="178">
        <v>84.56</v>
      </c>
      <c r="J1056" s="178">
        <v>0.93</v>
      </c>
    </row>
    <row r="1057" spans="1:10" customFormat="1" ht="26.1" customHeight="1" x14ac:dyDescent="0.2">
      <c r="A1057" s="107" t="s">
        <v>2572</v>
      </c>
      <c r="B1057" s="109" t="s">
        <v>2800</v>
      </c>
      <c r="C1057" s="107" t="s">
        <v>15</v>
      </c>
      <c r="D1057" s="107" t="s">
        <v>2801</v>
      </c>
      <c r="E1057" s="284" t="s">
        <v>2573</v>
      </c>
      <c r="F1057" s="284"/>
      <c r="G1057" s="108" t="s">
        <v>25</v>
      </c>
      <c r="H1057" s="205">
        <v>1</v>
      </c>
      <c r="I1057" s="178">
        <v>3.71</v>
      </c>
      <c r="J1057" s="178">
        <v>3.71</v>
      </c>
    </row>
    <row r="1058" spans="1:10" customFormat="1" ht="24" customHeight="1" x14ac:dyDescent="0.2">
      <c r="A1058" s="107" t="s">
        <v>2572</v>
      </c>
      <c r="B1058" s="109" t="s">
        <v>2744</v>
      </c>
      <c r="C1058" s="107" t="s">
        <v>15</v>
      </c>
      <c r="D1058" s="107" t="s">
        <v>2745</v>
      </c>
      <c r="E1058" s="284" t="s">
        <v>2573</v>
      </c>
      <c r="F1058" s="284"/>
      <c r="G1058" s="108" t="s">
        <v>25</v>
      </c>
      <c r="H1058" s="205">
        <v>7.3000000000000001E-3</v>
      </c>
      <c r="I1058" s="178">
        <v>74.63</v>
      </c>
      <c r="J1058" s="178">
        <v>0.54</v>
      </c>
    </row>
    <row r="1059" spans="1:10" customFormat="1" ht="25.5" x14ac:dyDescent="0.2">
      <c r="A1059" s="206"/>
      <c r="B1059" s="206"/>
      <c r="C1059" s="206"/>
      <c r="D1059" s="206"/>
      <c r="E1059" s="206" t="s">
        <v>3313</v>
      </c>
      <c r="F1059" s="207">
        <v>3.97</v>
      </c>
      <c r="G1059" s="206" t="s">
        <v>3314</v>
      </c>
      <c r="H1059" s="207">
        <v>0</v>
      </c>
      <c r="I1059" s="206" t="s">
        <v>3315</v>
      </c>
      <c r="J1059" s="207">
        <v>3.97</v>
      </c>
    </row>
    <row r="1060" spans="1:10" customFormat="1" ht="15" thickBot="1" x14ac:dyDescent="0.25">
      <c r="A1060" s="206"/>
      <c r="B1060" s="206"/>
      <c r="C1060" s="206"/>
      <c r="D1060" s="206"/>
      <c r="E1060" s="206" t="s">
        <v>3316</v>
      </c>
      <c r="F1060" s="207">
        <v>2.88</v>
      </c>
      <c r="G1060" s="206"/>
      <c r="H1060" s="285" t="s">
        <v>3317</v>
      </c>
      <c r="I1060" s="285"/>
      <c r="J1060" s="207">
        <v>13.35</v>
      </c>
    </row>
    <row r="1061" spans="1:10" customFormat="1" ht="0.95" customHeight="1" thickTop="1" x14ac:dyDescent="0.2">
      <c r="A1061" s="208"/>
      <c r="B1061" s="208"/>
      <c r="C1061" s="208"/>
      <c r="D1061" s="208"/>
      <c r="E1061" s="208"/>
      <c r="F1061" s="208"/>
      <c r="G1061" s="208"/>
      <c r="H1061" s="208"/>
      <c r="I1061" s="208"/>
      <c r="J1061" s="208"/>
    </row>
    <row r="1062" spans="1:10" customFormat="1" ht="18" customHeight="1" x14ac:dyDescent="0.2">
      <c r="A1062" s="179" t="s">
        <v>2209</v>
      </c>
      <c r="B1062" s="180" t="s">
        <v>1</v>
      </c>
      <c r="C1062" s="179" t="s">
        <v>2</v>
      </c>
      <c r="D1062" s="179" t="s">
        <v>3</v>
      </c>
      <c r="E1062" s="281" t="s">
        <v>3297</v>
      </c>
      <c r="F1062" s="281"/>
      <c r="G1062" s="181" t="s">
        <v>4</v>
      </c>
      <c r="H1062" s="180" t="s">
        <v>5</v>
      </c>
      <c r="I1062" s="180" t="s">
        <v>6</v>
      </c>
      <c r="J1062" s="180" t="s">
        <v>8</v>
      </c>
    </row>
    <row r="1063" spans="1:10" customFormat="1" ht="51.95" customHeight="1" x14ac:dyDescent="0.2">
      <c r="A1063" s="187" t="s">
        <v>3298</v>
      </c>
      <c r="B1063" s="189" t="s">
        <v>1988</v>
      </c>
      <c r="C1063" s="187" t="s">
        <v>15</v>
      </c>
      <c r="D1063" s="187" t="s">
        <v>1593</v>
      </c>
      <c r="E1063" s="282" t="s">
        <v>3526</v>
      </c>
      <c r="F1063" s="282"/>
      <c r="G1063" s="188" t="s">
        <v>25</v>
      </c>
      <c r="H1063" s="199">
        <v>1</v>
      </c>
      <c r="I1063" s="190">
        <v>12.38</v>
      </c>
      <c r="J1063" s="190">
        <v>12.38</v>
      </c>
    </row>
    <row r="1064" spans="1:10" customFormat="1" ht="26.1" customHeight="1" x14ac:dyDescent="0.2">
      <c r="A1064" s="200" t="s">
        <v>3300</v>
      </c>
      <c r="B1064" s="201" t="s">
        <v>3515</v>
      </c>
      <c r="C1064" s="200" t="s">
        <v>15</v>
      </c>
      <c r="D1064" s="200" t="s">
        <v>3516</v>
      </c>
      <c r="E1064" s="283" t="s">
        <v>3306</v>
      </c>
      <c r="F1064" s="283"/>
      <c r="G1064" s="202" t="s">
        <v>55</v>
      </c>
      <c r="H1064" s="203">
        <v>1.14E-2</v>
      </c>
      <c r="I1064" s="204">
        <v>25.53</v>
      </c>
      <c r="J1064" s="204">
        <v>0.28999999999999998</v>
      </c>
    </row>
    <row r="1065" spans="1:10" customFormat="1" ht="26.1" customHeight="1" x14ac:dyDescent="0.2">
      <c r="A1065" s="200" t="s">
        <v>3300</v>
      </c>
      <c r="B1065" s="201" t="s">
        <v>3513</v>
      </c>
      <c r="C1065" s="200" t="s">
        <v>15</v>
      </c>
      <c r="D1065" s="200" t="s">
        <v>3514</v>
      </c>
      <c r="E1065" s="283" t="s">
        <v>3306</v>
      </c>
      <c r="F1065" s="283"/>
      <c r="G1065" s="202" t="s">
        <v>55</v>
      </c>
      <c r="H1065" s="203">
        <v>1.14E-2</v>
      </c>
      <c r="I1065" s="204">
        <v>31.05</v>
      </c>
      <c r="J1065" s="204">
        <v>0.35</v>
      </c>
    </row>
    <row r="1066" spans="1:10" customFormat="1" ht="24" customHeight="1" x14ac:dyDescent="0.2">
      <c r="A1066" s="107" t="s">
        <v>2572</v>
      </c>
      <c r="B1066" s="109" t="s">
        <v>2744</v>
      </c>
      <c r="C1066" s="107" t="s">
        <v>15</v>
      </c>
      <c r="D1066" s="107" t="s">
        <v>2745</v>
      </c>
      <c r="E1066" s="284" t="s">
        <v>2573</v>
      </c>
      <c r="F1066" s="284"/>
      <c r="G1066" s="108" t="s">
        <v>25</v>
      </c>
      <c r="H1066" s="205">
        <v>7.3000000000000001E-3</v>
      </c>
      <c r="I1066" s="178">
        <v>74.63</v>
      </c>
      <c r="J1066" s="178">
        <v>0.54</v>
      </c>
    </row>
    <row r="1067" spans="1:10" customFormat="1" ht="26.1" customHeight="1" x14ac:dyDescent="0.2">
      <c r="A1067" s="107" t="s">
        <v>2572</v>
      </c>
      <c r="B1067" s="109" t="s">
        <v>2748</v>
      </c>
      <c r="C1067" s="107" t="s">
        <v>15</v>
      </c>
      <c r="D1067" s="107" t="s">
        <v>2749</v>
      </c>
      <c r="E1067" s="284" t="s">
        <v>2573</v>
      </c>
      <c r="F1067" s="284"/>
      <c r="G1067" s="108" t="s">
        <v>25</v>
      </c>
      <c r="H1067" s="205">
        <v>1.0999999999999999E-2</v>
      </c>
      <c r="I1067" s="178">
        <v>84.56</v>
      </c>
      <c r="J1067" s="178">
        <v>0.93</v>
      </c>
    </row>
    <row r="1068" spans="1:10" customFormat="1" ht="26.1" customHeight="1" x14ac:dyDescent="0.2">
      <c r="A1068" s="107" t="s">
        <v>2572</v>
      </c>
      <c r="B1068" s="109" t="s">
        <v>2802</v>
      </c>
      <c r="C1068" s="107" t="s">
        <v>15</v>
      </c>
      <c r="D1068" s="107" t="s">
        <v>2803</v>
      </c>
      <c r="E1068" s="284" t="s">
        <v>2573</v>
      </c>
      <c r="F1068" s="284"/>
      <c r="G1068" s="108" t="s">
        <v>25</v>
      </c>
      <c r="H1068" s="205">
        <v>1</v>
      </c>
      <c r="I1068" s="178">
        <v>10.25</v>
      </c>
      <c r="J1068" s="178">
        <v>10.25</v>
      </c>
    </row>
    <row r="1069" spans="1:10" customFormat="1" ht="24" customHeight="1" x14ac:dyDescent="0.2">
      <c r="A1069" s="107" t="s">
        <v>2572</v>
      </c>
      <c r="B1069" s="109" t="s">
        <v>2750</v>
      </c>
      <c r="C1069" s="107" t="s">
        <v>15</v>
      </c>
      <c r="D1069" s="107" t="s">
        <v>3528</v>
      </c>
      <c r="E1069" s="284" t="s">
        <v>2573</v>
      </c>
      <c r="F1069" s="284"/>
      <c r="G1069" s="108" t="s">
        <v>25</v>
      </c>
      <c r="H1069" s="205">
        <v>8.0000000000000002E-3</v>
      </c>
      <c r="I1069" s="178">
        <v>2.82</v>
      </c>
      <c r="J1069" s="178">
        <v>0.02</v>
      </c>
    </row>
    <row r="1070" spans="1:10" customFormat="1" ht="25.5" x14ac:dyDescent="0.2">
      <c r="A1070" s="206"/>
      <c r="B1070" s="206"/>
      <c r="C1070" s="206"/>
      <c r="D1070" s="206"/>
      <c r="E1070" s="206" t="s">
        <v>3313</v>
      </c>
      <c r="F1070" s="207">
        <v>0.48</v>
      </c>
      <c r="G1070" s="206" t="s">
        <v>3314</v>
      </c>
      <c r="H1070" s="207">
        <v>0</v>
      </c>
      <c r="I1070" s="206" t="s">
        <v>3315</v>
      </c>
      <c r="J1070" s="207">
        <v>0.48</v>
      </c>
    </row>
    <row r="1071" spans="1:10" customFormat="1" ht="15" thickBot="1" x14ac:dyDescent="0.25">
      <c r="A1071" s="206"/>
      <c r="B1071" s="206"/>
      <c r="C1071" s="206"/>
      <c r="D1071" s="206"/>
      <c r="E1071" s="206" t="s">
        <v>3316</v>
      </c>
      <c r="F1071" s="207">
        <v>3.4</v>
      </c>
      <c r="G1071" s="206"/>
      <c r="H1071" s="285" t="s">
        <v>3317</v>
      </c>
      <c r="I1071" s="285"/>
      <c r="J1071" s="207">
        <v>15.78</v>
      </c>
    </row>
    <row r="1072" spans="1:10" customFormat="1" ht="0.95" customHeight="1" thickTop="1" x14ac:dyDescent="0.2">
      <c r="A1072" s="208"/>
      <c r="B1072" s="208"/>
      <c r="C1072" s="208"/>
      <c r="D1072" s="208"/>
      <c r="E1072" s="208"/>
      <c r="F1072" s="208"/>
      <c r="G1072" s="208"/>
      <c r="H1072" s="208"/>
      <c r="I1072" s="208"/>
      <c r="J1072" s="208"/>
    </row>
    <row r="1073" spans="1:10" customFormat="1" ht="18" customHeight="1" x14ac:dyDescent="0.2">
      <c r="A1073" s="179" t="s">
        <v>2210</v>
      </c>
      <c r="B1073" s="180" t="s">
        <v>1</v>
      </c>
      <c r="C1073" s="179" t="s">
        <v>2</v>
      </c>
      <c r="D1073" s="179" t="s">
        <v>3</v>
      </c>
      <c r="E1073" s="281" t="s">
        <v>3297</v>
      </c>
      <c r="F1073" s="281"/>
      <c r="G1073" s="181" t="s">
        <v>4</v>
      </c>
      <c r="H1073" s="180" t="s">
        <v>5</v>
      </c>
      <c r="I1073" s="180" t="s">
        <v>6</v>
      </c>
      <c r="J1073" s="180" t="s">
        <v>8</v>
      </c>
    </row>
    <row r="1074" spans="1:10" customFormat="1" ht="51.95" customHeight="1" x14ac:dyDescent="0.2">
      <c r="A1074" s="187" t="s">
        <v>3298</v>
      </c>
      <c r="B1074" s="189" t="s">
        <v>1989</v>
      </c>
      <c r="C1074" s="187" t="s">
        <v>15</v>
      </c>
      <c r="D1074" s="187" t="s">
        <v>1594</v>
      </c>
      <c r="E1074" s="282" t="s">
        <v>3526</v>
      </c>
      <c r="F1074" s="282"/>
      <c r="G1074" s="188" t="s">
        <v>25</v>
      </c>
      <c r="H1074" s="199">
        <v>1</v>
      </c>
      <c r="I1074" s="190">
        <v>25.58</v>
      </c>
      <c r="J1074" s="190">
        <v>25.58</v>
      </c>
    </row>
    <row r="1075" spans="1:10" customFormat="1" ht="26.1" customHeight="1" x14ac:dyDescent="0.2">
      <c r="A1075" s="200" t="s">
        <v>3300</v>
      </c>
      <c r="B1075" s="201" t="s">
        <v>3513</v>
      </c>
      <c r="C1075" s="200" t="s">
        <v>15</v>
      </c>
      <c r="D1075" s="200" t="s">
        <v>3514</v>
      </c>
      <c r="E1075" s="283" t="s">
        <v>3306</v>
      </c>
      <c r="F1075" s="283"/>
      <c r="G1075" s="202" t="s">
        <v>55</v>
      </c>
      <c r="H1075" s="203">
        <v>4.19E-2</v>
      </c>
      <c r="I1075" s="204">
        <v>31.05</v>
      </c>
      <c r="J1075" s="204">
        <v>1.3</v>
      </c>
    </row>
    <row r="1076" spans="1:10" customFormat="1" ht="26.1" customHeight="1" x14ac:dyDescent="0.2">
      <c r="A1076" s="200" t="s">
        <v>3300</v>
      </c>
      <c r="B1076" s="201" t="s">
        <v>3515</v>
      </c>
      <c r="C1076" s="200" t="s">
        <v>15</v>
      </c>
      <c r="D1076" s="200" t="s">
        <v>3516</v>
      </c>
      <c r="E1076" s="283" t="s">
        <v>3306</v>
      </c>
      <c r="F1076" s="283"/>
      <c r="G1076" s="202" t="s">
        <v>55</v>
      </c>
      <c r="H1076" s="203">
        <v>4.19E-2</v>
      </c>
      <c r="I1076" s="204">
        <v>25.53</v>
      </c>
      <c r="J1076" s="204">
        <v>1.06</v>
      </c>
    </row>
    <row r="1077" spans="1:10" customFormat="1" ht="26.1" customHeight="1" x14ac:dyDescent="0.2">
      <c r="A1077" s="107" t="s">
        <v>2572</v>
      </c>
      <c r="B1077" s="109" t="s">
        <v>2804</v>
      </c>
      <c r="C1077" s="107" t="s">
        <v>15</v>
      </c>
      <c r="D1077" s="107" t="s">
        <v>2805</v>
      </c>
      <c r="E1077" s="284" t="s">
        <v>2573</v>
      </c>
      <c r="F1077" s="284"/>
      <c r="G1077" s="108" t="s">
        <v>25</v>
      </c>
      <c r="H1077" s="205">
        <v>1</v>
      </c>
      <c r="I1077" s="178">
        <v>19.71</v>
      </c>
      <c r="J1077" s="178">
        <v>19.71</v>
      </c>
    </row>
    <row r="1078" spans="1:10" customFormat="1" ht="24" customHeight="1" x14ac:dyDescent="0.2">
      <c r="A1078" s="107" t="s">
        <v>2572</v>
      </c>
      <c r="B1078" s="109" t="s">
        <v>2750</v>
      </c>
      <c r="C1078" s="107" t="s">
        <v>15</v>
      </c>
      <c r="D1078" s="107" t="s">
        <v>3528</v>
      </c>
      <c r="E1078" s="284" t="s">
        <v>2573</v>
      </c>
      <c r="F1078" s="284"/>
      <c r="G1078" s="108" t="s">
        <v>25</v>
      </c>
      <c r="H1078" s="205">
        <v>3.1E-2</v>
      </c>
      <c r="I1078" s="178">
        <v>2.82</v>
      </c>
      <c r="J1078" s="178">
        <v>0.08</v>
      </c>
    </row>
    <row r="1079" spans="1:10" customFormat="1" ht="26.1" customHeight="1" x14ac:dyDescent="0.2">
      <c r="A1079" s="107" t="s">
        <v>2572</v>
      </c>
      <c r="B1079" s="109" t="s">
        <v>2748</v>
      </c>
      <c r="C1079" s="107" t="s">
        <v>15</v>
      </c>
      <c r="D1079" s="107" t="s">
        <v>2749</v>
      </c>
      <c r="E1079" s="284" t="s">
        <v>2573</v>
      </c>
      <c r="F1079" s="284"/>
      <c r="G1079" s="108" t="s">
        <v>25</v>
      </c>
      <c r="H1079" s="205">
        <v>2.5999999999999999E-2</v>
      </c>
      <c r="I1079" s="178">
        <v>84.56</v>
      </c>
      <c r="J1079" s="178">
        <v>2.19</v>
      </c>
    </row>
    <row r="1080" spans="1:10" customFormat="1" ht="24" customHeight="1" x14ac:dyDescent="0.2">
      <c r="A1080" s="107" t="s">
        <v>2572</v>
      </c>
      <c r="B1080" s="109" t="s">
        <v>2744</v>
      </c>
      <c r="C1080" s="107" t="s">
        <v>15</v>
      </c>
      <c r="D1080" s="107" t="s">
        <v>2745</v>
      </c>
      <c r="E1080" s="284" t="s">
        <v>2573</v>
      </c>
      <c r="F1080" s="284"/>
      <c r="G1080" s="108" t="s">
        <v>25</v>
      </c>
      <c r="H1080" s="205">
        <v>1.67E-2</v>
      </c>
      <c r="I1080" s="178">
        <v>74.63</v>
      </c>
      <c r="J1080" s="178">
        <v>1.24</v>
      </c>
    </row>
    <row r="1081" spans="1:10" customFormat="1" ht="25.5" x14ac:dyDescent="0.2">
      <c r="A1081" s="206"/>
      <c r="B1081" s="206"/>
      <c r="C1081" s="206"/>
      <c r="D1081" s="206"/>
      <c r="E1081" s="206" t="s">
        <v>3313</v>
      </c>
      <c r="F1081" s="207">
        <v>1.81</v>
      </c>
      <c r="G1081" s="206" t="s">
        <v>3314</v>
      </c>
      <c r="H1081" s="207">
        <v>0</v>
      </c>
      <c r="I1081" s="206" t="s">
        <v>3315</v>
      </c>
      <c r="J1081" s="207">
        <v>1.81</v>
      </c>
    </row>
    <row r="1082" spans="1:10" customFormat="1" ht="15" thickBot="1" x14ac:dyDescent="0.25">
      <c r="A1082" s="206"/>
      <c r="B1082" s="206"/>
      <c r="C1082" s="206"/>
      <c r="D1082" s="206"/>
      <c r="E1082" s="206" t="s">
        <v>3316</v>
      </c>
      <c r="F1082" s="207">
        <v>7.04</v>
      </c>
      <c r="G1082" s="206"/>
      <c r="H1082" s="285" t="s">
        <v>3317</v>
      </c>
      <c r="I1082" s="285"/>
      <c r="J1082" s="207">
        <v>32.619999999999997</v>
      </c>
    </row>
    <row r="1083" spans="1:10" customFormat="1" ht="0.95" customHeight="1" thickTop="1" x14ac:dyDescent="0.2">
      <c r="A1083" s="208"/>
      <c r="B1083" s="208"/>
      <c r="C1083" s="208"/>
      <c r="D1083" s="208"/>
      <c r="E1083" s="208"/>
      <c r="F1083" s="208"/>
      <c r="G1083" s="208"/>
      <c r="H1083" s="208"/>
      <c r="I1083" s="208"/>
      <c r="J1083" s="208"/>
    </row>
    <row r="1084" spans="1:10" customFormat="1" ht="18" customHeight="1" x14ac:dyDescent="0.2">
      <c r="A1084" s="179" t="s">
        <v>2211</v>
      </c>
      <c r="B1084" s="180" t="s">
        <v>1</v>
      </c>
      <c r="C1084" s="179" t="s">
        <v>2</v>
      </c>
      <c r="D1084" s="179" t="s">
        <v>3</v>
      </c>
      <c r="E1084" s="281" t="s">
        <v>3297</v>
      </c>
      <c r="F1084" s="281"/>
      <c r="G1084" s="181" t="s">
        <v>4</v>
      </c>
      <c r="H1084" s="180" t="s">
        <v>5</v>
      </c>
      <c r="I1084" s="180" t="s">
        <v>6</v>
      </c>
      <c r="J1084" s="180" t="s">
        <v>8</v>
      </c>
    </row>
    <row r="1085" spans="1:10" customFormat="1" ht="39" customHeight="1" x14ac:dyDescent="0.2">
      <c r="A1085" s="187" t="s">
        <v>3298</v>
      </c>
      <c r="B1085" s="189" t="s">
        <v>1990</v>
      </c>
      <c r="C1085" s="187" t="s">
        <v>15</v>
      </c>
      <c r="D1085" s="187" t="s">
        <v>1595</v>
      </c>
      <c r="E1085" s="282" t="s">
        <v>3526</v>
      </c>
      <c r="F1085" s="282"/>
      <c r="G1085" s="188" t="s">
        <v>107</v>
      </c>
      <c r="H1085" s="199">
        <v>1</v>
      </c>
      <c r="I1085" s="190">
        <v>42.84</v>
      </c>
      <c r="J1085" s="190">
        <v>42.84</v>
      </c>
    </row>
    <row r="1086" spans="1:10" customFormat="1" ht="26.1" customHeight="1" x14ac:dyDescent="0.2">
      <c r="A1086" s="200" t="s">
        <v>3300</v>
      </c>
      <c r="B1086" s="201" t="s">
        <v>3515</v>
      </c>
      <c r="C1086" s="200" t="s">
        <v>15</v>
      </c>
      <c r="D1086" s="200" t="s">
        <v>3516</v>
      </c>
      <c r="E1086" s="283" t="s">
        <v>3306</v>
      </c>
      <c r="F1086" s="283"/>
      <c r="G1086" s="202" t="s">
        <v>55</v>
      </c>
      <c r="H1086" s="203">
        <v>0.44440000000000002</v>
      </c>
      <c r="I1086" s="204">
        <v>25.53</v>
      </c>
      <c r="J1086" s="204">
        <v>11.34</v>
      </c>
    </row>
    <row r="1087" spans="1:10" customFormat="1" ht="26.1" customHeight="1" x14ac:dyDescent="0.2">
      <c r="A1087" s="200" t="s">
        <v>3300</v>
      </c>
      <c r="B1087" s="201" t="s">
        <v>3513</v>
      </c>
      <c r="C1087" s="200" t="s">
        <v>15</v>
      </c>
      <c r="D1087" s="200" t="s">
        <v>3514</v>
      </c>
      <c r="E1087" s="283" t="s">
        <v>3306</v>
      </c>
      <c r="F1087" s="283"/>
      <c r="G1087" s="202" t="s">
        <v>55</v>
      </c>
      <c r="H1087" s="203">
        <v>0.44440000000000002</v>
      </c>
      <c r="I1087" s="204">
        <v>31.05</v>
      </c>
      <c r="J1087" s="204">
        <v>13.79</v>
      </c>
    </row>
    <row r="1088" spans="1:10" customFormat="1" ht="26.1" customHeight="1" x14ac:dyDescent="0.2">
      <c r="A1088" s="107" t="s">
        <v>2572</v>
      </c>
      <c r="B1088" s="109" t="s">
        <v>2806</v>
      </c>
      <c r="C1088" s="107" t="s">
        <v>15</v>
      </c>
      <c r="D1088" s="107" t="s">
        <v>3537</v>
      </c>
      <c r="E1088" s="284" t="s">
        <v>2573</v>
      </c>
      <c r="F1088" s="284"/>
      <c r="G1088" s="108" t="s">
        <v>107</v>
      </c>
      <c r="H1088" s="205">
        <v>1.0548999999999999</v>
      </c>
      <c r="I1088" s="178">
        <v>16.739999999999998</v>
      </c>
      <c r="J1088" s="178">
        <v>17.649999999999999</v>
      </c>
    </row>
    <row r="1089" spans="1:10" customFormat="1" ht="24" customHeight="1" x14ac:dyDescent="0.2">
      <c r="A1089" s="107" t="s">
        <v>2572</v>
      </c>
      <c r="B1089" s="109" t="s">
        <v>2750</v>
      </c>
      <c r="C1089" s="107" t="s">
        <v>15</v>
      </c>
      <c r="D1089" s="107" t="s">
        <v>3528</v>
      </c>
      <c r="E1089" s="284" t="s">
        <v>2573</v>
      </c>
      <c r="F1089" s="284"/>
      <c r="G1089" s="108" t="s">
        <v>25</v>
      </c>
      <c r="H1089" s="205">
        <v>2.47E-2</v>
      </c>
      <c r="I1089" s="178">
        <v>2.82</v>
      </c>
      <c r="J1089" s="178">
        <v>0.06</v>
      </c>
    </row>
    <row r="1090" spans="1:10" customFormat="1" ht="25.5" x14ac:dyDescent="0.2">
      <c r="A1090" s="206"/>
      <c r="B1090" s="206"/>
      <c r="C1090" s="206"/>
      <c r="D1090" s="206"/>
      <c r="E1090" s="206" t="s">
        <v>3313</v>
      </c>
      <c r="F1090" s="207">
        <v>19.21</v>
      </c>
      <c r="G1090" s="206" t="s">
        <v>3314</v>
      </c>
      <c r="H1090" s="207">
        <v>0</v>
      </c>
      <c r="I1090" s="206" t="s">
        <v>3315</v>
      </c>
      <c r="J1090" s="207">
        <v>19.21</v>
      </c>
    </row>
    <row r="1091" spans="1:10" customFormat="1" ht="15" thickBot="1" x14ac:dyDescent="0.25">
      <c r="A1091" s="206"/>
      <c r="B1091" s="206"/>
      <c r="C1091" s="206"/>
      <c r="D1091" s="206"/>
      <c r="E1091" s="206" t="s">
        <v>3316</v>
      </c>
      <c r="F1091" s="207">
        <v>11.79</v>
      </c>
      <c r="G1091" s="206"/>
      <c r="H1091" s="285" t="s">
        <v>3317</v>
      </c>
      <c r="I1091" s="285"/>
      <c r="J1091" s="207">
        <v>54.63</v>
      </c>
    </row>
    <row r="1092" spans="1:10" customFormat="1" ht="0.95" customHeight="1" thickTop="1" x14ac:dyDescent="0.2">
      <c r="A1092" s="208"/>
      <c r="B1092" s="208"/>
      <c r="C1092" s="208"/>
      <c r="D1092" s="208"/>
      <c r="E1092" s="208"/>
      <c r="F1092" s="208"/>
      <c r="G1092" s="208"/>
      <c r="H1092" s="208"/>
      <c r="I1092" s="208"/>
      <c r="J1092" s="208"/>
    </row>
    <row r="1093" spans="1:10" customFormat="1" ht="18" customHeight="1" x14ac:dyDescent="0.2">
      <c r="A1093" s="179" t="s">
        <v>2212</v>
      </c>
      <c r="B1093" s="180" t="s">
        <v>1</v>
      </c>
      <c r="C1093" s="179" t="s">
        <v>2</v>
      </c>
      <c r="D1093" s="179" t="s">
        <v>3</v>
      </c>
      <c r="E1093" s="281" t="s">
        <v>3297</v>
      </c>
      <c r="F1093" s="281"/>
      <c r="G1093" s="181" t="s">
        <v>4</v>
      </c>
      <c r="H1093" s="180" t="s">
        <v>5</v>
      </c>
      <c r="I1093" s="180" t="s">
        <v>6</v>
      </c>
      <c r="J1093" s="180" t="s">
        <v>8</v>
      </c>
    </row>
    <row r="1094" spans="1:10" customFormat="1" ht="39" customHeight="1" x14ac:dyDescent="0.2">
      <c r="A1094" s="187" t="s">
        <v>3298</v>
      </c>
      <c r="B1094" s="189" t="s">
        <v>1991</v>
      </c>
      <c r="C1094" s="187" t="s">
        <v>15</v>
      </c>
      <c r="D1094" s="187" t="s">
        <v>1596</v>
      </c>
      <c r="E1094" s="282" t="s">
        <v>3530</v>
      </c>
      <c r="F1094" s="282"/>
      <c r="G1094" s="188" t="s">
        <v>107</v>
      </c>
      <c r="H1094" s="199">
        <v>1</v>
      </c>
      <c r="I1094" s="190">
        <v>83.29</v>
      </c>
      <c r="J1094" s="190">
        <v>83.29</v>
      </c>
    </row>
    <row r="1095" spans="1:10" customFormat="1" ht="26.1" customHeight="1" x14ac:dyDescent="0.2">
      <c r="A1095" s="200" t="s">
        <v>3300</v>
      </c>
      <c r="B1095" s="201" t="s">
        <v>3515</v>
      </c>
      <c r="C1095" s="200" t="s">
        <v>15</v>
      </c>
      <c r="D1095" s="200" t="s">
        <v>3516</v>
      </c>
      <c r="E1095" s="283" t="s">
        <v>3306</v>
      </c>
      <c r="F1095" s="283"/>
      <c r="G1095" s="202" t="s">
        <v>55</v>
      </c>
      <c r="H1095" s="203">
        <v>0.25330000000000003</v>
      </c>
      <c r="I1095" s="204">
        <v>25.53</v>
      </c>
      <c r="J1095" s="204">
        <v>6.46</v>
      </c>
    </row>
    <row r="1096" spans="1:10" customFormat="1" ht="26.1" customHeight="1" x14ac:dyDescent="0.2">
      <c r="A1096" s="200" t="s">
        <v>3300</v>
      </c>
      <c r="B1096" s="201" t="s">
        <v>3513</v>
      </c>
      <c r="C1096" s="200" t="s">
        <v>15</v>
      </c>
      <c r="D1096" s="200" t="s">
        <v>3514</v>
      </c>
      <c r="E1096" s="283" t="s">
        <v>3306</v>
      </c>
      <c r="F1096" s="283"/>
      <c r="G1096" s="202" t="s">
        <v>55</v>
      </c>
      <c r="H1096" s="203">
        <v>0.25330000000000003</v>
      </c>
      <c r="I1096" s="204">
        <v>31.05</v>
      </c>
      <c r="J1096" s="204">
        <v>7.86</v>
      </c>
    </row>
    <row r="1097" spans="1:10" customFormat="1" ht="24" customHeight="1" x14ac:dyDescent="0.2">
      <c r="A1097" s="107" t="s">
        <v>2572</v>
      </c>
      <c r="B1097" s="109" t="s">
        <v>2750</v>
      </c>
      <c r="C1097" s="107" t="s">
        <v>15</v>
      </c>
      <c r="D1097" s="107" t="s">
        <v>3528</v>
      </c>
      <c r="E1097" s="284" t="s">
        <v>2573</v>
      </c>
      <c r="F1097" s="284"/>
      <c r="G1097" s="108" t="s">
        <v>25</v>
      </c>
      <c r="H1097" s="205">
        <v>1.41E-2</v>
      </c>
      <c r="I1097" s="178">
        <v>2.82</v>
      </c>
      <c r="J1097" s="178">
        <v>0.03</v>
      </c>
    </row>
    <row r="1098" spans="1:10" customFormat="1" ht="26.1" customHeight="1" x14ac:dyDescent="0.2">
      <c r="A1098" s="107" t="s">
        <v>2572</v>
      </c>
      <c r="B1098" s="109" t="s">
        <v>2807</v>
      </c>
      <c r="C1098" s="107" t="s">
        <v>15</v>
      </c>
      <c r="D1098" s="107" t="s">
        <v>3538</v>
      </c>
      <c r="E1098" s="284" t="s">
        <v>2573</v>
      </c>
      <c r="F1098" s="284"/>
      <c r="G1098" s="108" t="s">
        <v>107</v>
      </c>
      <c r="H1098" s="205">
        <v>1.0353000000000001</v>
      </c>
      <c r="I1098" s="178">
        <v>66.59</v>
      </c>
      <c r="J1098" s="178">
        <v>68.94</v>
      </c>
    </row>
    <row r="1099" spans="1:10" customFormat="1" ht="25.5" x14ac:dyDescent="0.2">
      <c r="A1099" s="206"/>
      <c r="B1099" s="206"/>
      <c r="C1099" s="206"/>
      <c r="D1099" s="206"/>
      <c r="E1099" s="206" t="s">
        <v>3313</v>
      </c>
      <c r="F1099" s="207">
        <v>10.94</v>
      </c>
      <c r="G1099" s="206" t="s">
        <v>3314</v>
      </c>
      <c r="H1099" s="207">
        <v>0</v>
      </c>
      <c r="I1099" s="206" t="s">
        <v>3315</v>
      </c>
      <c r="J1099" s="207">
        <v>10.94</v>
      </c>
    </row>
    <row r="1100" spans="1:10" customFormat="1" ht="15" thickBot="1" x14ac:dyDescent="0.25">
      <c r="A1100" s="206"/>
      <c r="B1100" s="206"/>
      <c r="C1100" s="206"/>
      <c r="D1100" s="206"/>
      <c r="E1100" s="206" t="s">
        <v>3316</v>
      </c>
      <c r="F1100" s="207">
        <v>22.93</v>
      </c>
      <c r="G1100" s="206"/>
      <c r="H1100" s="285" t="s">
        <v>3317</v>
      </c>
      <c r="I1100" s="285"/>
      <c r="J1100" s="207">
        <v>106.22</v>
      </c>
    </row>
    <row r="1101" spans="1:10" customFormat="1" ht="0.95" customHeight="1" thickTop="1" x14ac:dyDescent="0.2">
      <c r="A1101" s="208"/>
      <c r="B1101" s="208"/>
      <c r="C1101" s="208"/>
      <c r="D1101" s="208"/>
      <c r="E1101" s="208"/>
      <c r="F1101" s="208"/>
      <c r="G1101" s="208"/>
      <c r="H1101" s="208"/>
      <c r="I1101" s="208"/>
      <c r="J1101" s="208"/>
    </row>
    <row r="1102" spans="1:10" customFormat="1" ht="18" customHeight="1" x14ac:dyDescent="0.2">
      <c r="A1102" s="179" t="s">
        <v>2213</v>
      </c>
      <c r="B1102" s="180" t="s">
        <v>1</v>
      </c>
      <c r="C1102" s="179" t="s">
        <v>2</v>
      </c>
      <c r="D1102" s="179" t="s">
        <v>3</v>
      </c>
      <c r="E1102" s="281" t="s">
        <v>3297</v>
      </c>
      <c r="F1102" s="281"/>
      <c r="G1102" s="181" t="s">
        <v>4</v>
      </c>
      <c r="H1102" s="180" t="s">
        <v>5</v>
      </c>
      <c r="I1102" s="180" t="s">
        <v>6</v>
      </c>
      <c r="J1102" s="180" t="s">
        <v>8</v>
      </c>
    </row>
    <row r="1103" spans="1:10" customFormat="1" ht="39" customHeight="1" x14ac:dyDescent="0.2">
      <c r="A1103" s="187" t="s">
        <v>3298</v>
      </c>
      <c r="B1103" s="189" t="s">
        <v>1992</v>
      </c>
      <c r="C1103" s="187" t="s">
        <v>15</v>
      </c>
      <c r="D1103" s="187" t="s">
        <v>1597</v>
      </c>
      <c r="E1103" s="282" t="s">
        <v>3526</v>
      </c>
      <c r="F1103" s="282"/>
      <c r="G1103" s="188" t="s">
        <v>107</v>
      </c>
      <c r="H1103" s="199">
        <v>1</v>
      </c>
      <c r="I1103" s="190">
        <v>24.32</v>
      </c>
      <c r="J1103" s="190">
        <v>24.32</v>
      </c>
    </row>
    <row r="1104" spans="1:10" customFormat="1" ht="26.1" customHeight="1" x14ac:dyDescent="0.2">
      <c r="A1104" s="200" t="s">
        <v>3300</v>
      </c>
      <c r="B1104" s="201" t="s">
        <v>3515</v>
      </c>
      <c r="C1104" s="200" t="s">
        <v>15</v>
      </c>
      <c r="D1104" s="200" t="s">
        <v>3516</v>
      </c>
      <c r="E1104" s="283" t="s">
        <v>3306</v>
      </c>
      <c r="F1104" s="283"/>
      <c r="G1104" s="202" t="s">
        <v>55</v>
      </c>
      <c r="H1104" s="203">
        <v>0.29299999999999998</v>
      </c>
      <c r="I1104" s="204">
        <v>25.53</v>
      </c>
      <c r="J1104" s="204">
        <v>7.48</v>
      </c>
    </row>
    <row r="1105" spans="1:10" customFormat="1" ht="26.1" customHeight="1" x14ac:dyDescent="0.2">
      <c r="A1105" s="200" t="s">
        <v>3300</v>
      </c>
      <c r="B1105" s="201" t="s">
        <v>3513</v>
      </c>
      <c r="C1105" s="200" t="s">
        <v>15</v>
      </c>
      <c r="D1105" s="200" t="s">
        <v>3514</v>
      </c>
      <c r="E1105" s="283" t="s">
        <v>3306</v>
      </c>
      <c r="F1105" s="283"/>
      <c r="G1105" s="202" t="s">
        <v>55</v>
      </c>
      <c r="H1105" s="203">
        <v>0.29299999999999998</v>
      </c>
      <c r="I1105" s="204">
        <v>31.05</v>
      </c>
      <c r="J1105" s="204">
        <v>9.09</v>
      </c>
    </row>
    <row r="1106" spans="1:10" customFormat="1" ht="24" customHeight="1" x14ac:dyDescent="0.2">
      <c r="A1106" s="107" t="s">
        <v>2572</v>
      </c>
      <c r="B1106" s="109" t="s">
        <v>2750</v>
      </c>
      <c r="C1106" s="107" t="s">
        <v>15</v>
      </c>
      <c r="D1106" s="107" t="s">
        <v>3528</v>
      </c>
      <c r="E1106" s="284" t="s">
        <v>2573</v>
      </c>
      <c r="F1106" s="284"/>
      <c r="G1106" s="108" t="s">
        <v>25</v>
      </c>
      <c r="H1106" s="205">
        <v>1.6299999999999999E-2</v>
      </c>
      <c r="I1106" s="178">
        <v>2.82</v>
      </c>
      <c r="J1106" s="178">
        <v>0.04</v>
      </c>
    </row>
    <row r="1107" spans="1:10" customFormat="1" ht="26.1" customHeight="1" x14ac:dyDescent="0.2">
      <c r="A1107" s="107" t="s">
        <v>2572</v>
      </c>
      <c r="B1107" s="109" t="s">
        <v>2808</v>
      </c>
      <c r="C1107" s="107" t="s">
        <v>15</v>
      </c>
      <c r="D1107" s="107" t="s">
        <v>3539</v>
      </c>
      <c r="E1107" s="284" t="s">
        <v>2573</v>
      </c>
      <c r="F1107" s="284"/>
      <c r="G1107" s="108" t="s">
        <v>107</v>
      </c>
      <c r="H1107" s="205">
        <v>1.0548999999999999</v>
      </c>
      <c r="I1107" s="178">
        <v>7.31</v>
      </c>
      <c r="J1107" s="178">
        <v>7.71</v>
      </c>
    </row>
    <row r="1108" spans="1:10" customFormat="1" ht="25.5" x14ac:dyDescent="0.2">
      <c r="A1108" s="206"/>
      <c r="B1108" s="206"/>
      <c r="C1108" s="206"/>
      <c r="D1108" s="206"/>
      <c r="E1108" s="206" t="s">
        <v>3313</v>
      </c>
      <c r="F1108" s="207">
        <v>12.66</v>
      </c>
      <c r="G1108" s="206" t="s">
        <v>3314</v>
      </c>
      <c r="H1108" s="207">
        <v>0</v>
      </c>
      <c r="I1108" s="206" t="s">
        <v>3315</v>
      </c>
      <c r="J1108" s="207">
        <v>12.66</v>
      </c>
    </row>
    <row r="1109" spans="1:10" customFormat="1" ht="15" thickBot="1" x14ac:dyDescent="0.25">
      <c r="A1109" s="206"/>
      <c r="B1109" s="206"/>
      <c r="C1109" s="206"/>
      <c r="D1109" s="206"/>
      <c r="E1109" s="206" t="s">
        <v>3316</v>
      </c>
      <c r="F1109" s="207">
        <v>6.69</v>
      </c>
      <c r="G1109" s="206"/>
      <c r="H1109" s="285" t="s">
        <v>3317</v>
      </c>
      <c r="I1109" s="285"/>
      <c r="J1109" s="207">
        <v>31.01</v>
      </c>
    </row>
    <row r="1110" spans="1:10" customFormat="1" ht="0.95" customHeight="1" thickTop="1" x14ac:dyDescent="0.2">
      <c r="A1110" s="208"/>
      <c r="B1110" s="208"/>
      <c r="C1110" s="208"/>
      <c r="D1110" s="208"/>
      <c r="E1110" s="208"/>
      <c r="F1110" s="208"/>
      <c r="G1110" s="208"/>
      <c r="H1110" s="208"/>
      <c r="I1110" s="208"/>
      <c r="J1110" s="208"/>
    </row>
    <row r="1111" spans="1:10" customFormat="1" ht="18" customHeight="1" x14ac:dyDescent="0.2">
      <c r="A1111" s="179" t="s">
        <v>2214</v>
      </c>
      <c r="B1111" s="180" t="s">
        <v>1</v>
      </c>
      <c r="C1111" s="179" t="s">
        <v>2</v>
      </c>
      <c r="D1111" s="179" t="s">
        <v>3</v>
      </c>
      <c r="E1111" s="281" t="s">
        <v>3297</v>
      </c>
      <c r="F1111" s="281"/>
      <c r="G1111" s="181" t="s">
        <v>4</v>
      </c>
      <c r="H1111" s="180" t="s">
        <v>5</v>
      </c>
      <c r="I1111" s="180" t="s">
        <v>6</v>
      </c>
      <c r="J1111" s="180" t="s">
        <v>8</v>
      </c>
    </row>
    <row r="1112" spans="1:10" customFormat="1" ht="39" customHeight="1" x14ac:dyDescent="0.2">
      <c r="A1112" s="187" t="s">
        <v>3298</v>
      </c>
      <c r="B1112" s="189" t="s">
        <v>1993</v>
      </c>
      <c r="C1112" s="187" t="s">
        <v>15</v>
      </c>
      <c r="D1112" s="187" t="s">
        <v>1598</v>
      </c>
      <c r="E1112" s="282" t="s">
        <v>3526</v>
      </c>
      <c r="F1112" s="282"/>
      <c r="G1112" s="188" t="s">
        <v>107</v>
      </c>
      <c r="H1112" s="199">
        <v>1</v>
      </c>
      <c r="I1112" s="190">
        <v>30.78</v>
      </c>
      <c r="J1112" s="190">
        <v>30.78</v>
      </c>
    </row>
    <row r="1113" spans="1:10" customFormat="1" ht="26.1" customHeight="1" x14ac:dyDescent="0.2">
      <c r="A1113" s="200" t="s">
        <v>3300</v>
      </c>
      <c r="B1113" s="201" t="s">
        <v>3513</v>
      </c>
      <c r="C1113" s="200" t="s">
        <v>15</v>
      </c>
      <c r="D1113" s="200" t="s">
        <v>3514</v>
      </c>
      <c r="E1113" s="283" t="s">
        <v>3306</v>
      </c>
      <c r="F1113" s="283"/>
      <c r="G1113" s="202" t="s">
        <v>55</v>
      </c>
      <c r="H1113" s="203">
        <v>0.31819999999999998</v>
      </c>
      <c r="I1113" s="204">
        <v>31.05</v>
      </c>
      <c r="J1113" s="204">
        <v>9.8800000000000008</v>
      </c>
    </row>
    <row r="1114" spans="1:10" customFormat="1" ht="26.1" customHeight="1" x14ac:dyDescent="0.2">
      <c r="A1114" s="200" t="s">
        <v>3300</v>
      </c>
      <c r="B1114" s="201" t="s">
        <v>3515</v>
      </c>
      <c r="C1114" s="200" t="s">
        <v>15</v>
      </c>
      <c r="D1114" s="200" t="s">
        <v>3516</v>
      </c>
      <c r="E1114" s="283" t="s">
        <v>3306</v>
      </c>
      <c r="F1114" s="283"/>
      <c r="G1114" s="202" t="s">
        <v>55</v>
      </c>
      <c r="H1114" s="203">
        <v>0.31819999999999998</v>
      </c>
      <c r="I1114" s="204">
        <v>25.53</v>
      </c>
      <c r="J1114" s="204">
        <v>8.1199999999999992</v>
      </c>
    </row>
    <row r="1115" spans="1:10" customFormat="1" ht="26.1" customHeight="1" x14ac:dyDescent="0.2">
      <c r="A1115" s="107" t="s">
        <v>2572</v>
      </c>
      <c r="B1115" s="109" t="s">
        <v>2809</v>
      </c>
      <c r="C1115" s="107" t="s">
        <v>15</v>
      </c>
      <c r="D1115" s="107" t="s">
        <v>2810</v>
      </c>
      <c r="E1115" s="284" t="s">
        <v>2573</v>
      </c>
      <c r="F1115" s="284"/>
      <c r="G1115" s="108" t="s">
        <v>107</v>
      </c>
      <c r="H1115" s="205">
        <v>1.0548999999999999</v>
      </c>
      <c r="I1115" s="178">
        <v>12.08</v>
      </c>
      <c r="J1115" s="178">
        <v>12.74</v>
      </c>
    </row>
    <row r="1116" spans="1:10" customFormat="1" ht="24" customHeight="1" x14ac:dyDescent="0.2">
      <c r="A1116" s="107" t="s">
        <v>2572</v>
      </c>
      <c r="B1116" s="109" t="s">
        <v>2750</v>
      </c>
      <c r="C1116" s="107" t="s">
        <v>15</v>
      </c>
      <c r="D1116" s="107" t="s">
        <v>3528</v>
      </c>
      <c r="E1116" s="284" t="s">
        <v>2573</v>
      </c>
      <c r="F1116" s="284"/>
      <c r="G1116" s="108" t="s">
        <v>25</v>
      </c>
      <c r="H1116" s="205">
        <v>1.77E-2</v>
      </c>
      <c r="I1116" s="178">
        <v>2.82</v>
      </c>
      <c r="J1116" s="178">
        <v>0.04</v>
      </c>
    </row>
    <row r="1117" spans="1:10" customFormat="1" ht="25.5" x14ac:dyDescent="0.2">
      <c r="A1117" s="206"/>
      <c r="B1117" s="206"/>
      <c r="C1117" s="206"/>
      <c r="D1117" s="206"/>
      <c r="E1117" s="206" t="s">
        <v>3313</v>
      </c>
      <c r="F1117" s="207">
        <v>13.75</v>
      </c>
      <c r="G1117" s="206" t="s">
        <v>3314</v>
      </c>
      <c r="H1117" s="207">
        <v>0</v>
      </c>
      <c r="I1117" s="206" t="s">
        <v>3315</v>
      </c>
      <c r="J1117" s="207">
        <v>13.75</v>
      </c>
    </row>
    <row r="1118" spans="1:10" customFormat="1" ht="15" thickBot="1" x14ac:dyDescent="0.25">
      <c r="A1118" s="206"/>
      <c r="B1118" s="206"/>
      <c r="C1118" s="206"/>
      <c r="D1118" s="206"/>
      <c r="E1118" s="206" t="s">
        <v>3316</v>
      </c>
      <c r="F1118" s="207">
        <v>8.4700000000000006</v>
      </c>
      <c r="G1118" s="206"/>
      <c r="H1118" s="285" t="s">
        <v>3317</v>
      </c>
      <c r="I1118" s="285"/>
      <c r="J1118" s="207">
        <v>39.25</v>
      </c>
    </row>
    <row r="1119" spans="1:10" customFormat="1" ht="0.95" customHeight="1" thickTop="1" x14ac:dyDescent="0.2">
      <c r="A1119" s="208"/>
      <c r="B1119" s="208"/>
      <c r="C1119" s="208"/>
      <c r="D1119" s="208"/>
      <c r="E1119" s="208"/>
      <c r="F1119" s="208"/>
      <c r="G1119" s="208"/>
      <c r="H1119" s="208"/>
      <c r="I1119" s="208"/>
      <c r="J1119" s="208"/>
    </row>
    <row r="1120" spans="1:10" customFormat="1" ht="18" customHeight="1" x14ac:dyDescent="0.2">
      <c r="A1120" s="179" t="s">
        <v>2215</v>
      </c>
      <c r="B1120" s="180" t="s">
        <v>1</v>
      </c>
      <c r="C1120" s="179" t="s">
        <v>2</v>
      </c>
      <c r="D1120" s="179" t="s">
        <v>3</v>
      </c>
      <c r="E1120" s="281" t="s">
        <v>3297</v>
      </c>
      <c r="F1120" s="281"/>
      <c r="G1120" s="181" t="s">
        <v>4</v>
      </c>
      <c r="H1120" s="180" t="s">
        <v>5</v>
      </c>
      <c r="I1120" s="180" t="s">
        <v>6</v>
      </c>
      <c r="J1120" s="180" t="s">
        <v>8</v>
      </c>
    </row>
    <row r="1121" spans="1:10" customFormat="1" ht="39" customHeight="1" x14ac:dyDescent="0.2">
      <c r="A1121" s="187" t="s">
        <v>3298</v>
      </c>
      <c r="B1121" s="189" t="s">
        <v>1994</v>
      </c>
      <c r="C1121" s="187" t="s">
        <v>15</v>
      </c>
      <c r="D1121" s="187" t="s">
        <v>1599</v>
      </c>
      <c r="E1121" s="282" t="s">
        <v>3526</v>
      </c>
      <c r="F1121" s="282"/>
      <c r="G1121" s="188" t="s">
        <v>107</v>
      </c>
      <c r="H1121" s="199">
        <v>1</v>
      </c>
      <c r="I1121" s="190">
        <v>38.33</v>
      </c>
      <c r="J1121" s="190">
        <v>38.33</v>
      </c>
    </row>
    <row r="1122" spans="1:10" customFormat="1" ht="26.1" customHeight="1" x14ac:dyDescent="0.2">
      <c r="A1122" s="200" t="s">
        <v>3300</v>
      </c>
      <c r="B1122" s="201" t="s">
        <v>3515</v>
      </c>
      <c r="C1122" s="200" t="s">
        <v>15</v>
      </c>
      <c r="D1122" s="200" t="s">
        <v>3516</v>
      </c>
      <c r="E1122" s="283" t="s">
        <v>3306</v>
      </c>
      <c r="F1122" s="283"/>
      <c r="G1122" s="202" t="s">
        <v>55</v>
      </c>
      <c r="H1122" s="203">
        <v>0.38129999999999997</v>
      </c>
      <c r="I1122" s="204">
        <v>25.53</v>
      </c>
      <c r="J1122" s="204">
        <v>9.73</v>
      </c>
    </row>
    <row r="1123" spans="1:10" customFormat="1" ht="26.1" customHeight="1" x14ac:dyDescent="0.2">
      <c r="A1123" s="200" t="s">
        <v>3300</v>
      </c>
      <c r="B1123" s="201" t="s">
        <v>3513</v>
      </c>
      <c r="C1123" s="200" t="s">
        <v>15</v>
      </c>
      <c r="D1123" s="200" t="s">
        <v>3514</v>
      </c>
      <c r="E1123" s="283" t="s">
        <v>3306</v>
      </c>
      <c r="F1123" s="283"/>
      <c r="G1123" s="202" t="s">
        <v>55</v>
      </c>
      <c r="H1123" s="203">
        <v>0.38129999999999997</v>
      </c>
      <c r="I1123" s="204">
        <v>31.05</v>
      </c>
      <c r="J1123" s="204">
        <v>11.83</v>
      </c>
    </row>
    <row r="1124" spans="1:10" customFormat="1" ht="26.1" customHeight="1" x14ac:dyDescent="0.2">
      <c r="A1124" s="107" t="s">
        <v>2572</v>
      </c>
      <c r="B1124" s="109" t="s">
        <v>2811</v>
      </c>
      <c r="C1124" s="107" t="s">
        <v>15</v>
      </c>
      <c r="D1124" s="107" t="s">
        <v>2812</v>
      </c>
      <c r="E1124" s="284" t="s">
        <v>2573</v>
      </c>
      <c r="F1124" s="284"/>
      <c r="G1124" s="108" t="s">
        <v>107</v>
      </c>
      <c r="H1124" s="205">
        <v>1.0548999999999999</v>
      </c>
      <c r="I1124" s="178">
        <v>15.85</v>
      </c>
      <c r="J1124" s="178">
        <v>16.72</v>
      </c>
    </row>
    <row r="1125" spans="1:10" customFormat="1" ht="24" customHeight="1" x14ac:dyDescent="0.2">
      <c r="A1125" s="107" t="s">
        <v>2572</v>
      </c>
      <c r="B1125" s="109" t="s">
        <v>2750</v>
      </c>
      <c r="C1125" s="107" t="s">
        <v>15</v>
      </c>
      <c r="D1125" s="107" t="s">
        <v>3528</v>
      </c>
      <c r="E1125" s="284" t="s">
        <v>2573</v>
      </c>
      <c r="F1125" s="284"/>
      <c r="G1125" s="108" t="s">
        <v>25</v>
      </c>
      <c r="H1125" s="205">
        <v>2.12E-2</v>
      </c>
      <c r="I1125" s="178">
        <v>2.82</v>
      </c>
      <c r="J1125" s="178">
        <v>0.05</v>
      </c>
    </row>
    <row r="1126" spans="1:10" customFormat="1" ht="25.5" x14ac:dyDescent="0.2">
      <c r="A1126" s="206"/>
      <c r="B1126" s="206"/>
      <c r="C1126" s="206"/>
      <c r="D1126" s="206"/>
      <c r="E1126" s="206" t="s">
        <v>3313</v>
      </c>
      <c r="F1126" s="207">
        <v>16.48</v>
      </c>
      <c r="G1126" s="206" t="s">
        <v>3314</v>
      </c>
      <c r="H1126" s="207">
        <v>0</v>
      </c>
      <c r="I1126" s="206" t="s">
        <v>3315</v>
      </c>
      <c r="J1126" s="207">
        <v>16.48</v>
      </c>
    </row>
    <row r="1127" spans="1:10" customFormat="1" ht="15" thickBot="1" x14ac:dyDescent="0.25">
      <c r="A1127" s="206"/>
      <c r="B1127" s="206"/>
      <c r="C1127" s="206"/>
      <c r="D1127" s="206"/>
      <c r="E1127" s="206" t="s">
        <v>3316</v>
      </c>
      <c r="F1127" s="207">
        <v>10.55</v>
      </c>
      <c r="G1127" s="206"/>
      <c r="H1127" s="285" t="s">
        <v>3317</v>
      </c>
      <c r="I1127" s="285"/>
      <c r="J1127" s="207">
        <v>48.88</v>
      </c>
    </row>
    <row r="1128" spans="1:10" customFormat="1" ht="0.95" customHeight="1" thickTop="1" x14ac:dyDescent="0.2">
      <c r="A1128" s="208"/>
      <c r="B1128" s="208"/>
      <c r="C1128" s="208"/>
      <c r="D1128" s="208"/>
      <c r="E1128" s="208"/>
      <c r="F1128" s="208"/>
      <c r="G1128" s="208"/>
      <c r="H1128" s="208"/>
      <c r="I1128" s="208"/>
      <c r="J1128" s="208"/>
    </row>
    <row r="1129" spans="1:10" customFormat="1" ht="18" customHeight="1" x14ac:dyDescent="0.2">
      <c r="A1129" s="179" t="s">
        <v>2216</v>
      </c>
      <c r="B1129" s="180" t="s">
        <v>1</v>
      </c>
      <c r="C1129" s="179" t="s">
        <v>2</v>
      </c>
      <c r="D1129" s="179" t="s">
        <v>3</v>
      </c>
      <c r="E1129" s="281" t="s">
        <v>3297</v>
      </c>
      <c r="F1129" s="281"/>
      <c r="G1129" s="181" t="s">
        <v>4</v>
      </c>
      <c r="H1129" s="180" t="s">
        <v>5</v>
      </c>
      <c r="I1129" s="180" t="s">
        <v>6</v>
      </c>
      <c r="J1129" s="180" t="s">
        <v>8</v>
      </c>
    </row>
    <row r="1130" spans="1:10" customFormat="1" ht="51.95" customHeight="1" x14ac:dyDescent="0.2">
      <c r="A1130" s="187" t="s">
        <v>3298</v>
      </c>
      <c r="B1130" s="189" t="s">
        <v>1995</v>
      </c>
      <c r="C1130" s="187" t="s">
        <v>15</v>
      </c>
      <c r="D1130" s="187" t="s">
        <v>1600</v>
      </c>
      <c r="E1130" s="282" t="s">
        <v>3526</v>
      </c>
      <c r="F1130" s="282"/>
      <c r="G1130" s="188" t="s">
        <v>25</v>
      </c>
      <c r="H1130" s="199">
        <v>1</v>
      </c>
      <c r="I1130" s="190">
        <v>46.8</v>
      </c>
      <c r="J1130" s="190">
        <v>46.8</v>
      </c>
    </row>
    <row r="1131" spans="1:10" customFormat="1" ht="26.1" customHeight="1" x14ac:dyDescent="0.2">
      <c r="A1131" s="200" t="s">
        <v>3300</v>
      </c>
      <c r="B1131" s="201" t="s">
        <v>3513</v>
      </c>
      <c r="C1131" s="200" t="s">
        <v>15</v>
      </c>
      <c r="D1131" s="200" t="s">
        <v>3514</v>
      </c>
      <c r="E1131" s="283" t="s">
        <v>3306</v>
      </c>
      <c r="F1131" s="283"/>
      <c r="G1131" s="202" t="s">
        <v>55</v>
      </c>
      <c r="H1131" s="203">
        <v>0.25679999999999997</v>
      </c>
      <c r="I1131" s="204">
        <v>31.05</v>
      </c>
      <c r="J1131" s="204">
        <v>7.97</v>
      </c>
    </row>
    <row r="1132" spans="1:10" customFormat="1" ht="26.1" customHeight="1" x14ac:dyDescent="0.2">
      <c r="A1132" s="200" t="s">
        <v>3300</v>
      </c>
      <c r="B1132" s="201" t="s">
        <v>3515</v>
      </c>
      <c r="C1132" s="200" t="s">
        <v>15</v>
      </c>
      <c r="D1132" s="200" t="s">
        <v>3516</v>
      </c>
      <c r="E1132" s="283" t="s">
        <v>3306</v>
      </c>
      <c r="F1132" s="283"/>
      <c r="G1132" s="202" t="s">
        <v>55</v>
      </c>
      <c r="H1132" s="203">
        <v>0.25679999999999997</v>
      </c>
      <c r="I1132" s="204">
        <v>25.53</v>
      </c>
      <c r="J1132" s="204">
        <v>6.55</v>
      </c>
    </row>
    <row r="1133" spans="1:10" customFormat="1" ht="26.1" customHeight="1" x14ac:dyDescent="0.2">
      <c r="A1133" s="107" t="s">
        <v>2572</v>
      </c>
      <c r="B1133" s="109" t="s">
        <v>2741</v>
      </c>
      <c r="C1133" s="107" t="s">
        <v>15</v>
      </c>
      <c r="D1133" s="107" t="s">
        <v>2742</v>
      </c>
      <c r="E1133" s="284" t="s">
        <v>2573</v>
      </c>
      <c r="F1133" s="284"/>
      <c r="G1133" s="108" t="s">
        <v>25</v>
      </c>
      <c r="H1133" s="205">
        <v>3</v>
      </c>
      <c r="I1133" s="178">
        <v>3</v>
      </c>
      <c r="J1133" s="178">
        <v>9</v>
      </c>
    </row>
    <row r="1134" spans="1:10" customFormat="1" ht="39" customHeight="1" x14ac:dyDescent="0.2">
      <c r="A1134" s="107" t="s">
        <v>2572</v>
      </c>
      <c r="B1134" s="109" t="s">
        <v>2739</v>
      </c>
      <c r="C1134" s="107" t="s">
        <v>15</v>
      </c>
      <c r="D1134" s="107" t="s">
        <v>2740</v>
      </c>
      <c r="E1134" s="284" t="s">
        <v>2573</v>
      </c>
      <c r="F1134" s="284"/>
      <c r="G1134" s="108" t="s">
        <v>25</v>
      </c>
      <c r="H1134" s="205">
        <v>0.17249999999999999</v>
      </c>
      <c r="I1134" s="178">
        <v>30.8</v>
      </c>
      <c r="J1134" s="178">
        <v>5.31</v>
      </c>
    </row>
    <row r="1135" spans="1:10" customFormat="1" ht="26.1" customHeight="1" x14ac:dyDescent="0.2">
      <c r="A1135" s="107" t="s">
        <v>2572</v>
      </c>
      <c r="B1135" s="109" t="s">
        <v>2813</v>
      </c>
      <c r="C1135" s="107" t="s">
        <v>15</v>
      </c>
      <c r="D1135" s="107" t="s">
        <v>2814</v>
      </c>
      <c r="E1135" s="284" t="s">
        <v>2573</v>
      </c>
      <c r="F1135" s="284"/>
      <c r="G1135" s="108" t="s">
        <v>25</v>
      </c>
      <c r="H1135" s="205">
        <v>1</v>
      </c>
      <c r="I1135" s="178">
        <v>17.97</v>
      </c>
      <c r="J1135" s="178">
        <v>17.97</v>
      </c>
    </row>
    <row r="1136" spans="1:10" customFormat="1" ht="25.5" x14ac:dyDescent="0.2">
      <c r="A1136" s="206"/>
      <c r="B1136" s="206"/>
      <c r="C1136" s="206"/>
      <c r="D1136" s="206"/>
      <c r="E1136" s="206" t="s">
        <v>3313</v>
      </c>
      <c r="F1136" s="207">
        <v>11.1</v>
      </c>
      <c r="G1136" s="206" t="s">
        <v>3314</v>
      </c>
      <c r="H1136" s="207">
        <v>0</v>
      </c>
      <c r="I1136" s="206" t="s">
        <v>3315</v>
      </c>
      <c r="J1136" s="207">
        <v>11.1</v>
      </c>
    </row>
    <row r="1137" spans="1:10" customFormat="1" ht="15" thickBot="1" x14ac:dyDescent="0.25">
      <c r="A1137" s="206"/>
      <c r="B1137" s="206"/>
      <c r="C1137" s="206"/>
      <c r="D1137" s="206"/>
      <c r="E1137" s="206" t="s">
        <v>3316</v>
      </c>
      <c r="F1137" s="207">
        <v>12.88</v>
      </c>
      <c r="G1137" s="206"/>
      <c r="H1137" s="285" t="s">
        <v>3317</v>
      </c>
      <c r="I1137" s="285"/>
      <c r="J1137" s="207">
        <v>59.68</v>
      </c>
    </row>
    <row r="1138" spans="1:10" customFormat="1" ht="0.95" customHeight="1" thickTop="1" x14ac:dyDescent="0.2">
      <c r="A1138" s="208"/>
      <c r="B1138" s="208"/>
      <c r="C1138" s="208"/>
      <c r="D1138" s="208"/>
      <c r="E1138" s="208"/>
      <c r="F1138" s="208"/>
      <c r="G1138" s="208"/>
      <c r="H1138" s="208"/>
      <c r="I1138" s="208"/>
      <c r="J1138" s="208"/>
    </row>
    <row r="1139" spans="1:10" customFormat="1" ht="18" customHeight="1" x14ac:dyDescent="0.2">
      <c r="A1139" s="179" t="s">
        <v>2217</v>
      </c>
      <c r="B1139" s="180" t="s">
        <v>1</v>
      </c>
      <c r="C1139" s="179" t="s">
        <v>2</v>
      </c>
      <c r="D1139" s="179" t="s">
        <v>3</v>
      </c>
      <c r="E1139" s="281" t="s">
        <v>3297</v>
      </c>
      <c r="F1139" s="281"/>
      <c r="G1139" s="181" t="s">
        <v>4</v>
      </c>
      <c r="H1139" s="180" t="s">
        <v>5</v>
      </c>
      <c r="I1139" s="180" t="s">
        <v>6</v>
      </c>
      <c r="J1139" s="180" t="s">
        <v>8</v>
      </c>
    </row>
    <row r="1140" spans="1:10" customFormat="1" ht="51.95" customHeight="1" x14ac:dyDescent="0.2">
      <c r="A1140" s="187" t="s">
        <v>3298</v>
      </c>
      <c r="B1140" s="189" t="s">
        <v>1996</v>
      </c>
      <c r="C1140" s="187" t="s">
        <v>15</v>
      </c>
      <c r="D1140" s="187" t="s">
        <v>1601</v>
      </c>
      <c r="E1140" s="282" t="s">
        <v>3526</v>
      </c>
      <c r="F1140" s="282"/>
      <c r="G1140" s="188" t="s">
        <v>25</v>
      </c>
      <c r="H1140" s="199">
        <v>1</v>
      </c>
      <c r="I1140" s="190">
        <v>26.22</v>
      </c>
      <c r="J1140" s="190">
        <v>26.22</v>
      </c>
    </row>
    <row r="1141" spans="1:10" customFormat="1" ht="26.1" customHeight="1" x14ac:dyDescent="0.2">
      <c r="A1141" s="200" t="s">
        <v>3300</v>
      </c>
      <c r="B1141" s="201" t="s">
        <v>3513</v>
      </c>
      <c r="C1141" s="200" t="s">
        <v>15</v>
      </c>
      <c r="D1141" s="200" t="s">
        <v>3514</v>
      </c>
      <c r="E1141" s="283" t="s">
        <v>3306</v>
      </c>
      <c r="F1141" s="283"/>
      <c r="G1141" s="202" t="s">
        <v>55</v>
      </c>
      <c r="H1141" s="203">
        <v>0.18390000000000001</v>
      </c>
      <c r="I1141" s="204">
        <v>31.05</v>
      </c>
      <c r="J1141" s="204">
        <v>5.71</v>
      </c>
    </row>
    <row r="1142" spans="1:10" customFormat="1" ht="26.1" customHeight="1" x14ac:dyDescent="0.2">
      <c r="A1142" s="200" t="s">
        <v>3300</v>
      </c>
      <c r="B1142" s="201" t="s">
        <v>3515</v>
      </c>
      <c r="C1142" s="200" t="s">
        <v>15</v>
      </c>
      <c r="D1142" s="200" t="s">
        <v>3516</v>
      </c>
      <c r="E1142" s="283" t="s">
        <v>3306</v>
      </c>
      <c r="F1142" s="283"/>
      <c r="G1142" s="202" t="s">
        <v>55</v>
      </c>
      <c r="H1142" s="203">
        <v>0.18390000000000001</v>
      </c>
      <c r="I1142" s="204">
        <v>25.53</v>
      </c>
      <c r="J1142" s="204">
        <v>4.6900000000000004</v>
      </c>
    </row>
    <row r="1143" spans="1:10" customFormat="1" ht="26.1" customHeight="1" x14ac:dyDescent="0.2">
      <c r="A1143" s="107" t="s">
        <v>2572</v>
      </c>
      <c r="B1143" s="109" t="s">
        <v>2763</v>
      </c>
      <c r="C1143" s="107" t="s">
        <v>15</v>
      </c>
      <c r="D1143" s="107" t="s">
        <v>2764</v>
      </c>
      <c r="E1143" s="284" t="s">
        <v>2573</v>
      </c>
      <c r="F1143" s="284"/>
      <c r="G1143" s="108" t="s">
        <v>25</v>
      </c>
      <c r="H1143" s="205">
        <v>3</v>
      </c>
      <c r="I1143" s="178">
        <v>1.69</v>
      </c>
      <c r="J1143" s="178">
        <v>5.07</v>
      </c>
    </row>
    <row r="1144" spans="1:10" customFormat="1" ht="39" customHeight="1" x14ac:dyDescent="0.2">
      <c r="A1144" s="107" t="s">
        <v>2572</v>
      </c>
      <c r="B1144" s="109" t="s">
        <v>2739</v>
      </c>
      <c r="C1144" s="107" t="s">
        <v>15</v>
      </c>
      <c r="D1144" s="107" t="s">
        <v>2740</v>
      </c>
      <c r="E1144" s="284" t="s">
        <v>2573</v>
      </c>
      <c r="F1144" s="284"/>
      <c r="G1144" s="108" t="s">
        <v>25</v>
      </c>
      <c r="H1144" s="205">
        <v>7.4999999999999997E-2</v>
      </c>
      <c r="I1144" s="178">
        <v>30.8</v>
      </c>
      <c r="J1144" s="178">
        <v>2.31</v>
      </c>
    </row>
    <row r="1145" spans="1:10" customFormat="1" ht="26.1" customHeight="1" x14ac:dyDescent="0.2">
      <c r="A1145" s="107" t="s">
        <v>2572</v>
      </c>
      <c r="B1145" s="109" t="s">
        <v>2815</v>
      </c>
      <c r="C1145" s="107" t="s">
        <v>15</v>
      </c>
      <c r="D1145" s="107" t="s">
        <v>2816</v>
      </c>
      <c r="E1145" s="284" t="s">
        <v>2573</v>
      </c>
      <c r="F1145" s="284"/>
      <c r="G1145" s="108" t="s">
        <v>25</v>
      </c>
      <c r="H1145" s="205">
        <v>1</v>
      </c>
      <c r="I1145" s="178">
        <v>8.44</v>
      </c>
      <c r="J1145" s="178">
        <v>8.44</v>
      </c>
    </row>
    <row r="1146" spans="1:10" customFormat="1" ht="25.5" x14ac:dyDescent="0.2">
      <c r="A1146" s="206"/>
      <c r="B1146" s="206"/>
      <c r="C1146" s="206"/>
      <c r="D1146" s="206"/>
      <c r="E1146" s="206" t="s">
        <v>3313</v>
      </c>
      <c r="F1146" s="207">
        <v>7.94</v>
      </c>
      <c r="G1146" s="206" t="s">
        <v>3314</v>
      </c>
      <c r="H1146" s="207">
        <v>0</v>
      </c>
      <c r="I1146" s="206" t="s">
        <v>3315</v>
      </c>
      <c r="J1146" s="207">
        <v>7.94</v>
      </c>
    </row>
    <row r="1147" spans="1:10" customFormat="1" ht="15" thickBot="1" x14ac:dyDescent="0.25">
      <c r="A1147" s="206"/>
      <c r="B1147" s="206"/>
      <c r="C1147" s="206"/>
      <c r="D1147" s="206"/>
      <c r="E1147" s="206" t="s">
        <v>3316</v>
      </c>
      <c r="F1147" s="207">
        <v>7.22</v>
      </c>
      <c r="G1147" s="206"/>
      <c r="H1147" s="285" t="s">
        <v>3317</v>
      </c>
      <c r="I1147" s="285"/>
      <c r="J1147" s="207">
        <v>33.44</v>
      </c>
    </row>
    <row r="1148" spans="1:10" customFormat="1" ht="0.95" customHeight="1" thickTop="1" x14ac:dyDescent="0.2">
      <c r="A1148" s="208"/>
      <c r="B1148" s="208"/>
      <c r="C1148" s="208"/>
      <c r="D1148" s="208"/>
      <c r="E1148" s="208"/>
      <c r="F1148" s="208"/>
      <c r="G1148" s="208"/>
      <c r="H1148" s="208"/>
      <c r="I1148" s="208"/>
      <c r="J1148" s="208"/>
    </row>
    <row r="1149" spans="1:10" customFormat="1" ht="18" customHeight="1" x14ac:dyDescent="0.2">
      <c r="A1149" s="179" t="s">
        <v>2218</v>
      </c>
      <c r="B1149" s="180" t="s">
        <v>1</v>
      </c>
      <c r="C1149" s="179" t="s">
        <v>2</v>
      </c>
      <c r="D1149" s="179" t="s">
        <v>3</v>
      </c>
      <c r="E1149" s="281" t="s">
        <v>3297</v>
      </c>
      <c r="F1149" s="281"/>
      <c r="G1149" s="181" t="s">
        <v>4</v>
      </c>
      <c r="H1149" s="180" t="s">
        <v>5</v>
      </c>
      <c r="I1149" s="180" t="s">
        <v>6</v>
      </c>
      <c r="J1149" s="180" t="s">
        <v>8</v>
      </c>
    </row>
    <row r="1150" spans="1:10" customFormat="1" ht="51.95" customHeight="1" x14ac:dyDescent="0.2">
      <c r="A1150" s="187" t="s">
        <v>3298</v>
      </c>
      <c r="B1150" s="189" t="s">
        <v>1997</v>
      </c>
      <c r="C1150" s="187" t="s">
        <v>15</v>
      </c>
      <c r="D1150" s="187" t="s">
        <v>1602</v>
      </c>
      <c r="E1150" s="282" t="s">
        <v>3526</v>
      </c>
      <c r="F1150" s="282"/>
      <c r="G1150" s="188" t="s">
        <v>25</v>
      </c>
      <c r="H1150" s="199">
        <v>1</v>
      </c>
      <c r="I1150" s="190">
        <v>44.24</v>
      </c>
      <c r="J1150" s="190">
        <v>44.24</v>
      </c>
    </row>
    <row r="1151" spans="1:10" customFormat="1" ht="26.1" customHeight="1" x14ac:dyDescent="0.2">
      <c r="A1151" s="200" t="s">
        <v>3300</v>
      </c>
      <c r="B1151" s="201" t="s">
        <v>3515</v>
      </c>
      <c r="C1151" s="200" t="s">
        <v>15</v>
      </c>
      <c r="D1151" s="200" t="s">
        <v>3516</v>
      </c>
      <c r="E1151" s="283" t="s">
        <v>3306</v>
      </c>
      <c r="F1151" s="283"/>
      <c r="G1151" s="202" t="s">
        <v>55</v>
      </c>
      <c r="H1151" s="203">
        <v>0.23250000000000001</v>
      </c>
      <c r="I1151" s="204">
        <v>25.53</v>
      </c>
      <c r="J1151" s="204">
        <v>5.93</v>
      </c>
    </row>
    <row r="1152" spans="1:10" customFormat="1" ht="26.1" customHeight="1" x14ac:dyDescent="0.2">
      <c r="A1152" s="200" t="s">
        <v>3300</v>
      </c>
      <c r="B1152" s="201" t="s">
        <v>3513</v>
      </c>
      <c r="C1152" s="200" t="s">
        <v>15</v>
      </c>
      <c r="D1152" s="200" t="s">
        <v>3514</v>
      </c>
      <c r="E1152" s="283" t="s">
        <v>3306</v>
      </c>
      <c r="F1152" s="283"/>
      <c r="G1152" s="202" t="s">
        <v>55</v>
      </c>
      <c r="H1152" s="203">
        <v>0.23250000000000001</v>
      </c>
      <c r="I1152" s="204">
        <v>31.05</v>
      </c>
      <c r="J1152" s="204">
        <v>7.21</v>
      </c>
    </row>
    <row r="1153" spans="1:10" customFormat="1" ht="26.1" customHeight="1" x14ac:dyDescent="0.2">
      <c r="A1153" s="107" t="s">
        <v>2572</v>
      </c>
      <c r="B1153" s="109" t="s">
        <v>2817</v>
      </c>
      <c r="C1153" s="107" t="s">
        <v>15</v>
      </c>
      <c r="D1153" s="107" t="s">
        <v>3540</v>
      </c>
      <c r="E1153" s="284" t="s">
        <v>2573</v>
      </c>
      <c r="F1153" s="284"/>
      <c r="G1153" s="108" t="s">
        <v>25</v>
      </c>
      <c r="H1153" s="205">
        <v>1</v>
      </c>
      <c r="I1153" s="178">
        <v>19.100000000000001</v>
      </c>
      <c r="J1153" s="178">
        <v>19.100000000000001</v>
      </c>
    </row>
    <row r="1154" spans="1:10" customFormat="1" ht="26.1" customHeight="1" x14ac:dyDescent="0.2">
      <c r="A1154" s="107" t="s">
        <v>2572</v>
      </c>
      <c r="B1154" s="109" t="s">
        <v>2763</v>
      </c>
      <c r="C1154" s="107" t="s">
        <v>15</v>
      </c>
      <c r="D1154" s="107" t="s">
        <v>2764</v>
      </c>
      <c r="E1154" s="284" t="s">
        <v>2573</v>
      </c>
      <c r="F1154" s="284"/>
      <c r="G1154" s="108" t="s">
        <v>25</v>
      </c>
      <c r="H1154" s="205">
        <v>1</v>
      </c>
      <c r="I1154" s="178">
        <v>1.69</v>
      </c>
      <c r="J1154" s="178">
        <v>1.69</v>
      </c>
    </row>
    <row r="1155" spans="1:10" customFormat="1" ht="39" customHeight="1" x14ac:dyDescent="0.2">
      <c r="A1155" s="107" t="s">
        <v>2572</v>
      </c>
      <c r="B1155" s="109" t="s">
        <v>2739</v>
      </c>
      <c r="C1155" s="107" t="s">
        <v>15</v>
      </c>
      <c r="D1155" s="107" t="s">
        <v>2740</v>
      </c>
      <c r="E1155" s="284" t="s">
        <v>2573</v>
      </c>
      <c r="F1155" s="284"/>
      <c r="G1155" s="108" t="s">
        <v>25</v>
      </c>
      <c r="H1155" s="205">
        <v>0.14000000000000001</v>
      </c>
      <c r="I1155" s="178">
        <v>30.8</v>
      </c>
      <c r="J1155" s="178">
        <v>4.3099999999999996</v>
      </c>
    </row>
    <row r="1156" spans="1:10" customFormat="1" ht="26.1" customHeight="1" x14ac:dyDescent="0.2">
      <c r="A1156" s="107" t="s">
        <v>2572</v>
      </c>
      <c r="B1156" s="109" t="s">
        <v>2741</v>
      </c>
      <c r="C1156" s="107" t="s">
        <v>15</v>
      </c>
      <c r="D1156" s="107" t="s">
        <v>2742</v>
      </c>
      <c r="E1156" s="284" t="s">
        <v>2573</v>
      </c>
      <c r="F1156" s="284"/>
      <c r="G1156" s="108" t="s">
        <v>25</v>
      </c>
      <c r="H1156" s="205">
        <v>2</v>
      </c>
      <c r="I1156" s="178">
        <v>3</v>
      </c>
      <c r="J1156" s="178">
        <v>6</v>
      </c>
    </row>
    <row r="1157" spans="1:10" customFormat="1" ht="25.5" x14ac:dyDescent="0.2">
      <c r="A1157" s="206"/>
      <c r="B1157" s="206"/>
      <c r="C1157" s="206"/>
      <c r="D1157" s="206"/>
      <c r="E1157" s="206" t="s">
        <v>3313</v>
      </c>
      <c r="F1157" s="207">
        <v>10.039999999999999</v>
      </c>
      <c r="G1157" s="206" t="s">
        <v>3314</v>
      </c>
      <c r="H1157" s="207">
        <v>0</v>
      </c>
      <c r="I1157" s="206" t="s">
        <v>3315</v>
      </c>
      <c r="J1157" s="207">
        <v>10.039999999999999</v>
      </c>
    </row>
    <row r="1158" spans="1:10" customFormat="1" ht="15" thickBot="1" x14ac:dyDescent="0.25">
      <c r="A1158" s="206"/>
      <c r="B1158" s="206"/>
      <c r="C1158" s="206"/>
      <c r="D1158" s="206"/>
      <c r="E1158" s="206" t="s">
        <v>3316</v>
      </c>
      <c r="F1158" s="207">
        <v>12.18</v>
      </c>
      <c r="G1158" s="206"/>
      <c r="H1158" s="285" t="s">
        <v>3317</v>
      </c>
      <c r="I1158" s="285"/>
      <c r="J1158" s="207">
        <v>56.42</v>
      </c>
    </row>
    <row r="1159" spans="1:10" customFormat="1" ht="0.95" customHeight="1" thickTop="1" x14ac:dyDescent="0.2">
      <c r="A1159" s="208"/>
      <c r="B1159" s="208"/>
      <c r="C1159" s="208"/>
      <c r="D1159" s="208"/>
      <c r="E1159" s="208"/>
      <c r="F1159" s="208"/>
      <c r="G1159" s="208"/>
      <c r="H1159" s="208"/>
      <c r="I1159" s="208"/>
      <c r="J1159" s="208"/>
    </row>
    <row r="1160" spans="1:10" customFormat="1" ht="18" customHeight="1" x14ac:dyDescent="0.2">
      <c r="A1160" s="179" t="s">
        <v>2219</v>
      </c>
      <c r="B1160" s="180" t="s">
        <v>1</v>
      </c>
      <c r="C1160" s="179" t="s">
        <v>2</v>
      </c>
      <c r="D1160" s="179" t="s">
        <v>3</v>
      </c>
      <c r="E1160" s="281" t="s">
        <v>3297</v>
      </c>
      <c r="F1160" s="281"/>
      <c r="G1160" s="181" t="s">
        <v>4</v>
      </c>
      <c r="H1160" s="180" t="s">
        <v>5</v>
      </c>
      <c r="I1160" s="180" t="s">
        <v>6</v>
      </c>
      <c r="J1160" s="180" t="s">
        <v>8</v>
      </c>
    </row>
    <row r="1161" spans="1:10" customFormat="1" ht="51.95" customHeight="1" x14ac:dyDescent="0.2">
      <c r="A1161" s="187" t="s">
        <v>3298</v>
      </c>
      <c r="B1161" s="189" t="s">
        <v>1998</v>
      </c>
      <c r="C1161" s="187" t="s">
        <v>15</v>
      </c>
      <c r="D1161" s="187" t="s">
        <v>1603</v>
      </c>
      <c r="E1161" s="282" t="s">
        <v>3526</v>
      </c>
      <c r="F1161" s="282"/>
      <c r="G1161" s="188" t="s">
        <v>25</v>
      </c>
      <c r="H1161" s="199">
        <v>1</v>
      </c>
      <c r="I1161" s="190">
        <v>48.94</v>
      </c>
      <c r="J1161" s="190">
        <v>48.94</v>
      </c>
    </row>
    <row r="1162" spans="1:10" customFormat="1" ht="26.1" customHeight="1" x14ac:dyDescent="0.2">
      <c r="A1162" s="200" t="s">
        <v>3300</v>
      </c>
      <c r="B1162" s="201" t="s">
        <v>3515</v>
      </c>
      <c r="C1162" s="200" t="s">
        <v>15</v>
      </c>
      <c r="D1162" s="200" t="s">
        <v>3516</v>
      </c>
      <c r="E1162" s="283" t="s">
        <v>3306</v>
      </c>
      <c r="F1162" s="283"/>
      <c r="G1162" s="202" t="s">
        <v>55</v>
      </c>
      <c r="H1162" s="203">
        <v>0.24460000000000001</v>
      </c>
      <c r="I1162" s="204">
        <v>25.53</v>
      </c>
      <c r="J1162" s="204">
        <v>6.24</v>
      </c>
    </row>
    <row r="1163" spans="1:10" customFormat="1" ht="26.1" customHeight="1" x14ac:dyDescent="0.2">
      <c r="A1163" s="200" t="s">
        <v>3300</v>
      </c>
      <c r="B1163" s="201" t="s">
        <v>3513</v>
      </c>
      <c r="C1163" s="200" t="s">
        <v>15</v>
      </c>
      <c r="D1163" s="200" t="s">
        <v>3514</v>
      </c>
      <c r="E1163" s="283" t="s">
        <v>3306</v>
      </c>
      <c r="F1163" s="283"/>
      <c r="G1163" s="202" t="s">
        <v>55</v>
      </c>
      <c r="H1163" s="203">
        <v>0.24460000000000001</v>
      </c>
      <c r="I1163" s="204">
        <v>31.05</v>
      </c>
      <c r="J1163" s="204">
        <v>7.59</v>
      </c>
    </row>
    <row r="1164" spans="1:10" customFormat="1" ht="26.1" customHeight="1" x14ac:dyDescent="0.2">
      <c r="A1164" s="107" t="s">
        <v>2572</v>
      </c>
      <c r="B1164" s="109" t="s">
        <v>2751</v>
      </c>
      <c r="C1164" s="107" t="s">
        <v>15</v>
      </c>
      <c r="D1164" s="107" t="s">
        <v>2752</v>
      </c>
      <c r="E1164" s="284" t="s">
        <v>2573</v>
      </c>
      <c r="F1164" s="284"/>
      <c r="G1164" s="108" t="s">
        <v>25</v>
      </c>
      <c r="H1164" s="205">
        <v>1</v>
      </c>
      <c r="I1164" s="178">
        <v>2.4900000000000002</v>
      </c>
      <c r="J1164" s="178">
        <v>2.4900000000000002</v>
      </c>
    </row>
    <row r="1165" spans="1:10" customFormat="1" ht="26.1" customHeight="1" x14ac:dyDescent="0.2">
      <c r="A1165" s="107" t="s">
        <v>2572</v>
      </c>
      <c r="B1165" s="109" t="s">
        <v>2741</v>
      </c>
      <c r="C1165" s="107" t="s">
        <v>15</v>
      </c>
      <c r="D1165" s="107" t="s">
        <v>2742</v>
      </c>
      <c r="E1165" s="284" t="s">
        <v>2573</v>
      </c>
      <c r="F1165" s="284"/>
      <c r="G1165" s="108" t="s">
        <v>25</v>
      </c>
      <c r="H1165" s="205">
        <v>2</v>
      </c>
      <c r="I1165" s="178">
        <v>3</v>
      </c>
      <c r="J1165" s="178">
        <v>6</v>
      </c>
    </row>
    <row r="1166" spans="1:10" customFormat="1" ht="26.1" customHeight="1" x14ac:dyDescent="0.2">
      <c r="A1166" s="107" t="s">
        <v>2572</v>
      </c>
      <c r="B1166" s="109" t="s">
        <v>2818</v>
      </c>
      <c r="C1166" s="107" t="s">
        <v>15</v>
      </c>
      <c r="D1166" s="107" t="s">
        <v>3541</v>
      </c>
      <c r="E1166" s="284" t="s">
        <v>2573</v>
      </c>
      <c r="F1166" s="284"/>
      <c r="G1166" s="108" t="s">
        <v>25</v>
      </c>
      <c r="H1166" s="205">
        <v>1</v>
      </c>
      <c r="I1166" s="178">
        <v>21.93</v>
      </c>
      <c r="J1166" s="178">
        <v>21.93</v>
      </c>
    </row>
    <row r="1167" spans="1:10" customFormat="1" ht="39" customHeight="1" x14ac:dyDescent="0.2">
      <c r="A1167" s="107" t="s">
        <v>2572</v>
      </c>
      <c r="B1167" s="109" t="s">
        <v>2739</v>
      </c>
      <c r="C1167" s="107" t="s">
        <v>15</v>
      </c>
      <c r="D1167" s="107" t="s">
        <v>2740</v>
      </c>
      <c r="E1167" s="284" t="s">
        <v>2573</v>
      </c>
      <c r="F1167" s="284"/>
      <c r="G1167" s="108" t="s">
        <v>25</v>
      </c>
      <c r="H1167" s="205">
        <v>0.1525</v>
      </c>
      <c r="I1167" s="178">
        <v>30.8</v>
      </c>
      <c r="J1167" s="178">
        <v>4.6900000000000004</v>
      </c>
    </row>
    <row r="1168" spans="1:10" customFormat="1" ht="25.5" x14ac:dyDescent="0.2">
      <c r="A1168" s="206"/>
      <c r="B1168" s="206"/>
      <c r="C1168" s="206"/>
      <c r="D1168" s="206"/>
      <c r="E1168" s="206" t="s">
        <v>3313</v>
      </c>
      <c r="F1168" s="207">
        <v>10.57</v>
      </c>
      <c r="G1168" s="206" t="s">
        <v>3314</v>
      </c>
      <c r="H1168" s="207">
        <v>0</v>
      </c>
      <c r="I1168" s="206" t="s">
        <v>3315</v>
      </c>
      <c r="J1168" s="207">
        <v>10.57</v>
      </c>
    </row>
    <row r="1169" spans="1:10" customFormat="1" ht="15" thickBot="1" x14ac:dyDescent="0.25">
      <c r="A1169" s="206"/>
      <c r="B1169" s="206"/>
      <c r="C1169" s="206"/>
      <c r="D1169" s="206"/>
      <c r="E1169" s="206" t="s">
        <v>3316</v>
      </c>
      <c r="F1169" s="207">
        <v>13.47</v>
      </c>
      <c r="G1169" s="206"/>
      <c r="H1169" s="285" t="s">
        <v>3317</v>
      </c>
      <c r="I1169" s="285"/>
      <c r="J1169" s="207">
        <v>62.41</v>
      </c>
    </row>
    <row r="1170" spans="1:10" customFormat="1" ht="0.95" customHeight="1" thickTop="1" x14ac:dyDescent="0.2">
      <c r="A1170" s="208"/>
      <c r="B1170" s="208"/>
      <c r="C1170" s="208"/>
      <c r="D1170" s="208"/>
      <c r="E1170" s="208"/>
      <c r="F1170" s="208"/>
      <c r="G1170" s="208"/>
      <c r="H1170" s="208"/>
      <c r="I1170" s="208"/>
      <c r="J1170" s="208"/>
    </row>
    <row r="1171" spans="1:10" customFormat="1" ht="18" customHeight="1" x14ac:dyDescent="0.2">
      <c r="A1171" s="179" t="s">
        <v>2220</v>
      </c>
      <c r="B1171" s="180" t="s">
        <v>1</v>
      </c>
      <c r="C1171" s="179" t="s">
        <v>2</v>
      </c>
      <c r="D1171" s="179" t="s">
        <v>3</v>
      </c>
      <c r="E1171" s="281" t="s">
        <v>3297</v>
      </c>
      <c r="F1171" s="281"/>
      <c r="G1171" s="181" t="s">
        <v>4</v>
      </c>
      <c r="H1171" s="180" t="s">
        <v>5</v>
      </c>
      <c r="I1171" s="180" t="s">
        <v>6</v>
      </c>
      <c r="J1171" s="180" t="s">
        <v>8</v>
      </c>
    </row>
    <row r="1172" spans="1:10" customFormat="1" ht="51.95" customHeight="1" x14ac:dyDescent="0.2">
      <c r="A1172" s="187" t="s">
        <v>3298</v>
      </c>
      <c r="B1172" s="189" t="s">
        <v>1999</v>
      </c>
      <c r="C1172" s="187" t="s">
        <v>15</v>
      </c>
      <c r="D1172" s="187" t="s">
        <v>1604</v>
      </c>
      <c r="E1172" s="282" t="s">
        <v>3526</v>
      </c>
      <c r="F1172" s="282"/>
      <c r="G1172" s="188" t="s">
        <v>25</v>
      </c>
      <c r="H1172" s="199">
        <v>1</v>
      </c>
      <c r="I1172" s="190">
        <v>42.04</v>
      </c>
      <c r="J1172" s="190">
        <v>42.04</v>
      </c>
    </row>
    <row r="1173" spans="1:10" customFormat="1" ht="26.1" customHeight="1" x14ac:dyDescent="0.2">
      <c r="A1173" s="200" t="s">
        <v>3300</v>
      </c>
      <c r="B1173" s="201" t="s">
        <v>3515</v>
      </c>
      <c r="C1173" s="200" t="s">
        <v>15</v>
      </c>
      <c r="D1173" s="200" t="s">
        <v>3516</v>
      </c>
      <c r="E1173" s="283" t="s">
        <v>3306</v>
      </c>
      <c r="F1173" s="283"/>
      <c r="G1173" s="202" t="s">
        <v>55</v>
      </c>
      <c r="H1173" s="203">
        <v>0.2203</v>
      </c>
      <c r="I1173" s="204">
        <v>25.53</v>
      </c>
      <c r="J1173" s="204">
        <v>5.62</v>
      </c>
    </row>
    <row r="1174" spans="1:10" customFormat="1" ht="26.1" customHeight="1" x14ac:dyDescent="0.2">
      <c r="A1174" s="200" t="s">
        <v>3300</v>
      </c>
      <c r="B1174" s="201" t="s">
        <v>3513</v>
      </c>
      <c r="C1174" s="200" t="s">
        <v>15</v>
      </c>
      <c r="D1174" s="200" t="s">
        <v>3514</v>
      </c>
      <c r="E1174" s="283" t="s">
        <v>3306</v>
      </c>
      <c r="F1174" s="283"/>
      <c r="G1174" s="202" t="s">
        <v>55</v>
      </c>
      <c r="H1174" s="203">
        <v>0.2203</v>
      </c>
      <c r="I1174" s="204">
        <v>31.05</v>
      </c>
      <c r="J1174" s="204">
        <v>6.84</v>
      </c>
    </row>
    <row r="1175" spans="1:10" customFormat="1" ht="26.1" customHeight="1" x14ac:dyDescent="0.2">
      <c r="A1175" s="107" t="s">
        <v>2572</v>
      </c>
      <c r="B1175" s="109" t="s">
        <v>2819</v>
      </c>
      <c r="C1175" s="107" t="s">
        <v>15</v>
      </c>
      <c r="D1175" s="107" t="s">
        <v>2820</v>
      </c>
      <c r="E1175" s="284" t="s">
        <v>2573</v>
      </c>
      <c r="F1175" s="284"/>
      <c r="G1175" s="108" t="s">
        <v>25</v>
      </c>
      <c r="H1175" s="205">
        <v>1</v>
      </c>
      <c r="I1175" s="178">
        <v>18.649999999999999</v>
      </c>
      <c r="J1175" s="178">
        <v>18.649999999999999</v>
      </c>
    </row>
    <row r="1176" spans="1:10" customFormat="1" ht="26.1" customHeight="1" x14ac:dyDescent="0.2">
      <c r="A1176" s="107" t="s">
        <v>2572</v>
      </c>
      <c r="B1176" s="109" t="s">
        <v>2751</v>
      </c>
      <c r="C1176" s="107" t="s">
        <v>15</v>
      </c>
      <c r="D1176" s="107" t="s">
        <v>2752</v>
      </c>
      <c r="E1176" s="284" t="s">
        <v>2573</v>
      </c>
      <c r="F1176" s="284"/>
      <c r="G1176" s="108" t="s">
        <v>25</v>
      </c>
      <c r="H1176" s="205">
        <v>3</v>
      </c>
      <c r="I1176" s="178">
        <v>2.4900000000000002</v>
      </c>
      <c r="J1176" s="178">
        <v>7.47</v>
      </c>
    </row>
    <row r="1177" spans="1:10" customFormat="1" ht="39" customHeight="1" x14ac:dyDescent="0.2">
      <c r="A1177" s="107" t="s">
        <v>2572</v>
      </c>
      <c r="B1177" s="109" t="s">
        <v>2739</v>
      </c>
      <c r="C1177" s="107" t="s">
        <v>15</v>
      </c>
      <c r="D1177" s="107" t="s">
        <v>2740</v>
      </c>
      <c r="E1177" s="284" t="s">
        <v>2573</v>
      </c>
      <c r="F1177" s="284"/>
      <c r="G1177" s="108" t="s">
        <v>25</v>
      </c>
      <c r="H1177" s="205">
        <v>0.1125</v>
      </c>
      <c r="I1177" s="178">
        <v>30.8</v>
      </c>
      <c r="J1177" s="178">
        <v>3.46</v>
      </c>
    </row>
    <row r="1178" spans="1:10" customFormat="1" ht="25.5" x14ac:dyDescent="0.2">
      <c r="A1178" s="206"/>
      <c r="B1178" s="206"/>
      <c r="C1178" s="206"/>
      <c r="D1178" s="206"/>
      <c r="E1178" s="206" t="s">
        <v>3313</v>
      </c>
      <c r="F1178" s="207">
        <v>9.52</v>
      </c>
      <c r="G1178" s="206" t="s">
        <v>3314</v>
      </c>
      <c r="H1178" s="207">
        <v>0</v>
      </c>
      <c r="I1178" s="206" t="s">
        <v>3315</v>
      </c>
      <c r="J1178" s="207">
        <v>9.52</v>
      </c>
    </row>
    <row r="1179" spans="1:10" customFormat="1" ht="15" thickBot="1" x14ac:dyDescent="0.25">
      <c r="A1179" s="206"/>
      <c r="B1179" s="206"/>
      <c r="C1179" s="206"/>
      <c r="D1179" s="206"/>
      <c r="E1179" s="206" t="s">
        <v>3316</v>
      </c>
      <c r="F1179" s="207">
        <v>11.57</v>
      </c>
      <c r="G1179" s="206"/>
      <c r="H1179" s="285" t="s">
        <v>3317</v>
      </c>
      <c r="I1179" s="285"/>
      <c r="J1179" s="207">
        <v>53.61</v>
      </c>
    </row>
    <row r="1180" spans="1:10" customFormat="1" ht="0.95" customHeight="1" thickTop="1" x14ac:dyDescent="0.2">
      <c r="A1180" s="208"/>
      <c r="B1180" s="208"/>
      <c r="C1180" s="208"/>
      <c r="D1180" s="208"/>
      <c r="E1180" s="208"/>
      <c r="F1180" s="208"/>
      <c r="G1180" s="208"/>
      <c r="H1180" s="208"/>
      <c r="I1180" s="208"/>
      <c r="J1180" s="208"/>
    </row>
    <row r="1181" spans="1:10" customFormat="1" ht="18" customHeight="1" x14ac:dyDescent="0.2">
      <c r="A1181" s="179" t="s">
        <v>2221</v>
      </c>
      <c r="B1181" s="180" t="s">
        <v>1</v>
      </c>
      <c r="C1181" s="179" t="s">
        <v>2</v>
      </c>
      <c r="D1181" s="179" t="s">
        <v>3</v>
      </c>
      <c r="E1181" s="281" t="s">
        <v>3297</v>
      </c>
      <c r="F1181" s="281"/>
      <c r="G1181" s="181" t="s">
        <v>4</v>
      </c>
      <c r="H1181" s="180" t="s">
        <v>5</v>
      </c>
      <c r="I1181" s="180" t="s">
        <v>6</v>
      </c>
      <c r="J1181" s="180" t="s">
        <v>8</v>
      </c>
    </row>
    <row r="1182" spans="1:10" customFormat="1" ht="39" customHeight="1" x14ac:dyDescent="0.2">
      <c r="A1182" s="187" t="s">
        <v>3298</v>
      </c>
      <c r="B1182" s="189" t="s">
        <v>2000</v>
      </c>
      <c r="C1182" s="187" t="s">
        <v>15</v>
      </c>
      <c r="D1182" s="187" t="s">
        <v>2001</v>
      </c>
      <c r="E1182" s="282" t="s">
        <v>3542</v>
      </c>
      <c r="F1182" s="282"/>
      <c r="G1182" s="188" t="s">
        <v>25</v>
      </c>
      <c r="H1182" s="199">
        <v>1</v>
      </c>
      <c r="I1182" s="190">
        <v>259.69</v>
      </c>
      <c r="J1182" s="190">
        <v>259.69</v>
      </c>
    </row>
    <row r="1183" spans="1:10" customFormat="1" ht="26.1" customHeight="1" x14ac:dyDescent="0.2">
      <c r="A1183" s="200" t="s">
        <v>3300</v>
      </c>
      <c r="B1183" s="201" t="s">
        <v>3513</v>
      </c>
      <c r="C1183" s="200" t="s">
        <v>15</v>
      </c>
      <c r="D1183" s="200" t="s">
        <v>3514</v>
      </c>
      <c r="E1183" s="283" t="s">
        <v>3306</v>
      </c>
      <c r="F1183" s="283"/>
      <c r="G1183" s="202" t="s">
        <v>55</v>
      </c>
      <c r="H1183" s="203">
        <v>0.27260000000000001</v>
      </c>
      <c r="I1183" s="204">
        <v>31.05</v>
      </c>
      <c r="J1183" s="204">
        <v>8.4600000000000009</v>
      </c>
    </row>
    <row r="1184" spans="1:10" customFormat="1" ht="26.1" customHeight="1" x14ac:dyDescent="0.2">
      <c r="A1184" s="200" t="s">
        <v>3300</v>
      </c>
      <c r="B1184" s="201" t="s">
        <v>3515</v>
      </c>
      <c r="C1184" s="200" t="s">
        <v>15</v>
      </c>
      <c r="D1184" s="200" t="s">
        <v>3516</v>
      </c>
      <c r="E1184" s="283" t="s">
        <v>3306</v>
      </c>
      <c r="F1184" s="283"/>
      <c r="G1184" s="202" t="s">
        <v>55</v>
      </c>
      <c r="H1184" s="203">
        <v>0.27260000000000001</v>
      </c>
      <c r="I1184" s="204">
        <v>25.53</v>
      </c>
      <c r="J1184" s="204">
        <v>6.95</v>
      </c>
    </row>
    <row r="1185" spans="1:10" customFormat="1" ht="26.1" customHeight="1" x14ac:dyDescent="0.2">
      <c r="A1185" s="107" t="s">
        <v>2572</v>
      </c>
      <c r="B1185" s="109" t="s">
        <v>2821</v>
      </c>
      <c r="C1185" s="107" t="s">
        <v>15</v>
      </c>
      <c r="D1185" s="107" t="s">
        <v>3543</v>
      </c>
      <c r="E1185" s="284" t="s">
        <v>2573</v>
      </c>
      <c r="F1185" s="284"/>
      <c r="G1185" s="108" t="s">
        <v>25</v>
      </c>
      <c r="H1185" s="205">
        <v>1</v>
      </c>
      <c r="I1185" s="178">
        <v>241.17</v>
      </c>
      <c r="J1185" s="178">
        <v>241.17</v>
      </c>
    </row>
    <row r="1186" spans="1:10" customFormat="1" ht="24" customHeight="1" x14ac:dyDescent="0.2">
      <c r="A1186" s="107" t="s">
        <v>2572</v>
      </c>
      <c r="B1186" s="109" t="s">
        <v>2744</v>
      </c>
      <c r="C1186" s="107" t="s">
        <v>15</v>
      </c>
      <c r="D1186" s="107" t="s">
        <v>2745</v>
      </c>
      <c r="E1186" s="284" t="s">
        <v>2573</v>
      </c>
      <c r="F1186" s="284"/>
      <c r="G1186" s="108" t="s">
        <v>25</v>
      </c>
      <c r="H1186" s="205">
        <v>1.29E-2</v>
      </c>
      <c r="I1186" s="178">
        <v>74.63</v>
      </c>
      <c r="J1186" s="178">
        <v>0.96</v>
      </c>
    </row>
    <row r="1187" spans="1:10" customFormat="1" ht="26.1" customHeight="1" x14ac:dyDescent="0.2">
      <c r="A1187" s="107" t="s">
        <v>2572</v>
      </c>
      <c r="B1187" s="109" t="s">
        <v>2748</v>
      </c>
      <c r="C1187" s="107" t="s">
        <v>15</v>
      </c>
      <c r="D1187" s="107" t="s">
        <v>2749</v>
      </c>
      <c r="E1187" s="284" t="s">
        <v>2573</v>
      </c>
      <c r="F1187" s="284"/>
      <c r="G1187" s="108" t="s">
        <v>25</v>
      </c>
      <c r="H1187" s="205">
        <v>2.5000000000000001E-2</v>
      </c>
      <c r="I1187" s="178">
        <v>84.56</v>
      </c>
      <c r="J1187" s="178">
        <v>2.11</v>
      </c>
    </row>
    <row r="1188" spans="1:10" customFormat="1" ht="24" customHeight="1" x14ac:dyDescent="0.2">
      <c r="A1188" s="107" t="s">
        <v>2572</v>
      </c>
      <c r="B1188" s="109" t="s">
        <v>2750</v>
      </c>
      <c r="C1188" s="107" t="s">
        <v>15</v>
      </c>
      <c r="D1188" s="107" t="s">
        <v>3528</v>
      </c>
      <c r="E1188" s="284" t="s">
        <v>2573</v>
      </c>
      <c r="F1188" s="284"/>
      <c r="G1188" s="108" t="s">
        <v>25</v>
      </c>
      <c r="H1188" s="205">
        <v>1.54E-2</v>
      </c>
      <c r="I1188" s="178">
        <v>2.82</v>
      </c>
      <c r="J1188" s="178">
        <v>0.04</v>
      </c>
    </row>
    <row r="1189" spans="1:10" customFormat="1" ht="25.5" x14ac:dyDescent="0.2">
      <c r="A1189" s="206"/>
      <c r="B1189" s="206"/>
      <c r="C1189" s="206"/>
      <c r="D1189" s="206"/>
      <c r="E1189" s="206" t="s">
        <v>3313</v>
      </c>
      <c r="F1189" s="207">
        <v>11.78</v>
      </c>
      <c r="G1189" s="206" t="s">
        <v>3314</v>
      </c>
      <c r="H1189" s="207">
        <v>0</v>
      </c>
      <c r="I1189" s="206" t="s">
        <v>3315</v>
      </c>
      <c r="J1189" s="207">
        <v>11.78</v>
      </c>
    </row>
    <row r="1190" spans="1:10" customFormat="1" ht="15" thickBot="1" x14ac:dyDescent="0.25">
      <c r="A1190" s="206"/>
      <c r="B1190" s="206"/>
      <c r="C1190" s="206"/>
      <c r="D1190" s="206"/>
      <c r="E1190" s="206" t="s">
        <v>3316</v>
      </c>
      <c r="F1190" s="207">
        <v>71.510000000000005</v>
      </c>
      <c r="G1190" s="206"/>
      <c r="H1190" s="285" t="s">
        <v>3317</v>
      </c>
      <c r="I1190" s="285"/>
      <c r="J1190" s="207">
        <v>331.2</v>
      </c>
    </row>
    <row r="1191" spans="1:10" customFormat="1" ht="0.95" customHeight="1" thickTop="1" x14ac:dyDescent="0.2">
      <c r="A1191" s="208"/>
      <c r="B1191" s="208"/>
      <c r="C1191" s="208"/>
      <c r="D1191" s="208"/>
      <c r="E1191" s="208"/>
      <c r="F1191" s="208"/>
      <c r="G1191" s="208"/>
      <c r="H1191" s="208"/>
      <c r="I1191" s="208"/>
      <c r="J1191" s="208"/>
    </row>
    <row r="1192" spans="1:10" customFormat="1" ht="18" customHeight="1" x14ac:dyDescent="0.2">
      <c r="A1192" s="179" t="s">
        <v>2222</v>
      </c>
      <c r="B1192" s="180" t="s">
        <v>1</v>
      </c>
      <c r="C1192" s="179" t="s">
        <v>2</v>
      </c>
      <c r="D1192" s="179" t="s">
        <v>3</v>
      </c>
      <c r="E1192" s="281" t="s">
        <v>3297</v>
      </c>
      <c r="F1192" s="281"/>
      <c r="G1192" s="181" t="s">
        <v>4</v>
      </c>
      <c r="H1192" s="180" t="s">
        <v>5</v>
      </c>
      <c r="I1192" s="180" t="s">
        <v>6</v>
      </c>
      <c r="J1192" s="180" t="s">
        <v>8</v>
      </c>
    </row>
    <row r="1193" spans="1:10" customFormat="1" ht="51.95" customHeight="1" x14ac:dyDescent="0.2">
      <c r="A1193" s="187" t="s">
        <v>3298</v>
      </c>
      <c r="B1193" s="189" t="s">
        <v>2002</v>
      </c>
      <c r="C1193" s="187" t="s">
        <v>15</v>
      </c>
      <c r="D1193" s="187" t="s">
        <v>2003</v>
      </c>
      <c r="E1193" s="282" t="s">
        <v>3544</v>
      </c>
      <c r="F1193" s="282"/>
      <c r="G1193" s="188" t="s">
        <v>25</v>
      </c>
      <c r="H1193" s="199">
        <v>1</v>
      </c>
      <c r="I1193" s="190">
        <v>6.88</v>
      </c>
      <c r="J1193" s="190">
        <v>6.88</v>
      </c>
    </row>
    <row r="1194" spans="1:10" customFormat="1" ht="26.1" customHeight="1" x14ac:dyDescent="0.2">
      <c r="A1194" s="200" t="s">
        <v>3300</v>
      </c>
      <c r="B1194" s="201" t="s">
        <v>3513</v>
      </c>
      <c r="C1194" s="200" t="s">
        <v>15</v>
      </c>
      <c r="D1194" s="200" t="s">
        <v>3514</v>
      </c>
      <c r="E1194" s="283" t="s">
        <v>3306</v>
      </c>
      <c r="F1194" s="283"/>
      <c r="G1194" s="202" t="s">
        <v>55</v>
      </c>
      <c r="H1194" s="203">
        <v>8.4400000000000003E-2</v>
      </c>
      <c r="I1194" s="204">
        <v>31.05</v>
      </c>
      <c r="J1194" s="204">
        <v>2.62</v>
      </c>
    </row>
    <row r="1195" spans="1:10" customFormat="1" ht="26.1" customHeight="1" x14ac:dyDescent="0.2">
      <c r="A1195" s="200" t="s">
        <v>3300</v>
      </c>
      <c r="B1195" s="201" t="s">
        <v>3515</v>
      </c>
      <c r="C1195" s="200" t="s">
        <v>15</v>
      </c>
      <c r="D1195" s="200" t="s">
        <v>3516</v>
      </c>
      <c r="E1195" s="283" t="s">
        <v>3306</v>
      </c>
      <c r="F1195" s="283"/>
      <c r="G1195" s="202" t="s">
        <v>55</v>
      </c>
      <c r="H1195" s="203">
        <v>8.4400000000000003E-2</v>
      </c>
      <c r="I1195" s="204">
        <v>25.53</v>
      </c>
      <c r="J1195" s="204">
        <v>2.15</v>
      </c>
    </row>
    <row r="1196" spans="1:10" customFormat="1" ht="24" customHeight="1" x14ac:dyDescent="0.2">
      <c r="A1196" s="107" t="s">
        <v>2572</v>
      </c>
      <c r="B1196" s="109" t="s">
        <v>2744</v>
      </c>
      <c r="C1196" s="107" t="s">
        <v>15</v>
      </c>
      <c r="D1196" s="107" t="s">
        <v>2745</v>
      </c>
      <c r="E1196" s="284" t="s">
        <v>2573</v>
      </c>
      <c r="F1196" s="284"/>
      <c r="G1196" s="108" t="s">
        <v>25</v>
      </c>
      <c r="H1196" s="205">
        <v>5.8999999999999999E-3</v>
      </c>
      <c r="I1196" s="178">
        <v>74.63</v>
      </c>
      <c r="J1196" s="178">
        <v>0.44</v>
      </c>
    </row>
    <row r="1197" spans="1:10" customFormat="1" ht="26.1" customHeight="1" x14ac:dyDescent="0.2">
      <c r="A1197" s="107" t="s">
        <v>2572</v>
      </c>
      <c r="B1197" s="109" t="s">
        <v>2748</v>
      </c>
      <c r="C1197" s="107" t="s">
        <v>15</v>
      </c>
      <c r="D1197" s="107" t="s">
        <v>2749</v>
      </c>
      <c r="E1197" s="284" t="s">
        <v>2573</v>
      </c>
      <c r="F1197" s="284"/>
      <c r="G1197" s="108" t="s">
        <v>25</v>
      </c>
      <c r="H1197" s="205">
        <v>7.0000000000000001E-3</v>
      </c>
      <c r="I1197" s="178">
        <v>84.56</v>
      </c>
      <c r="J1197" s="178">
        <v>0.59</v>
      </c>
    </row>
    <row r="1198" spans="1:10" customFormat="1" ht="24" customHeight="1" x14ac:dyDescent="0.2">
      <c r="A1198" s="107" t="s">
        <v>2572</v>
      </c>
      <c r="B1198" s="109" t="s">
        <v>2750</v>
      </c>
      <c r="C1198" s="107" t="s">
        <v>15</v>
      </c>
      <c r="D1198" s="107" t="s">
        <v>3528</v>
      </c>
      <c r="E1198" s="284" t="s">
        <v>2573</v>
      </c>
      <c r="F1198" s="284"/>
      <c r="G1198" s="108" t="s">
        <v>25</v>
      </c>
      <c r="H1198" s="205">
        <v>2.81E-2</v>
      </c>
      <c r="I1198" s="178">
        <v>2.82</v>
      </c>
      <c r="J1198" s="178">
        <v>7.0000000000000007E-2</v>
      </c>
    </row>
    <row r="1199" spans="1:10" customFormat="1" ht="26.1" customHeight="1" x14ac:dyDescent="0.2">
      <c r="A1199" s="107" t="s">
        <v>2572</v>
      </c>
      <c r="B1199" s="109" t="s">
        <v>2822</v>
      </c>
      <c r="C1199" s="107" t="s">
        <v>15</v>
      </c>
      <c r="D1199" s="107" t="s">
        <v>2823</v>
      </c>
      <c r="E1199" s="284" t="s">
        <v>2573</v>
      </c>
      <c r="F1199" s="284"/>
      <c r="G1199" s="108" t="s">
        <v>25</v>
      </c>
      <c r="H1199" s="205">
        <v>1</v>
      </c>
      <c r="I1199" s="178">
        <v>1.01</v>
      </c>
      <c r="J1199" s="178">
        <v>1.01</v>
      </c>
    </row>
    <row r="1200" spans="1:10" customFormat="1" ht="25.5" x14ac:dyDescent="0.2">
      <c r="A1200" s="206"/>
      <c r="B1200" s="206"/>
      <c r="C1200" s="206"/>
      <c r="D1200" s="206"/>
      <c r="E1200" s="206" t="s">
        <v>3313</v>
      </c>
      <c r="F1200" s="207">
        <v>3.64</v>
      </c>
      <c r="G1200" s="206" t="s">
        <v>3314</v>
      </c>
      <c r="H1200" s="207">
        <v>0</v>
      </c>
      <c r="I1200" s="206" t="s">
        <v>3315</v>
      </c>
      <c r="J1200" s="207">
        <v>3.64</v>
      </c>
    </row>
    <row r="1201" spans="1:10" customFormat="1" ht="15" thickBot="1" x14ac:dyDescent="0.25">
      <c r="A1201" s="206"/>
      <c r="B1201" s="206"/>
      <c r="C1201" s="206"/>
      <c r="D1201" s="206"/>
      <c r="E1201" s="206" t="s">
        <v>3316</v>
      </c>
      <c r="F1201" s="207">
        <v>1.89</v>
      </c>
      <c r="G1201" s="206"/>
      <c r="H1201" s="285" t="s">
        <v>3317</v>
      </c>
      <c r="I1201" s="285"/>
      <c r="J1201" s="207">
        <v>8.77</v>
      </c>
    </row>
    <row r="1202" spans="1:10" customFormat="1" ht="0.95" customHeight="1" thickTop="1" x14ac:dyDescent="0.2">
      <c r="A1202" s="208"/>
      <c r="B1202" s="208"/>
      <c r="C1202" s="208"/>
      <c r="D1202" s="208"/>
      <c r="E1202" s="208"/>
      <c r="F1202" s="208"/>
      <c r="G1202" s="208"/>
      <c r="H1202" s="208"/>
      <c r="I1202" s="208"/>
      <c r="J1202" s="208"/>
    </row>
    <row r="1203" spans="1:10" customFormat="1" ht="18" customHeight="1" x14ac:dyDescent="0.2">
      <c r="A1203" s="179" t="s">
        <v>2223</v>
      </c>
      <c r="B1203" s="180" t="s">
        <v>1</v>
      </c>
      <c r="C1203" s="179" t="s">
        <v>2</v>
      </c>
      <c r="D1203" s="179" t="s">
        <v>3</v>
      </c>
      <c r="E1203" s="281" t="s">
        <v>3297</v>
      </c>
      <c r="F1203" s="281"/>
      <c r="G1203" s="181" t="s">
        <v>4</v>
      </c>
      <c r="H1203" s="180" t="s">
        <v>5</v>
      </c>
      <c r="I1203" s="180" t="s">
        <v>6</v>
      </c>
      <c r="J1203" s="180" t="s">
        <v>8</v>
      </c>
    </row>
    <row r="1204" spans="1:10" customFormat="1" ht="51.95" customHeight="1" x14ac:dyDescent="0.2">
      <c r="A1204" s="187" t="s">
        <v>3298</v>
      </c>
      <c r="B1204" s="189" t="s">
        <v>2004</v>
      </c>
      <c r="C1204" s="187" t="s">
        <v>15</v>
      </c>
      <c r="D1204" s="187" t="s">
        <v>2005</v>
      </c>
      <c r="E1204" s="282" t="s">
        <v>3544</v>
      </c>
      <c r="F1204" s="282"/>
      <c r="G1204" s="188" t="s">
        <v>25</v>
      </c>
      <c r="H1204" s="199">
        <v>1</v>
      </c>
      <c r="I1204" s="190">
        <v>15.33</v>
      </c>
      <c r="J1204" s="190">
        <v>15.33</v>
      </c>
    </row>
    <row r="1205" spans="1:10" customFormat="1" ht="26.1" customHeight="1" x14ac:dyDescent="0.2">
      <c r="A1205" s="200" t="s">
        <v>3300</v>
      </c>
      <c r="B1205" s="201" t="s">
        <v>3513</v>
      </c>
      <c r="C1205" s="200" t="s">
        <v>15</v>
      </c>
      <c r="D1205" s="200" t="s">
        <v>3514</v>
      </c>
      <c r="E1205" s="283" t="s">
        <v>3306</v>
      </c>
      <c r="F1205" s="283"/>
      <c r="G1205" s="202" t="s">
        <v>55</v>
      </c>
      <c r="H1205" s="203">
        <v>0.1343</v>
      </c>
      <c r="I1205" s="204">
        <v>31.05</v>
      </c>
      <c r="J1205" s="204">
        <v>4.17</v>
      </c>
    </row>
    <row r="1206" spans="1:10" customFormat="1" ht="26.1" customHeight="1" x14ac:dyDescent="0.2">
      <c r="A1206" s="200" t="s">
        <v>3300</v>
      </c>
      <c r="B1206" s="201" t="s">
        <v>3515</v>
      </c>
      <c r="C1206" s="200" t="s">
        <v>15</v>
      </c>
      <c r="D1206" s="200" t="s">
        <v>3516</v>
      </c>
      <c r="E1206" s="283" t="s">
        <v>3306</v>
      </c>
      <c r="F1206" s="283"/>
      <c r="G1206" s="202" t="s">
        <v>55</v>
      </c>
      <c r="H1206" s="203">
        <v>0.1343</v>
      </c>
      <c r="I1206" s="204">
        <v>25.53</v>
      </c>
      <c r="J1206" s="204">
        <v>3.42</v>
      </c>
    </row>
    <row r="1207" spans="1:10" customFormat="1" ht="24" customHeight="1" x14ac:dyDescent="0.2">
      <c r="A1207" s="107" t="s">
        <v>2572</v>
      </c>
      <c r="B1207" s="109" t="s">
        <v>2744</v>
      </c>
      <c r="C1207" s="107" t="s">
        <v>15</v>
      </c>
      <c r="D1207" s="107" t="s">
        <v>2745</v>
      </c>
      <c r="E1207" s="284" t="s">
        <v>2573</v>
      </c>
      <c r="F1207" s="284"/>
      <c r="G1207" s="108" t="s">
        <v>25</v>
      </c>
      <c r="H1207" s="205">
        <v>1.41E-2</v>
      </c>
      <c r="I1207" s="178">
        <v>74.63</v>
      </c>
      <c r="J1207" s="178">
        <v>1.05</v>
      </c>
    </row>
    <row r="1208" spans="1:10" customFormat="1" ht="24" customHeight="1" x14ac:dyDescent="0.2">
      <c r="A1208" s="107" t="s">
        <v>2572</v>
      </c>
      <c r="B1208" s="109" t="s">
        <v>2750</v>
      </c>
      <c r="C1208" s="107" t="s">
        <v>15</v>
      </c>
      <c r="D1208" s="107" t="s">
        <v>3528</v>
      </c>
      <c r="E1208" s="284" t="s">
        <v>2573</v>
      </c>
      <c r="F1208" s="284"/>
      <c r="G1208" s="108" t="s">
        <v>25</v>
      </c>
      <c r="H1208" s="205">
        <v>4.6899999999999997E-2</v>
      </c>
      <c r="I1208" s="178">
        <v>2.82</v>
      </c>
      <c r="J1208" s="178">
        <v>0.13</v>
      </c>
    </row>
    <row r="1209" spans="1:10" customFormat="1" ht="26.1" customHeight="1" x14ac:dyDescent="0.2">
      <c r="A1209" s="107" t="s">
        <v>2572</v>
      </c>
      <c r="B1209" s="109" t="s">
        <v>2748</v>
      </c>
      <c r="C1209" s="107" t="s">
        <v>15</v>
      </c>
      <c r="D1209" s="107" t="s">
        <v>2749</v>
      </c>
      <c r="E1209" s="284" t="s">
        <v>2573</v>
      </c>
      <c r="F1209" s="284"/>
      <c r="G1209" s="108" t="s">
        <v>25</v>
      </c>
      <c r="H1209" s="205">
        <v>1.7999999999999999E-2</v>
      </c>
      <c r="I1209" s="178">
        <v>84.56</v>
      </c>
      <c r="J1209" s="178">
        <v>1.52</v>
      </c>
    </row>
    <row r="1210" spans="1:10" customFormat="1" ht="26.1" customHeight="1" x14ac:dyDescent="0.2">
      <c r="A1210" s="107" t="s">
        <v>2572</v>
      </c>
      <c r="B1210" s="109" t="s">
        <v>2824</v>
      </c>
      <c r="C1210" s="107" t="s">
        <v>15</v>
      </c>
      <c r="D1210" s="107" t="s">
        <v>2825</v>
      </c>
      <c r="E1210" s="284" t="s">
        <v>2573</v>
      </c>
      <c r="F1210" s="284"/>
      <c r="G1210" s="108" t="s">
        <v>25</v>
      </c>
      <c r="H1210" s="205">
        <v>1</v>
      </c>
      <c r="I1210" s="178">
        <v>5.04</v>
      </c>
      <c r="J1210" s="178">
        <v>5.04</v>
      </c>
    </row>
    <row r="1211" spans="1:10" customFormat="1" ht="25.5" x14ac:dyDescent="0.2">
      <c r="A1211" s="206"/>
      <c r="B1211" s="206"/>
      <c r="C1211" s="206"/>
      <c r="D1211" s="206"/>
      <c r="E1211" s="206" t="s">
        <v>3313</v>
      </c>
      <c r="F1211" s="207">
        <v>5.8</v>
      </c>
      <c r="G1211" s="206" t="s">
        <v>3314</v>
      </c>
      <c r="H1211" s="207">
        <v>0</v>
      </c>
      <c r="I1211" s="206" t="s">
        <v>3315</v>
      </c>
      <c r="J1211" s="207">
        <v>5.8</v>
      </c>
    </row>
    <row r="1212" spans="1:10" customFormat="1" ht="15" thickBot="1" x14ac:dyDescent="0.25">
      <c r="A1212" s="206"/>
      <c r="B1212" s="206"/>
      <c r="C1212" s="206"/>
      <c r="D1212" s="206"/>
      <c r="E1212" s="206" t="s">
        <v>3316</v>
      </c>
      <c r="F1212" s="207">
        <v>4.22</v>
      </c>
      <c r="G1212" s="206"/>
      <c r="H1212" s="285" t="s">
        <v>3317</v>
      </c>
      <c r="I1212" s="285"/>
      <c r="J1212" s="207">
        <v>19.55</v>
      </c>
    </row>
    <row r="1213" spans="1:10" customFormat="1" ht="0.95" customHeight="1" thickTop="1" x14ac:dyDescent="0.2">
      <c r="A1213" s="208"/>
      <c r="B1213" s="208"/>
      <c r="C1213" s="208"/>
      <c r="D1213" s="208"/>
      <c r="E1213" s="208"/>
      <c r="F1213" s="208"/>
      <c r="G1213" s="208"/>
      <c r="H1213" s="208"/>
      <c r="I1213" s="208"/>
      <c r="J1213" s="208"/>
    </row>
    <row r="1214" spans="1:10" customFormat="1" ht="18" customHeight="1" x14ac:dyDescent="0.2">
      <c r="A1214" s="179" t="s">
        <v>2224</v>
      </c>
      <c r="B1214" s="180" t="s">
        <v>1</v>
      </c>
      <c r="C1214" s="179" t="s">
        <v>2</v>
      </c>
      <c r="D1214" s="179" t="s">
        <v>3</v>
      </c>
      <c r="E1214" s="281" t="s">
        <v>3297</v>
      </c>
      <c r="F1214" s="281"/>
      <c r="G1214" s="181" t="s">
        <v>4</v>
      </c>
      <c r="H1214" s="180" t="s">
        <v>5</v>
      </c>
      <c r="I1214" s="180" t="s">
        <v>6</v>
      </c>
      <c r="J1214" s="180" t="s">
        <v>8</v>
      </c>
    </row>
    <row r="1215" spans="1:10" customFormat="1" ht="51.95" customHeight="1" x14ac:dyDescent="0.2">
      <c r="A1215" s="187" t="s">
        <v>3298</v>
      </c>
      <c r="B1215" s="189" t="s">
        <v>2006</v>
      </c>
      <c r="C1215" s="187" t="s">
        <v>15</v>
      </c>
      <c r="D1215" s="187" t="s">
        <v>2007</v>
      </c>
      <c r="E1215" s="282" t="s">
        <v>3544</v>
      </c>
      <c r="F1215" s="282"/>
      <c r="G1215" s="188" t="s">
        <v>25</v>
      </c>
      <c r="H1215" s="199">
        <v>1</v>
      </c>
      <c r="I1215" s="190">
        <v>33.43</v>
      </c>
      <c r="J1215" s="190">
        <v>33.43</v>
      </c>
    </row>
    <row r="1216" spans="1:10" customFormat="1" ht="26.1" customHeight="1" x14ac:dyDescent="0.2">
      <c r="A1216" s="200" t="s">
        <v>3300</v>
      </c>
      <c r="B1216" s="201" t="s">
        <v>3513</v>
      </c>
      <c r="C1216" s="200" t="s">
        <v>15</v>
      </c>
      <c r="D1216" s="200" t="s">
        <v>3514</v>
      </c>
      <c r="E1216" s="283" t="s">
        <v>3306</v>
      </c>
      <c r="F1216" s="283"/>
      <c r="G1216" s="202" t="s">
        <v>55</v>
      </c>
      <c r="H1216" s="203">
        <v>0.11119999999999999</v>
      </c>
      <c r="I1216" s="204">
        <v>31.05</v>
      </c>
      <c r="J1216" s="204">
        <v>3.45</v>
      </c>
    </row>
    <row r="1217" spans="1:10" customFormat="1" ht="26.1" customHeight="1" x14ac:dyDescent="0.2">
      <c r="A1217" s="200" t="s">
        <v>3300</v>
      </c>
      <c r="B1217" s="201" t="s">
        <v>3515</v>
      </c>
      <c r="C1217" s="200" t="s">
        <v>15</v>
      </c>
      <c r="D1217" s="200" t="s">
        <v>3516</v>
      </c>
      <c r="E1217" s="283" t="s">
        <v>3306</v>
      </c>
      <c r="F1217" s="283"/>
      <c r="G1217" s="202" t="s">
        <v>55</v>
      </c>
      <c r="H1217" s="203">
        <v>0.11119999999999999</v>
      </c>
      <c r="I1217" s="204">
        <v>25.53</v>
      </c>
      <c r="J1217" s="204">
        <v>2.83</v>
      </c>
    </row>
    <row r="1218" spans="1:10" customFormat="1" ht="26.1" customHeight="1" x14ac:dyDescent="0.2">
      <c r="A1218" s="107" t="s">
        <v>2572</v>
      </c>
      <c r="B1218" s="109" t="s">
        <v>2826</v>
      </c>
      <c r="C1218" s="107" t="s">
        <v>15</v>
      </c>
      <c r="D1218" s="107" t="s">
        <v>2827</v>
      </c>
      <c r="E1218" s="284" t="s">
        <v>2573</v>
      </c>
      <c r="F1218" s="284"/>
      <c r="G1218" s="108" t="s">
        <v>25</v>
      </c>
      <c r="H1218" s="205">
        <v>1</v>
      </c>
      <c r="I1218" s="178">
        <v>21.95</v>
      </c>
      <c r="J1218" s="178">
        <v>21.95</v>
      </c>
    </row>
    <row r="1219" spans="1:10" customFormat="1" ht="26.1" customHeight="1" x14ac:dyDescent="0.2">
      <c r="A1219" s="107" t="s">
        <v>2572</v>
      </c>
      <c r="B1219" s="109" t="s">
        <v>2748</v>
      </c>
      <c r="C1219" s="107" t="s">
        <v>15</v>
      </c>
      <c r="D1219" s="107" t="s">
        <v>2749</v>
      </c>
      <c r="E1219" s="284" t="s">
        <v>2573</v>
      </c>
      <c r="F1219" s="284"/>
      <c r="G1219" s="108" t="s">
        <v>25</v>
      </c>
      <c r="H1219" s="205">
        <v>0.04</v>
      </c>
      <c r="I1219" s="178">
        <v>84.56</v>
      </c>
      <c r="J1219" s="178">
        <v>3.38</v>
      </c>
    </row>
    <row r="1220" spans="1:10" customFormat="1" ht="24" customHeight="1" x14ac:dyDescent="0.2">
      <c r="A1220" s="107" t="s">
        <v>2572</v>
      </c>
      <c r="B1220" s="109" t="s">
        <v>2744</v>
      </c>
      <c r="C1220" s="107" t="s">
        <v>15</v>
      </c>
      <c r="D1220" s="107" t="s">
        <v>2745</v>
      </c>
      <c r="E1220" s="284" t="s">
        <v>2573</v>
      </c>
      <c r="F1220" s="284"/>
      <c r="G1220" s="108" t="s">
        <v>25</v>
      </c>
      <c r="H1220" s="205">
        <v>2.35E-2</v>
      </c>
      <c r="I1220" s="178">
        <v>74.63</v>
      </c>
      <c r="J1220" s="178">
        <v>1.75</v>
      </c>
    </row>
    <row r="1221" spans="1:10" customFormat="1" ht="24" customHeight="1" x14ac:dyDescent="0.2">
      <c r="A1221" s="107" t="s">
        <v>2572</v>
      </c>
      <c r="B1221" s="109" t="s">
        <v>2750</v>
      </c>
      <c r="C1221" s="107" t="s">
        <v>15</v>
      </c>
      <c r="D1221" s="107" t="s">
        <v>3528</v>
      </c>
      <c r="E1221" s="284" t="s">
        <v>2573</v>
      </c>
      <c r="F1221" s="284"/>
      <c r="G1221" s="108" t="s">
        <v>25</v>
      </c>
      <c r="H1221" s="205">
        <v>2.4899999999999999E-2</v>
      </c>
      <c r="I1221" s="178">
        <v>2.82</v>
      </c>
      <c r="J1221" s="178">
        <v>7.0000000000000007E-2</v>
      </c>
    </row>
    <row r="1222" spans="1:10" customFormat="1" ht="25.5" x14ac:dyDescent="0.2">
      <c r="A1222" s="206"/>
      <c r="B1222" s="206"/>
      <c r="C1222" s="206"/>
      <c r="D1222" s="206"/>
      <c r="E1222" s="206" t="s">
        <v>3313</v>
      </c>
      <c r="F1222" s="207">
        <v>4.8</v>
      </c>
      <c r="G1222" s="206" t="s">
        <v>3314</v>
      </c>
      <c r="H1222" s="207">
        <v>0</v>
      </c>
      <c r="I1222" s="206" t="s">
        <v>3315</v>
      </c>
      <c r="J1222" s="207">
        <v>4.8</v>
      </c>
    </row>
    <row r="1223" spans="1:10" customFormat="1" ht="15" thickBot="1" x14ac:dyDescent="0.25">
      <c r="A1223" s="206"/>
      <c r="B1223" s="206"/>
      <c r="C1223" s="206"/>
      <c r="D1223" s="206"/>
      <c r="E1223" s="206" t="s">
        <v>3316</v>
      </c>
      <c r="F1223" s="207">
        <v>9.1999999999999993</v>
      </c>
      <c r="G1223" s="206"/>
      <c r="H1223" s="285" t="s">
        <v>3317</v>
      </c>
      <c r="I1223" s="285"/>
      <c r="J1223" s="207">
        <v>42.63</v>
      </c>
    </row>
    <row r="1224" spans="1:10" customFormat="1" ht="0.95" customHeight="1" thickTop="1" x14ac:dyDescent="0.2">
      <c r="A1224" s="208"/>
      <c r="B1224" s="208"/>
      <c r="C1224" s="208"/>
      <c r="D1224" s="208"/>
      <c r="E1224" s="208"/>
      <c r="F1224" s="208"/>
      <c r="G1224" s="208"/>
      <c r="H1224" s="208"/>
      <c r="I1224" s="208"/>
      <c r="J1224" s="208"/>
    </row>
    <row r="1225" spans="1:10" customFormat="1" ht="18" customHeight="1" x14ac:dyDescent="0.2">
      <c r="A1225" s="179" t="s">
        <v>2225</v>
      </c>
      <c r="B1225" s="180" t="s">
        <v>1</v>
      </c>
      <c r="C1225" s="179" t="s">
        <v>2</v>
      </c>
      <c r="D1225" s="179" t="s">
        <v>3</v>
      </c>
      <c r="E1225" s="281" t="s">
        <v>3297</v>
      </c>
      <c r="F1225" s="281"/>
      <c r="G1225" s="181" t="s">
        <v>4</v>
      </c>
      <c r="H1225" s="180" t="s">
        <v>5</v>
      </c>
      <c r="I1225" s="180" t="s">
        <v>6</v>
      </c>
      <c r="J1225" s="180" t="s">
        <v>8</v>
      </c>
    </row>
    <row r="1226" spans="1:10" customFormat="1" ht="39" customHeight="1" x14ac:dyDescent="0.2">
      <c r="A1226" s="187" t="s">
        <v>3298</v>
      </c>
      <c r="B1226" s="189" t="s">
        <v>2008</v>
      </c>
      <c r="C1226" s="187" t="s">
        <v>15</v>
      </c>
      <c r="D1226" s="187" t="s">
        <v>1609</v>
      </c>
      <c r="E1226" s="282" t="s">
        <v>3544</v>
      </c>
      <c r="F1226" s="282"/>
      <c r="G1226" s="188" t="s">
        <v>25</v>
      </c>
      <c r="H1226" s="199">
        <v>1</v>
      </c>
      <c r="I1226" s="190">
        <v>16.55</v>
      </c>
      <c r="J1226" s="190">
        <v>16.55</v>
      </c>
    </row>
    <row r="1227" spans="1:10" customFormat="1" ht="26.1" customHeight="1" x14ac:dyDescent="0.2">
      <c r="A1227" s="200" t="s">
        <v>3300</v>
      </c>
      <c r="B1227" s="201" t="s">
        <v>3515</v>
      </c>
      <c r="C1227" s="200" t="s">
        <v>15</v>
      </c>
      <c r="D1227" s="200" t="s">
        <v>3516</v>
      </c>
      <c r="E1227" s="283" t="s">
        <v>3306</v>
      </c>
      <c r="F1227" s="283"/>
      <c r="G1227" s="202" t="s">
        <v>55</v>
      </c>
      <c r="H1227" s="203">
        <v>9.2399999999999996E-2</v>
      </c>
      <c r="I1227" s="204">
        <v>25.53</v>
      </c>
      <c r="J1227" s="204">
        <v>2.35</v>
      </c>
    </row>
    <row r="1228" spans="1:10" customFormat="1" ht="26.1" customHeight="1" x14ac:dyDescent="0.2">
      <c r="A1228" s="200" t="s">
        <v>3300</v>
      </c>
      <c r="B1228" s="201" t="s">
        <v>3513</v>
      </c>
      <c r="C1228" s="200" t="s">
        <v>15</v>
      </c>
      <c r="D1228" s="200" t="s">
        <v>3514</v>
      </c>
      <c r="E1228" s="283" t="s">
        <v>3306</v>
      </c>
      <c r="F1228" s="283"/>
      <c r="G1228" s="202" t="s">
        <v>55</v>
      </c>
      <c r="H1228" s="203">
        <v>9.2399999999999996E-2</v>
      </c>
      <c r="I1228" s="204">
        <v>31.05</v>
      </c>
      <c r="J1228" s="204">
        <v>2.86</v>
      </c>
    </row>
    <row r="1229" spans="1:10" customFormat="1" ht="24" customHeight="1" x14ac:dyDescent="0.2">
      <c r="A1229" s="107" t="s">
        <v>2572</v>
      </c>
      <c r="B1229" s="109" t="s">
        <v>2750</v>
      </c>
      <c r="C1229" s="107" t="s">
        <v>15</v>
      </c>
      <c r="D1229" s="107" t="s">
        <v>3528</v>
      </c>
      <c r="E1229" s="284" t="s">
        <v>2573</v>
      </c>
      <c r="F1229" s="284"/>
      <c r="G1229" s="108" t="s">
        <v>25</v>
      </c>
      <c r="H1229" s="205">
        <v>2.06E-2</v>
      </c>
      <c r="I1229" s="178">
        <v>2.82</v>
      </c>
      <c r="J1229" s="178">
        <v>0.05</v>
      </c>
    </row>
    <row r="1230" spans="1:10" customFormat="1" ht="24" customHeight="1" x14ac:dyDescent="0.2">
      <c r="A1230" s="107" t="s">
        <v>2572</v>
      </c>
      <c r="B1230" s="109" t="s">
        <v>2744</v>
      </c>
      <c r="C1230" s="107" t="s">
        <v>15</v>
      </c>
      <c r="D1230" s="107" t="s">
        <v>2745</v>
      </c>
      <c r="E1230" s="284" t="s">
        <v>2573</v>
      </c>
      <c r="F1230" s="284"/>
      <c r="G1230" s="108" t="s">
        <v>25</v>
      </c>
      <c r="H1230" s="205">
        <v>1.8800000000000001E-2</v>
      </c>
      <c r="I1230" s="178">
        <v>74.63</v>
      </c>
      <c r="J1230" s="178">
        <v>1.4</v>
      </c>
    </row>
    <row r="1231" spans="1:10" customFormat="1" ht="26.1" customHeight="1" x14ac:dyDescent="0.2">
      <c r="A1231" s="107" t="s">
        <v>2572</v>
      </c>
      <c r="B1231" s="109" t="s">
        <v>2828</v>
      </c>
      <c r="C1231" s="107" t="s">
        <v>15</v>
      </c>
      <c r="D1231" s="107" t="s">
        <v>2829</v>
      </c>
      <c r="E1231" s="284" t="s">
        <v>2573</v>
      </c>
      <c r="F1231" s="284"/>
      <c r="G1231" s="108" t="s">
        <v>25</v>
      </c>
      <c r="H1231" s="205">
        <v>1</v>
      </c>
      <c r="I1231" s="178">
        <v>7.7</v>
      </c>
      <c r="J1231" s="178">
        <v>7.7</v>
      </c>
    </row>
    <row r="1232" spans="1:10" customFormat="1" ht="26.1" customHeight="1" x14ac:dyDescent="0.2">
      <c r="A1232" s="107" t="s">
        <v>2572</v>
      </c>
      <c r="B1232" s="109" t="s">
        <v>2748</v>
      </c>
      <c r="C1232" s="107" t="s">
        <v>15</v>
      </c>
      <c r="D1232" s="107" t="s">
        <v>2749</v>
      </c>
      <c r="E1232" s="284" t="s">
        <v>2573</v>
      </c>
      <c r="F1232" s="284"/>
      <c r="G1232" s="108" t="s">
        <v>25</v>
      </c>
      <c r="H1232" s="205">
        <v>2.5999999999999999E-2</v>
      </c>
      <c r="I1232" s="178">
        <v>84.56</v>
      </c>
      <c r="J1232" s="178">
        <v>2.19</v>
      </c>
    </row>
    <row r="1233" spans="1:10" customFormat="1" ht="25.5" x14ac:dyDescent="0.2">
      <c r="A1233" s="206"/>
      <c r="B1233" s="206"/>
      <c r="C1233" s="206"/>
      <c r="D1233" s="206"/>
      <c r="E1233" s="206" t="s">
        <v>3313</v>
      </c>
      <c r="F1233" s="207">
        <v>3.99</v>
      </c>
      <c r="G1233" s="206" t="s">
        <v>3314</v>
      </c>
      <c r="H1233" s="207">
        <v>0</v>
      </c>
      <c r="I1233" s="206" t="s">
        <v>3315</v>
      </c>
      <c r="J1233" s="207">
        <v>3.99</v>
      </c>
    </row>
    <row r="1234" spans="1:10" customFormat="1" ht="15" thickBot="1" x14ac:dyDescent="0.25">
      <c r="A1234" s="206"/>
      <c r="B1234" s="206"/>
      <c r="C1234" s="206"/>
      <c r="D1234" s="206"/>
      <c r="E1234" s="206" t="s">
        <v>3316</v>
      </c>
      <c r="F1234" s="207">
        <v>4.55</v>
      </c>
      <c r="G1234" s="206"/>
      <c r="H1234" s="285" t="s">
        <v>3317</v>
      </c>
      <c r="I1234" s="285"/>
      <c r="J1234" s="207">
        <v>21.1</v>
      </c>
    </row>
    <row r="1235" spans="1:10" customFormat="1" ht="0.95" customHeight="1" thickTop="1" x14ac:dyDescent="0.2">
      <c r="A1235" s="208"/>
      <c r="B1235" s="208"/>
      <c r="C1235" s="208"/>
      <c r="D1235" s="208"/>
      <c r="E1235" s="208"/>
      <c r="F1235" s="208"/>
      <c r="G1235" s="208"/>
      <c r="H1235" s="208"/>
      <c r="I1235" s="208"/>
      <c r="J1235" s="208"/>
    </row>
    <row r="1236" spans="1:10" customFormat="1" ht="18" customHeight="1" x14ac:dyDescent="0.2">
      <c r="A1236" s="179" t="s">
        <v>2226</v>
      </c>
      <c r="B1236" s="180" t="s">
        <v>1</v>
      </c>
      <c r="C1236" s="179" t="s">
        <v>2</v>
      </c>
      <c r="D1236" s="179" t="s">
        <v>3</v>
      </c>
      <c r="E1236" s="281" t="s">
        <v>3297</v>
      </c>
      <c r="F1236" s="281"/>
      <c r="G1236" s="181" t="s">
        <v>4</v>
      </c>
      <c r="H1236" s="180" t="s">
        <v>5</v>
      </c>
      <c r="I1236" s="180" t="s">
        <v>6</v>
      </c>
      <c r="J1236" s="180" t="s">
        <v>8</v>
      </c>
    </row>
    <row r="1237" spans="1:10" customFormat="1" ht="39" customHeight="1" x14ac:dyDescent="0.2">
      <c r="A1237" s="187" t="s">
        <v>3298</v>
      </c>
      <c r="B1237" s="189" t="s">
        <v>2009</v>
      </c>
      <c r="C1237" s="187" t="s">
        <v>15</v>
      </c>
      <c r="D1237" s="187" t="s">
        <v>1610</v>
      </c>
      <c r="E1237" s="282" t="s">
        <v>3544</v>
      </c>
      <c r="F1237" s="282"/>
      <c r="G1237" s="188" t="s">
        <v>25</v>
      </c>
      <c r="H1237" s="199">
        <v>1</v>
      </c>
      <c r="I1237" s="190">
        <v>18.329999999999998</v>
      </c>
      <c r="J1237" s="190">
        <v>18.329999999999998</v>
      </c>
    </row>
    <row r="1238" spans="1:10" customFormat="1" ht="26.1" customHeight="1" x14ac:dyDescent="0.2">
      <c r="A1238" s="200" t="s">
        <v>3300</v>
      </c>
      <c r="B1238" s="201" t="s">
        <v>3513</v>
      </c>
      <c r="C1238" s="200" t="s">
        <v>15</v>
      </c>
      <c r="D1238" s="200" t="s">
        <v>3514</v>
      </c>
      <c r="E1238" s="283" t="s">
        <v>3306</v>
      </c>
      <c r="F1238" s="283"/>
      <c r="G1238" s="202" t="s">
        <v>55</v>
      </c>
      <c r="H1238" s="203">
        <v>7.3499999999999996E-2</v>
      </c>
      <c r="I1238" s="204">
        <v>31.05</v>
      </c>
      <c r="J1238" s="204">
        <v>2.2799999999999998</v>
      </c>
    </row>
    <row r="1239" spans="1:10" customFormat="1" ht="26.1" customHeight="1" x14ac:dyDescent="0.2">
      <c r="A1239" s="200" t="s">
        <v>3300</v>
      </c>
      <c r="B1239" s="201" t="s">
        <v>3515</v>
      </c>
      <c r="C1239" s="200" t="s">
        <v>15</v>
      </c>
      <c r="D1239" s="200" t="s">
        <v>3516</v>
      </c>
      <c r="E1239" s="283" t="s">
        <v>3306</v>
      </c>
      <c r="F1239" s="283"/>
      <c r="G1239" s="202" t="s">
        <v>55</v>
      </c>
      <c r="H1239" s="203">
        <v>7.3499999999999996E-2</v>
      </c>
      <c r="I1239" s="204">
        <v>25.53</v>
      </c>
      <c r="J1239" s="204">
        <v>1.87</v>
      </c>
    </row>
    <row r="1240" spans="1:10" customFormat="1" ht="26.1" customHeight="1" x14ac:dyDescent="0.2">
      <c r="A1240" s="107" t="s">
        <v>2572</v>
      </c>
      <c r="B1240" s="109" t="s">
        <v>2748</v>
      </c>
      <c r="C1240" s="107" t="s">
        <v>15</v>
      </c>
      <c r="D1240" s="107" t="s">
        <v>2749</v>
      </c>
      <c r="E1240" s="284" t="s">
        <v>2573</v>
      </c>
      <c r="F1240" s="284"/>
      <c r="G1240" s="108" t="s">
        <v>25</v>
      </c>
      <c r="H1240" s="205">
        <v>1.9E-2</v>
      </c>
      <c r="I1240" s="178">
        <v>84.56</v>
      </c>
      <c r="J1240" s="178">
        <v>1.6</v>
      </c>
    </row>
    <row r="1241" spans="1:10" customFormat="1" ht="24" customHeight="1" x14ac:dyDescent="0.2">
      <c r="A1241" s="107" t="s">
        <v>2572</v>
      </c>
      <c r="B1241" s="109" t="s">
        <v>2750</v>
      </c>
      <c r="C1241" s="107" t="s">
        <v>15</v>
      </c>
      <c r="D1241" s="107" t="s">
        <v>3528</v>
      </c>
      <c r="E1241" s="284" t="s">
        <v>2573</v>
      </c>
      <c r="F1241" s="284"/>
      <c r="G1241" s="108" t="s">
        <v>25</v>
      </c>
      <c r="H1241" s="205">
        <v>1.6500000000000001E-2</v>
      </c>
      <c r="I1241" s="178">
        <v>2.82</v>
      </c>
      <c r="J1241" s="178">
        <v>0.04</v>
      </c>
    </row>
    <row r="1242" spans="1:10" customFormat="1" ht="24" customHeight="1" x14ac:dyDescent="0.2">
      <c r="A1242" s="107" t="s">
        <v>2572</v>
      </c>
      <c r="B1242" s="109" t="s">
        <v>2744</v>
      </c>
      <c r="C1242" s="107" t="s">
        <v>15</v>
      </c>
      <c r="D1242" s="107" t="s">
        <v>2745</v>
      </c>
      <c r="E1242" s="284" t="s">
        <v>2573</v>
      </c>
      <c r="F1242" s="284"/>
      <c r="G1242" s="108" t="s">
        <v>25</v>
      </c>
      <c r="H1242" s="205">
        <v>1.41E-2</v>
      </c>
      <c r="I1242" s="178">
        <v>74.63</v>
      </c>
      <c r="J1242" s="178">
        <v>1.05</v>
      </c>
    </row>
    <row r="1243" spans="1:10" customFormat="1" ht="26.1" customHeight="1" x14ac:dyDescent="0.2">
      <c r="A1243" s="107" t="s">
        <v>2572</v>
      </c>
      <c r="B1243" s="109" t="s">
        <v>2830</v>
      </c>
      <c r="C1243" s="107" t="s">
        <v>15</v>
      </c>
      <c r="D1243" s="107" t="s">
        <v>2831</v>
      </c>
      <c r="E1243" s="284" t="s">
        <v>2573</v>
      </c>
      <c r="F1243" s="284"/>
      <c r="G1243" s="108" t="s">
        <v>25</v>
      </c>
      <c r="H1243" s="205">
        <v>1</v>
      </c>
      <c r="I1243" s="178">
        <v>11.49</v>
      </c>
      <c r="J1243" s="178">
        <v>11.49</v>
      </c>
    </row>
    <row r="1244" spans="1:10" customFormat="1" ht="25.5" x14ac:dyDescent="0.2">
      <c r="A1244" s="206"/>
      <c r="B1244" s="206"/>
      <c r="C1244" s="206"/>
      <c r="D1244" s="206"/>
      <c r="E1244" s="206" t="s">
        <v>3313</v>
      </c>
      <c r="F1244" s="207">
        <v>3.17</v>
      </c>
      <c r="G1244" s="206" t="s">
        <v>3314</v>
      </c>
      <c r="H1244" s="207">
        <v>0</v>
      </c>
      <c r="I1244" s="206" t="s">
        <v>3315</v>
      </c>
      <c r="J1244" s="207">
        <v>3.17</v>
      </c>
    </row>
    <row r="1245" spans="1:10" customFormat="1" ht="15" thickBot="1" x14ac:dyDescent="0.25">
      <c r="A1245" s="206"/>
      <c r="B1245" s="206"/>
      <c r="C1245" s="206"/>
      <c r="D1245" s="206"/>
      <c r="E1245" s="206" t="s">
        <v>3316</v>
      </c>
      <c r="F1245" s="207">
        <v>5.04</v>
      </c>
      <c r="G1245" s="206"/>
      <c r="H1245" s="285" t="s">
        <v>3317</v>
      </c>
      <c r="I1245" s="285"/>
      <c r="J1245" s="207">
        <v>23.37</v>
      </c>
    </row>
    <row r="1246" spans="1:10" customFormat="1" ht="0.95" customHeight="1" thickTop="1" x14ac:dyDescent="0.2">
      <c r="A1246" s="208"/>
      <c r="B1246" s="208"/>
      <c r="C1246" s="208"/>
      <c r="D1246" s="208"/>
      <c r="E1246" s="208"/>
      <c r="F1246" s="208"/>
      <c r="G1246" s="208"/>
      <c r="H1246" s="208"/>
      <c r="I1246" s="208"/>
      <c r="J1246" s="208"/>
    </row>
    <row r="1247" spans="1:10" customFormat="1" ht="18" customHeight="1" x14ac:dyDescent="0.2">
      <c r="A1247" s="179" t="s">
        <v>2227</v>
      </c>
      <c r="B1247" s="180" t="s">
        <v>1</v>
      </c>
      <c r="C1247" s="179" t="s">
        <v>2</v>
      </c>
      <c r="D1247" s="179" t="s">
        <v>3</v>
      </c>
      <c r="E1247" s="281" t="s">
        <v>3297</v>
      </c>
      <c r="F1247" s="281"/>
      <c r="G1247" s="181" t="s">
        <v>4</v>
      </c>
      <c r="H1247" s="180" t="s">
        <v>5</v>
      </c>
      <c r="I1247" s="180" t="s">
        <v>6</v>
      </c>
      <c r="J1247" s="180" t="s">
        <v>8</v>
      </c>
    </row>
    <row r="1248" spans="1:10" customFormat="1" ht="39" customHeight="1" x14ac:dyDescent="0.2">
      <c r="A1248" s="187" t="s">
        <v>3298</v>
      </c>
      <c r="B1248" s="189" t="s">
        <v>2010</v>
      </c>
      <c r="C1248" s="187" t="s">
        <v>15</v>
      </c>
      <c r="D1248" s="187" t="s">
        <v>1611</v>
      </c>
      <c r="E1248" s="282" t="s">
        <v>3544</v>
      </c>
      <c r="F1248" s="282"/>
      <c r="G1248" s="188" t="s">
        <v>25</v>
      </c>
      <c r="H1248" s="199">
        <v>1</v>
      </c>
      <c r="I1248" s="190">
        <v>31.84</v>
      </c>
      <c r="J1248" s="190">
        <v>31.84</v>
      </c>
    </row>
    <row r="1249" spans="1:10" customFormat="1" ht="26.1" customHeight="1" x14ac:dyDescent="0.2">
      <c r="A1249" s="200" t="s">
        <v>3300</v>
      </c>
      <c r="B1249" s="201" t="s">
        <v>3513</v>
      </c>
      <c r="C1249" s="200" t="s">
        <v>15</v>
      </c>
      <c r="D1249" s="200" t="s">
        <v>3514</v>
      </c>
      <c r="E1249" s="283" t="s">
        <v>3306</v>
      </c>
      <c r="F1249" s="283"/>
      <c r="G1249" s="202" t="s">
        <v>55</v>
      </c>
      <c r="H1249" s="203">
        <v>0.10349999999999999</v>
      </c>
      <c r="I1249" s="204">
        <v>31.05</v>
      </c>
      <c r="J1249" s="204">
        <v>3.21</v>
      </c>
    </row>
    <row r="1250" spans="1:10" customFormat="1" ht="26.1" customHeight="1" x14ac:dyDescent="0.2">
      <c r="A1250" s="200" t="s">
        <v>3300</v>
      </c>
      <c r="B1250" s="201" t="s">
        <v>3515</v>
      </c>
      <c r="C1250" s="200" t="s">
        <v>15</v>
      </c>
      <c r="D1250" s="200" t="s">
        <v>3516</v>
      </c>
      <c r="E1250" s="283" t="s">
        <v>3306</v>
      </c>
      <c r="F1250" s="283"/>
      <c r="G1250" s="202" t="s">
        <v>55</v>
      </c>
      <c r="H1250" s="203">
        <v>0.10349999999999999</v>
      </c>
      <c r="I1250" s="204">
        <v>25.53</v>
      </c>
      <c r="J1250" s="204">
        <v>2.64</v>
      </c>
    </row>
    <row r="1251" spans="1:10" customFormat="1" ht="26.1" customHeight="1" x14ac:dyDescent="0.2">
      <c r="A1251" s="107" t="s">
        <v>2572</v>
      </c>
      <c r="B1251" s="109" t="s">
        <v>2832</v>
      </c>
      <c r="C1251" s="107" t="s">
        <v>15</v>
      </c>
      <c r="D1251" s="107" t="s">
        <v>2833</v>
      </c>
      <c r="E1251" s="284" t="s">
        <v>2573</v>
      </c>
      <c r="F1251" s="284"/>
      <c r="G1251" s="108" t="s">
        <v>25</v>
      </c>
      <c r="H1251" s="205">
        <v>1</v>
      </c>
      <c r="I1251" s="178">
        <v>21.31</v>
      </c>
      <c r="J1251" s="178">
        <v>21.31</v>
      </c>
    </row>
    <row r="1252" spans="1:10" customFormat="1" ht="24" customHeight="1" x14ac:dyDescent="0.2">
      <c r="A1252" s="107" t="s">
        <v>2572</v>
      </c>
      <c r="B1252" s="109" t="s">
        <v>2744</v>
      </c>
      <c r="C1252" s="107" t="s">
        <v>15</v>
      </c>
      <c r="D1252" s="107" t="s">
        <v>2745</v>
      </c>
      <c r="E1252" s="284" t="s">
        <v>2573</v>
      </c>
      <c r="F1252" s="284"/>
      <c r="G1252" s="108" t="s">
        <v>25</v>
      </c>
      <c r="H1252" s="205">
        <v>2.12E-2</v>
      </c>
      <c r="I1252" s="178">
        <v>74.63</v>
      </c>
      <c r="J1252" s="178">
        <v>1.58</v>
      </c>
    </row>
    <row r="1253" spans="1:10" customFormat="1" ht="26.1" customHeight="1" x14ac:dyDescent="0.2">
      <c r="A1253" s="107" t="s">
        <v>2572</v>
      </c>
      <c r="B1253" s="109" t="s">
        <v>2748</v>
      </c>
      <c r="C1253" s="107" t="s">
        <v>15</v>
      </c>
      <c r="D1253" s="107" t="s">
        <v>2749</v>
      </c>
      <c r="E1253" s="284" t="s">
        <v>2573</v>
      </c>
      <c r="F1253" s="284"/>
      <c r="G1253" s="108" t="s">
        <v>25</v>
      </c>
      <c r="H1253" s="205">
        <v>3.5999999999999997E-2</v>
      </c>
      <c r="I1253" s="178">
        <v>84.56</v>
      </c>
      <c r="J1253" s="178">
        <v>3.04</v>
      </c>
    </row>
    <row r="1254" spans="1:10" customFormat="1" ht="24" customHeight="1" x14ac:dyDescent="0.2">
      <c r="A1254" s="107" t="s">
        <v>2572</v>
      </c>
      <c r="B1254" s="109" t="s">
        <v>2750</v>
      </c>
      <c r="C1254" s="107" t="s">
        <v>15</v>
      </c>
      <c r="D1254" s="107" t="s">
        <v>3528</v>
      </c>
      <c r="E1254" s="284" t="s">
        <v>2573</v>
      </c>
      <c r="F1254" s="284"/>
      <c r="G1254" s="108" t="s">
        <v>25</v>
      </c>
      <c r="H1254" s="205">
        <v>2.3300000000000001E-2</v>
      </c>
      <c r="I1254" s="178">
        <v>2.82</v>
      </c>
      <c r="J1254" s="178">
        <v>0.06</v>
      </c>
    </row>
    <row r="1255" spans="1:10" customFormat="1" ht="25.5" x14ac:dyDescent="0.2">
      <c r="A1255" s="206"/>
      <c r="B1255" s="206"/>
      <c r="C1255" s="206"/>
      <c r="D1255" s="206"/>
      <c r="E1255" s="206" t="s">
        <v>3313</v>
      </c>
      <c r="F1255" s="207">
        <v>4.47</v>
      </c>
      <c r="G1255" s="206" t="s">
        <v>3314</v>
      </c>
      <c r="H1255" s="207">
        <v>0</v>
      </c>
      <c r="I1255" s="206" t="s">
        <v>3315</v>
      </c>
      <c r="J1255" s="207">
        <v>4.47</v>
      </c>
    </row>
    <row r="1256" spans="1:10" customFormat="1" ht="15" thickBot="1" x14ac:dyDescent="0.25">
      <c r="A1256" s="206"/>
      <c r="B1256" s="206"/>
      <c r="C1256" s="206"/>
      <c r="D1256" s="206"/>
      <c r="E1256" s="206" t="s">
        <v>3316</v>
      </c>
      <c r="F1256" s="207">
        <v>8.76</v>
      </c>
      <c r="G1256" s="206"/>
      <c r="H1256" s="285" t="s">
        <v>3317</v>
      </c>
      <c r="I1256" s="285"/>
      <c r="J1256" s="207">
        <v>40.6</v>
      </c>
    </row>
    <row r="1257" spans="1:10" customFormat="1" ht="0.95" customHeight="1" thickTop="1" x14ac:dyDescent="0.2">
      <c r="A1257" s="208"/>
      <c r="B1257" s="208"/>
      <c r="C1257" s="208"/>
      <c r="D1257" s="208"/>
      <c r="E1257" s="208"/>
      <c r="F1257" s="208"/>
      <c r="G1257" s="208"/>
      <c r="H1257" s="208"/>
      <c r="I1257" s="208"/>
      <c r="J1257" s="208"/>
    </row>
    <row r="1258" spans="1:10" customFormat="1" ht="18" customHeight="1" x14ac:dyDescent="0.2">
      <c r="A1258" s="179" t="s">
        <v>2228</v>
      </c>
      <c r="B1258" s="180" t="s">
        <v>1</v>
      </c>
      <c r="C1258" s="179" t="s">
        <v>2</v>
      </c>
      <c r="D1258" s="179" t="s">
        <v>3</v>
      </c>
      <c r="E1258" s="281" t="s">
        <v>3297</v>
      </c>
      <c r="F1258" s="281"/>
      <c r="G1258" s="181" t="s">
        <v>4</v>
      </c>
      <c r="H1258" s="180" t="s">
        <v>5</v>
      </c>
      <c r="I1258" s="180" t="s">
        <v>6</v>
      </c>
      <c r="J1258" s="180" t="s">
        <v>8</v>
      </c>
    </row>
    <row r="1259" spans="1:10" customFormat="1" ht="39" customHeight="1" x14ac:dyDescent="0.2">
      <c r="A1259" s="187" t="s">
        <v>3298</v>
      </c>
      <c r="B1259" s="189" t="s">
        <v>2011</v>
      </c>
      <c r="C1259" s="187" t="s">
        <v>15</v>
      </c>
      <c r="D1259" s="187" t="s">
        <v>1612</v>
      </c>
      <c r="E1259" s="282" t="s">
        <v>3544</v>
      </c>
      <c r="F1259" s="282"/>
      <c r="G1259" s="188" t="s">
        <v>25</v>
      </c>
      <c r="H1259" s="199">
        <v>1</v>
      </c>
      <c r="I1259" s="190">
        <v>13.92</v>
      </c>
      <c r="J1259" s="190">
        <v>13.92</v>
      </c>
    </row>
    <row r="1260" spans="1:10" customFormat="1" ht="26.1" customHeight="1" x14ac:dyDescent="0.2">
      <c r="A1260" s="200" t="s">
        <v>3300</v>
      </c>
      <c r="B1260" s="201" t="s">
        <v>3513</v>
      </c>
      <c r="C1260" s="200" t="s">
        <v>15</v>
      </c>
      <c r="D1260" s="200" t="s">
        <v>3514</v>
      </c>
      <c r="E1260" s="283" t="s">
        <v>3306</v>
      </c>
      <c r="F1260" s="283"/>
      <c r="G1260" s="202" t="s">
        <v>55</v>
      </c>
      <c r="H1260" s="203">
        <v>0.12180000000000001</v>
      </c>
      <c r="I1260" s="204">
        <v>31.05</v>
      </c>
      <c r="J1260" s="204">
        <v>3.78</v>
      </c>
    </row>
    <row r="1261" spans="1:10" customFormat="1" ht="26.1" customHeight="1" x14ac:dyDescent="0.2">
      <c r="A1261" s="200" t="s">
        <v>3300</v>
      </c>
      <c r="B1261" s="201" t="s">
        <v>3515</v>
      </c>
      <c r="C1261" s="200" t="s">
        <v>15</v>
      </c>
      <c r="D1261" s="200" t="s">
        <v>3516</v>
      </c>
      <c r="E1261" s="283" t="s">
        <v>3306</v>
      </c>
      <c r="F1261" s="283"/>
      <c r="G1261" s="202" t="s">
        <v>55</v>
      </c>
      <c r="H1261" s="203">
        <v>0.12180000000000001</v>
      </c>
      <c r="I1261" s="204">
        <v>25.53</v>
      </c>
      <c r="J1261" s="204">
        <v>3.1</v>
      </c>
    </row>
    <row r="1262" spans="1:10" customFormat="1" ht="24" customHeight="1" x14ac:dyDescent="0.2">
      <c r="A1262" s="107" t="s">
        <v>2572</v>
      </c>
      <c r="B1262" s="109" t="s">
        <v>2744</v>
      </c>
      <c r="C1262" s="107" t="s">
        <v>15</v>
      </c>
      <c r="D1262" s="107" t="s">
        <v>2745</v>
      </c>
      <c r="E1262" s="284" t="s">
        <v>2573</v>
      </c>
      <c r="F1262" s="284"/>
      <c r="G1262" s="108" t="s">
        <v>25</v>
      </c>
      <c r="H1262" s="205">
        <v>1.18E-2</v>
      </c>
      <c r="I1262" s="178">
        <v>74.63</v>
      </c>
      <c r="J1262" s="178">
        <v>0.88</v>
      </c>
    </row>
    <row r="1263" spans="1:10" customFormat="1" ht="26.1" customHeight="1" x14ac:dyDescent="0.2">
      <c r="A1263" s="107" t="s">
        <v>2572</v>
      </c>
      <c r="B1263" s="109" t="s">
        <v>2834</v>
      </c>
      <c r="C1263" s="107" t="s">
        <v>15</v>
      </c>
      <c r="D1263" s="107" t="s">
        <v>2835</v>
      </c>
      <c r="E1263" s="284" t="s">
        <v>2573</v>
      </c>
      <c r="F1263" s="284"/>
      <c r="G1263" s="108" t="s">
        <v>25</v>
      </c>
      <c r="H1263" s="205">
        <v>1</v>
      </c>
      <c r="I1263" s="178">
        <v>4.79</v>
      </c>
      <c r="J1263" s="178">
        <v>4.79</v>
      </c>
    </row>
    <row r="1264" spans="1:10" customFormat="1" ht="24" customHeight="1" x14ac:dyDescent="0.2">
      <c r="A1264" s="107" t="s">
        <v>2572</v>
      </c>
      <c r="B1264" s="109" t="s">
        <v>2750</v>
      </c>
      <c r="C1264" s="107" t="s">
        <v>15</v>
      </c>
      <c r="D1264" s="107" t="s">
        <v>3528</v>
      </c>
      <c r="E1264" s="284" t="s">
        <v>2573</v>
      </c>
      <c r="F1264" s="284"/>
      <c r="G1264" s="108" t="s">
        <v>25</v>
      </c>
      <c r="H1264" s="205">
        <v>4.0599999999999997E-2</v>
      </c>
      <c r="I1264" s="178">
        <v>2.82</v>
      </c>
      <c r="J1264" s="178">
        <v>0.11</v>
      </c>
    </row>
    <row r="1265" spans="1:10" customFormat="1" ht="26.1" customHeight="1" x14ac:dyDescent="0.2">
      <c r="A1265" s="107" t="s">
        <v>2572</v>
      </c>
      <c r="B1265" s="109" t="s">
        <v>2748</v>
      </c>
      <c r="C1265" s="107" t="s">
        <v>15</v>
      </c>
      <c r="D1265" s="107" t="s">
        <v>2749</v>
      </c>
      <c r="E1265" s="284" t="s">
        <v>2573</v>
      </c>
      <c r="F1265" s="284"/>
      <c r="G1265" s="108" t="s">
        <v>25</v>
      </c>
      <c r="H1265" s="205">
        <v>1.4999999999999999E-2</v>
      </c>
      <c r="I1265" s="178">
        <v>84.56</v>
      </c>
      <c r="J1265" s="178">
        <v>1.26</v>
      </c>
    </row>
    <row r="1266" spans="1:10" customFormat="1" ht="25.5" x14ac:dyDescent="0.2">
      <c r="A1266" s="206"/>
      <c r="B1266" s="206"/>
      <c r="C1266" s="206"/>
      <c r="D1266" s="206"/>
      <c r="E1266" s="206" t="s">
        <v>3313</v>
      </c>
      <c r="F1266" s="207">
        <v>5.25</v>
      </c>
      <c r="G1266" s="206" t="s">
        <v>3314</v>
      </c>
      <c r="H1266" s="207">
        <v>0</v>
      </c>
      <c r="I1266" s="206" t="s">
        <v>3315</v>
      </c>
      <c r="J1266" s="207">
        <v>5.25</v>
      </c>
    </row>
    <row r="1267" spans="1:10" customFormat="1" ht="15" thickBot="1" x14ac:dyDescent="0.25">
      <c r="A1267" s="206"/>
      <c r="B1267" s="206"/>
      <c r="C1267" s="206"/>
      <c r="D1267" s="206"/>
      <c r="E1267" s="206" t="s">
        <v>3316</v>
      </c>
      <c r="F1267" s="207">
        <v>3.83</v>
      </c>
      <c r="G1267" s="206"/>
      <c r="H1267" s="285" t="s">
        <v>3317</v>
      </c>
      <c r="I1267" s="285"/>
      <c r="J1267" s="207">
        <v>17.75</v>
      </c>
    </row>
    <row r="1268" spans="1:10" customFormat="1" ht="0.95" customHeight="1" thickTop="1" x14ac:dyDescent="0.2">
      <c r="A1268" s="208"/>
      <c r="B1268" s="208"/>
      <c r="C1268" s="208"/>
      <c r="D1268" s="208"/>
      <c r="E1268" s="208"/>
      <c r="F1268" s="208"/>
      <c r="G1268" s="208"/>
      <c r="H1268" s="208"/>
      <c r="I1268" s="208"/>
      <c r="J1268" s="208"/>
    </row>
    <row r="1269" spans="1:10" customFormat="1" ht="18" customHeight="1" x14ac:dyDescent="0.2">
      <c r="A1269" s="179" t="s">
        <v>2229</v>
      </c>
      <c r="B1269" s="180" t="s">
        <v>1</v>
      </c>
      <c r="C1269" s="179" t="s">
        <v>2</v>
      </c>
      <c r="D1269" s="179" t="s">
        <v>3</v>
      </c>
      <c r="E1269" s="281" t="s">
        <v>3297</v>
      </c>
      <c r="F1269" s="281"/>
      <c r="G1269" s="181" t="s">
        <v>4</v>
      </c>
      <c r="H1269" s="180" t="s">
        <v>5</v>
      </c>
      <c r="I1269" s="180" t="s">
        <v>6</v>
      </c>
      <c r="J1269" s="180" t="s">
        <v>8</v>
      </c>
    </row>
    <row r="1270" spans="1:10" customFormat="1" ht="39" customHeight="1" x14ac:dyDescent="0.2">
      <c r="A1270" s="187" t="s">
        <v>3298</v>
      </c>
      <c r="B1270" s="189" t="s">
        <v>2012</v>
      </c>
      <c r="C1270" s="187" t="s">
        <v>15</v>
      </c>
      <c r="D1270" s="187" t="s">
        <v>1613</v>
      </c>
      <c r="E1270" s="282" t="s">
        <v>3544</v>
      </c>
      <c r="F1270" s="282"/>
      <c r="G1270" s="188" t="s">
        <v>25</v>
      </c>
      <c r="H1270" s="199">
        <v>1</v>
      </c>
      <c r="I1270" s="190">
        <v>12.64</v>
      </c>
      <c r="J1270" s="190">
        <v>12.64</v>
      </c>
    </row>
    <row r="1271" spans="1:10" customFormat="1" ht="26.1" customHeight="1" x14ac:dyDescent="0.2">
      <c r="A1271" s="200" t="s">
        <v>3300</v>
      </c>
      <c r="B1271" s="201" t="s">
        <v>3515</v>
      </c>
      <c r="C1271" s="200" t="s">
        <v>15</v>
      </c>
      <c r="D1271" s="200" t="s">
        <v>3516</v>
      </c>
      <c r="E1271" s="283" t="s">
        <v>3306</v>
      </c>
      <c r="F1271" s="283"/>
      <c r="G1271" s="202" t="s">
        <v>55</v>
      </c>
      <c r="H1271" s="203">
        <v>0.152</v>
      </c>
      <c r="I1271" s="204">
        <v>25.53</v>
      </c>
      <c r="J1271" s="204">
        <v>3.88</v>
      </c>
    </row>
    <row r="1272" spans="1:10" customFormat="1" ht="26.1" customHeight="1" x14ac:dyDescent="0.2">
      <c r="A1272" s="200" t="s">
        <v>3300</v>
      </c>
      <c r="B1272" s="201" t="s">
        <v>3513</v>
      </c>
      <c r="C1272" s="200" t="s">
        <v>15</v>
      </c>
      <c r="D1272" s="200" t="s">
        <v>3514</v>
      </c>
      <c r="E1272" s="283" t="s">
        <v>3306</v>
      </c>
      <c r="F1272" s="283"/>
      <c r="G1272" s="202" t="s">
        <v>55</v>
      </c>
      <c r="H1272" s="203">
        <v>0.152</v>
      </c>
      <c r="I1272" s="204">
        <v>31.05</v>
      </c>
      <c r="J1272" s="204">
        <v>4.71</v>
      </c>
    </row>
    <row r="1273" spans="1:10" customFormat="1" ht="24" customHeight="1" x14ac:dyDescent="0.2">
      <c r="A1273" s="107" t="s">
        <v>2572</v>
      </c>
      <c r="B1273" s="109" t="s">
        <v>2744</v>
      </c>
      <c r="C1273" s="107" t="s">
        <v>15</v>
      </c>
      <c r="D1273" s="107" t="s">
        <v>2745</v>
      </c>
      <c r="E1273" s="284" t="s">
        <v>2573</v>
      </c>
      <c r="F1273" s="284"/>
      <c r="G1273" s="108" t="s">
        <v>25</v>
      </c>
      <c r="H1273" s="205">
        <v>7.1000000000000004E-3</v>
      </c>
      <c r="I1273" s="178">
        <v>74.63</v>
      </c>
      <c r="J1273" s="178">
        <v>0.52</v>
      </c>
    </row>
    <row r="1274" spans="1:10" customFormat="1" ht="26.1" customHeight="1" x14ac:dyDescent="0.2">
      <c r="A1274" s="107" t="s">
        <v>2572</v>
      </c>
      <c r="B1274" s="109" t="s">
        <v>2836</v>
      </c>
      <c r="C1274" s="107" t="s">
        <v>15</v>
      </c>
      <c r="D1274" s="107" t="s">
        <v>3545</v>
      </c>
      <c r="E1274" s="284" t="s">
        <v>2573</v>
      </c>
      <c r="F1274" s="284"/>
      <c r="G1274" s="108" t="s">
        <v>25</v>
      </c>
      <c r="H1274" s="205">
        <v>1</v>
      </c>
      <c r="I1274" s="178">
        <v>2.77</v>
      </c>
      <c r="J1274" s="178">
        <v>2.77</v>
      </c>
    </row>
    <row r="1275" spans="1:10" customFormat="1" ht="26.1" customHeight="1" x14ac:dyDescent="0.2">
      <c r="A1275" s="107" t="s">
        <v>2572</v>
      </c>
      <c r="B1275" s="109" t="s">
        <v>2748</v>
      </c>
      <c r="C1275" s="107" t="s">
        <v>15</v>
      </c>
      <c r="D1275" s="107" t="s">
        <v>2749</v>
      </c>
      <c r="E1275" s="284" t="s">
        <v>2573</v>
      </c>
      <c r="F1275" s="284"/>
      <c r="G1275" s="108" t="s">
        <v>25</v>
      </c>
      <c r="H1275" s="205">
        <v>8.0000000000000002E-3</v>
      </c>
      <c r="I1275" s="178">
        <v>84.56</v>
      </c>
      <c r="J1275" s="178">
        <v>0.67</v>
      </c>
    </row>
    <row r="1276" spans="1:10" customFormat="1" ht="24" customHeight="1" x14ac:dyDescent="0.2">
      <c r="A1276" s="107" t="s">
        <v>2572</v>
      </c>
      <c r="B1276" s="109" t="s">
        <v>2750</v>
      </c>
      <c r="C1276" s="107" t="s">
        <v>15</v>
      </c>
      <c r="D1276" s="107" t="s">
        <v>3528</v>
      </c>
      <c r="E1276" s="284" t="s">
        <v>2573</v>
      </c>
      <c r="F1276" s="284"/>
      <c r="G1276" s="108" t="s">
        <v>25</v>
      </c>
      <c r="H1276" s="205">
        <v>3.3799999999999997E-2</v>
      </c>
      <c r="I1276" s="178">
        <v>2.82</v>
      </c>
      <c r="J1276" s="178">
        <v>0.09</v>
      </c>
    </row>
    <row r="1277" spans="1:10" customFormat="1" ht="25.5" x14ac:dyDescent="0.2">
      <c r="A1277" s="206"/>
      <c r="B1277" s="206"/>
      <c r="C1277" s="206"/>
      <c r="D1277" s="206"/>
      <c r="E1277" s="206" t="s">
        <v>3313</v>
      </c>
      <c r="F1277" s="207">
        <v>6.56</v>
      </c>
      <c r="G1277" s="206" t="s">
        <v>3314</v>
      </c>
      <c r="H1277" s="207">
        <v>0</v>
      </c>
      <c r="I1277" s="206" t="s">
        <v>3315</v>
      </c>
      <c r="J1277" s="207">
        <v>6.56</v>
      </c>
    </row>
    <row r="1278" spans="1:10" customFormat="1" ht="15" thickBot="1" x14ac:dyDescent="0.25">
      <c r="A1278" s="206"/>
      <c r="B1278" s="206"/>
      <c r="C1278" s="206"/>
      <c r="D1278" s="206"/>
      <c r="E1278" s="206" t="s">
        <v>3316</v>
      </c>
      <c r="F1278" s="207">
        <v>3.48</v>
      </c>
      <c r="G1278" s="206"/>
      <c r="H1278" s="285" t="s">
        <v>3317</v>
      </c>
      <c r="I1278" s="285"/>
      <c r="J1278" s="207">
        <v>16.12</v>
      </c>
    </row>
    <row r="1279" spans="1:10" customFormat="1" ht="0.95" customHeight="1" thickTop="1" x14ac:dyDescent="0.2">
      <c r="A1279" s="208"/>
      <c r="B1279" s="208"/>
      <c r="C1279" s="208"/>
      <c r="D1279" s="208"/>
      <c r="E1279" s="208"/>
      <c r="F1279" s="208"/>
      <c r="G1279" s="208"/>
      <c r="H1279" s="208"/>
      <c r="I1279" s="208"/>
      <c r="J1279" s="208"/>
    </row>
    <row r="1280" spans="1:10" customFormat="1" ht="18" customHeight="1" x14ac:dyDescent="0.2">
      <c r="A1280" s="179" t="s">
        <v>2230</v>
      </c>
      <c r="B1280" s="180" t="s">
        <v>1</v>
      </c>
      <c r="C1280" s="179" t="s">
        <v>2</v>
      </c>
      <c r="D1280" s="179" t="s">
        <v>3</v>
      </c>
      <c r="E1280" s="281" t="s">
        <v>3297</v>
      </c>
      <c r="F1280" s="281"/>
      <c r="G1280" s="181" t="s">
        <v>4</v>
      </c>
      <c r="H1280" s="180" t="s">
        <v>5</v>
      </c>
      <c r="I1280" s="180" t="s">
        <v>6</v>
      </c>
      <c r="J1280" s="180" t="s">
        <v>8</v>
      </c>
    </row>
    <row r="1281" spans="1:10" customFormat="1" ht="39" customHeight="1" x14ac:dyDescent="0.2">
      <c r="A1281" s="187" t="s">
        <v>3298</v>
      </c>
      <c r="B1281" s="189" t="s">
        <v>2013</v>
      </c>
      <c r="C1281" s="187" t="s">
        <v>15</v>
      </c>
      <c r="D1281" s="187" t="s">
        <v>1614</v>
      </c>
      <c r="E1281" s="282" t="s">
        <v>3544</v>
      </c>
      <c r="F1281" s="282"/>
      <c r="G1281" s="188" t="s">
        <v>25</v>
      </c>
      <c r="H1281" s="199">
        <v>1</v>
      </c>
      <c r="I1281" s="190">
        <v>26.67</v>
      </c>
      <c r="J1281" s="190">
        <v>26.67</v>
      </c>
    </row>
    <row r="1282" spans="1:10" customFormat="1" ht="26.1" customHeight="1" x14ac:dyDescent="0.2">
      <c r="A1282" s="200" t="s">
        <v>3300</v>
      </c>
      <c r="B1282" s="201" t="s">
        <v>3513</v>
      </c>
      <c r="C1282" s="200" t="s">
        <v>15</v>
      </c>
      <c r="D1282" s="200" t="s">
        <v>3514</v>
      </c>
      <c r="E1282" s="283" t="s">
        <v>3306</v>
      </c>
      <c r="F1282" s="283"/>
      <c r="G1282" s="202" t="s">
        <v>55</v>
      </c>
      <c r="H1282" s="203">
        <v>0.22939999999999999</v>
      </c>
      <c r="I1282" s="204">
        <v>31.05</v>
      </c>
      <c r="J1282" s="204">
        <v>7.12</v>
      </c>
    </row>
    <row r="1283" spans="1:10" customFormat="1" ht="26.1" customHeight="1" x14ac:dyDescent="0.2">
      <c r="A1283" s="200" t="s">
        <v>3300</v>
      </c>
      <c r="B1283" s="201" t="s">
        <v>3515</v>
      </c>
      <c r="C1283" s="200" t="s">
        <v>15</v>
      </c>
      <c r="D1283" s="200" t="s">
        <v>3516</v>
      </c>
      <c r="E1283" s="283" t="s">
        <v>3306</v>
      </c>
      <c r="F1283" s="283"/>
      <c r="G1283" s="202" t="s">
        <v>55</v>
      </c>
      <c r="H1283" s="203">
        <v>0.22939999999999999</v>
      </c>
      <c r="I1283" s="204">
        <v>25.53</v>
      </c>
      <c r="J1283" s="204">
        <v>5.85</v>
      </c>
    </row>
    <row r="1284" spans="1:10" customFormat="1" ht="26.1" customHeight="1" x14ac:dyDescent="0.2">
      <c r="A1284" s="107" t="s">
        <v>2572</v>
      </c>
      <c r="B1284" s="109" t="s">
        <v>2748</v>
      </c>
      <c r="C1284" s="107" t="s">
        <v>15</v>
      </c>
      <c r="D1284" s="107" t="s">
        <v>2749</v>
      </c>
      <c r="E1284" s="284" t="s">
        <v>2573</v>
      </c>
      <c r="F1284" s="284"/>
      <c r="G1284" s="108" t="s">
        <v>25</v>
      </c>
      <c r="H1284" s="205">
        <v>2.1999999999999999E-2</v>
      </c>
      <c r="I1284" s="178">
        <v>84.56</v>
      </c>
      <c r="J1284" s="178">
        <v>1.86</v>
      </c>
    </row>
    <row r="1285" spans="1:10" customFormat="1" ht="24" customHeight="1" x14ac:dyDescent="0.2">
      <c r="A1285" s="107" t="s">
        <v>2572</v>
      </c>
      <c r="B1285" s="109" t="s">
        <v>2750</v>
      </c>
      <c r="C1285" s="107" t="s">
        <v>15</v>
      </c>
      <c r="D1285" s="107" t="s">
        <v>3528</v>
      </c>
      <c r="E1285" s="284" t="s">
        <v>2573</v>
      </c>
      <c r="F1285" s="284"/>
      <c r="G1285" s="108" t="s">
        <v>25</v>
      </c>
      <c r="H1285" s="205">
        <v>5.0999999999999997E-2</v>
      </c>
      <c r="I1285" s="178">
        <v>2.82</v>
      </c>
      <c r="J1285" s="178">
        <v>0.14000000000000001</v>
      </c>
    </row>
    <row r="1286" spans="1:10" customFormat="1" ht="26.1" customHeight="1" x14ac:dyDescent="0.2">
      <c r="A1286" s="107" t="s">
        <v>2572</v>
      </c>
      <c r="B1286" s="109" t="s">
        <v>2837</v>
      </c>
      <c r="C1286" s="107" t="s">
        <v>15</v>
      </c>
      <c r="D1286" s="107" t="s">
        <v>3546</v>
      </c>
      <c r="E1286" s="284" t="s">
        <v>2573</v>
      </c>
      <c r="F1286" s="284"/>
      <c r="G1286" s="108" t="s">
        <v>25</v>
      </c>
      <c r="H1286" s="205">
        <v>1</v>
      </c>
      <c r="I1286" s="178">
        <v>10.47</v>
      </c>
      <c r="J1286" s="178">
        <v>10.47</v>
      </c>
    </row>
    <row r="1287" spans="1:10" customFormat="1" ht="24" customHeight="1" x14ac:dyDescent="0.2">
      <c r="A1287" s="107" t="s">
        <v>2572</v>
      </c>
      <c r="B1287" s="109" t="s">
        <v>2744</v>
      </c>
      <c r="C1287" s="107" t="s">
        <v>15</v>
      </c>
      <c r="D1287" s="107" t="s">
        <v>2745</v>
      </c>
      <c r="E1287" s="284" t="s">
        <v>2573</v>
      </c>
      <c r="F1287" s="284"/>
      <c r="G1287" s="108" t="s">
        <v>25</v>
      </c>
      <c r="H1287" s="205">
        <v>1.6500000000000001E-2</v>
      </c>
      <c r="I1287" s="178">
        <v>74.63</v>
      </c>
      <c r="J1287" s="178">
        <v>1.23</v>
      </c>
    </row>
    <row r="1288" spans="1:10" customFormat="1" ht="25.5" x14ac:dyDescent="0.2">
      <c r="A1288" s="206"/>
      <c r="B1288" s="206"/>
      <c r="C1288" s="206"/>
      <c r="D1288" s="206"/>
      <c r="E1288" s="206" t="s">
        <v>3313</v>
      </c>
      <c r="F1288" s="207">
        <v>9.91</v>
      </c>
      <c r="G1288" s="206" t="s">
        <v>3314</v>
      </c>
      <c r="H1288" s="207">
        <v>0</v>
      </c>
      <c r="I1288" s="206" t="s">
        <v>3315</v>
      </c>
      <c r="J1288" s="207">
        <v>9.91</v>
      </c>
    </row>
    <row r="1289" spans="1:10" customFormat="1" ht="15" thickBot="1" x14ac:dyDescent="0.25">
      <c r="A1289" s="206"/>
      <c r="B1289" s="206"/>
      <c r="C1289" s="206"/>
      <c r="D1289" s="206"/>
      <c r="E1289" s="206" t="s">
        <v>3316</v>
      </c>
      <c r="F1289" s="207">
        <v>7.34</v>
      </c>
      <c r="G1289" s="206"/>
      <c r="H1289" s="285" t="s">
        <v>3317</v>
      </c>
      <c r="I1289" s="285"/>
      <c r="J1289" s="207">
        <v>34.01</v>
      </c>
    </row>
    <row r="1290" spans="1:10" customFormat="1" ht="0.95" customHeight="1" thickTop="1" x14ac:dyDescent="0.2">
      <c r="A1290" s="208"/>
      <c r="B1290" s="208"/>
      <c r="C1290" s="208"/>
      <c r="D1290" s="208"/>
      <c r="E1290" s="208"/>
      <c r="F1290" s="208"/>
      <c r="G1290" s="208"/>
      <c r="H1290" s="208"/>
      <c r="I1290" s="208"/>
      <c r="J1290" s="208"/>
    </row>
    <row r="1291" spans="1:10" customFormat="1" ht="18" customHeight="1" x14ac:dyDescent="0.2">
      <c r="A1291" s="179" t="s">
        <v>2231</v>
      </c>
      <c r="B1291" s="180" t="s">
        <v>1</v>
      </c>
      <c r="C1291" s="179" t="s">
        <v>2</v>
      </c>
      <c r="D1291" s="179" t="s">
        <v>3</v>
      </c>
      <c r="E1291" s="281" t="s">
        <v>3297</v>
      </c>
      <c r="F1291" s="281"/>
      <c r="G1291" s="181" t="s">
        <v>4</v>
      </c>
      <c r="H1291" s="180" t="s">
        <v>5</v>
      </c>
      <c r="I1291" s="180" t="s">
        <v>6</v>
      </c>
      <c r="J1291" s="180" t="s">
        <v>8</v>
      </c>
    </row>
    <row r="1292" spans="1:10" customFormat="1" ht="39" customHeight="1" x14ac:dyDescent="0.2">
      <c r="A1292" s="187" t="s">
        <v>3298</v>
      </c>
      <c r="B1292" s="189" t="s">
        <v>2014</v>
      </c>
      <c r="C1292" s="187" t="s">
        <v>15</v>
      </c>
      <c r="D1292" s="187" t="s">
        <v>1615</v>
      </c>
      <c r="E1292" s="282" t="s">
        <v>3544</v>
      </c>
      <c r="F1292" s="282"/>
      <c r="G1292" s="188" t="s">
        <v>25</v>
      </c>
      <c r="H1292" s="199">
        <v>1</v>
      </c>
      <c r="I1292" s="190">
        <v>29.58</v>
      </c>
      <c r="J1292" s="190">
        <v>29.58</v>
      </c>
    </row>
    <row r="1293" spans="1:10" customFormat="1" ht="26.1" customHeight="1" x14ac:dyDescent="0.2">
      <c r="A1293" s="200" t="s">
        <v>3300</v>
      </c>
      <c r="B1293" s="201" t="s">
        <v>3515</v>
      </c>
      <c r="C1293" s="200" t="s">
        <v>15</v>
      </c>
      <c r="D1293" s="200" t="s">
        <v>3516</v>
      </c>
      <c r="E1293" s="283" t="s">
        <v>3306</v>
      </c>
      <c r="F1293" s="283"/>
      <c r="G1293" s="202" t="s">
        <v>55</v>
      </c>
      <c r="H1293" s="203">
        <v>0.15060000000000001</v>
      </c>
      <c r="I1293" s="204">
        <v>25.53</v>
      </c>
      <c r="J1293" s="204">
        <v>3.84</v>
      </c>
    </row>
    <row r="1294" spans="1:10" customFormat="1" ht="26.1" customHeight="1" x14ac:dyDescent="0.2">
      <c r="A1294" s="200" t="s">
        <v>3300</v>
      </c>
      <c r="B1294" s="201" t="s">
        <v>3513</v>
      </c>
      <c r="C1294" s="200" t="s">
        <v>15</v>
      </c>
      <c r="D1294" s="200" t="s">
        <v>3514</v>
      </c>
      <c r="E1294" s="283" t="s">
        <v>3306</v>
      </c>
      <c r="F1294" s="283"/>
      <c r="G1294" s="202" t="s">
        <v>55</v>
      </c>
      <c r="H1294" s="203">
        <v>0.15060000000000001</v>
      </c>
      <c r="I1294" s="204">
        <v>31.05</v>
      </c>
      <c r="J1294" s="204">
        <v>4.67</v>
      </c>
    </row>
    <row r="1295" spans="1:10" customFormat="1" ht="24" customHeight="1" x14ac:dyDescent="0.2">
      <c r="A1295" s="107" t="s">
        <v>2572</v>
      </c>
      <c r="B1295" s="109" t="s">
        <v>2744</v>
      </c>
      <c r="C1295" s="107" t="s">
        <v>15</v>
      </c>
      <c r="D1295" s="107" t="s">
        <v>2745</v>
      </c>
      <c r="E1295" s="284" t="s">
        <v>2573</v>
      </c>
      <c r="F1295" s="284"/>
      <c r="G1295" s="108" t="s">
        <v>25</v>
      </c>
      <c r="H1295" s="205">
        <v>2.12E-2</v>
      </c>
      <c r="I1295" s="178">
        <v>74.63</v>
      </c>
      <c r="J1295" s="178">
        <v>1.58</v>
      </c>
    </row>
    <row r="1296" spans="1:10" customFormat="1" ht="26.1" customHeight="1" x14ac:dyDescent="0.2">
      <c r="A1296" s="107" t="s">
        <v>2572</v>
      </c>
      <c r="B1296" s="109" t="s">
        <v>2748</v>
      </c>
      <c r="C1296" s="107" t="s">
        <v>15</v>
      </c>
      <c r="D1296" s="107" t="s">
        <v>2749</v>
      </c>
      <c r="E1296" s="284" t="s">
        <v>2573</v>
      </c>
      <c r="F1296" s="284"/>
      <c r="G1296" s="108" t="s">
        <v>25</v>
      </c>
      <c r="H1296" s="205">
        <v>0.03</v>
      </c>
      <c r="I1296" s="178">
        <v>84.56</v>
      </c>
      <c r="J1296" s="178">
        <v>2.5299999999999998</v>
      </c>
    </row>
    <row r="1297" spans="1:10" customFormat="1" ht="24" customHeight="1" x14ac:dyDescent="0.2">
      <c r="A1297" s="107" t="s">
        <v>2572</v>
      </c>
      <c r="B1297" s="109" t="s">
        <v>2750</v>
      </c>
      <c r="C1297" s="107" t="s">
        <v>15</v>
      </c>
      <c r="D1297" s="107" t="s">
        <v>3528</v>
      </c>
      <c r="E1297" s="284" t="s">
        <v>2573</v>
      </c>
      <c r="F1297" s="284"/>
      <c r="G1297" s="108" t="s">
        <v>25</v>
      </c>
      <c r="H1297" s="205">
        <v>2.2200000000000001E-2</v>
      </c>
      <c r="I1297" s="178">
        <v>2.82</v>
      </c>
      <c r="J1297" s="178">
        <v>0.06</v>
      </c>
    </row>
    <row r="1298" spans="1:10" customFormat="1" ht="26.1" customHeight="1" x14ac:dyDescent="0.2">
      <c r="A1298" s="107" t="s">
        <v>2572</v>
      </c>
      <c r="B1298" s="109" t="s">
        <v>2838</v>
      </c>
      <c r="C1298" s="107" t="s">
        <v>15</v>
      </c>
      <c r="D1298" s="107" t="s">
        <v>3547</v>
      </c>
      <c r="E1298" s="284" t="s">
        <v>2573</v>
      </c>
      <c r="F1298" s="284"/>
      <c r="G1298" s="108" t="s">
        <v>25</v>
      </c>
      <c r="H1298" s="205">
        <v>1</v>
      </c>
      <c r="I1298" s="178">
        <v>16.899999999999999</v>
      </c>
      <c r="J1298" s="178">
        <v>16.899999999999999</v>
      </c>
    </row>
    <row r="1299" spans="1:10" customFormat="1" ht="25.5" x14ac:dyDescent="0.2">
      <c r="A1299" s="206"/>
      <c r="B1299" s="206"/>
      <c r="C1299" s="206"/>
      <c r="D1299" s="206"/>
      <c r="E1299" s="206" t="s">
        <v>3313</v>
      </c>
      <c r="F1299" s="207">
        <v>6.51</v>
      </c>
      <c r="G1299" s="206" t="s">
        <v>3314</v>
      </c>
      <c r="H1299" s="207">
        <v>0</v>
      </c>
      <c r="I1299" s="206" t="s">
        <v>3315</v>
      </c>
      <c r="J1299" s="207">
        <v>6.51</v>
      </c>
    </row>
    <row r="1300" spans="1:10" customFormat="1" ht="15" thickBot="1" x14ac:dyDescent="0.25">
      <c r="A1300" s="206"/>
      <c r="B1300" s="206"/>
      <c r="C1300" s="206"/>
      <c r="D1300" s="206"/>
      <c r="E1300" s="206" t="s">
        <v>3316</v>
      </c>
      <c r="F1300" s="207">
        <v>8.14</v>
      </c>
      <c r="G1300" s="206"/>
      <c r="H1300" s="285" t="s">
        <v>3317</v>
      </c>
      <c r="I1300" s="285"/>
      <c r="J1300" s="207">
        <v>37.72</v>
      </c>
    </row>
    <row r="1301" spans="1:10" customFormat="1" ht="0.95" customHeight="1" thickTop="1" x14ac:dyDescent="0.2">
      <c r="A1301" s="208"/>
      <c r="B1301" s="208"/>
      <c r="C1301" s="208"/>
      <c r="D1301" s="208"/>
      <c r="E1301" s="208"/>
      <c r="F1301" s="208"/>
      <c r="G1301" s="208"/>
      <c r="H1301" s="208"/>
      <c r="I1301" s="208"/>
      <c r="J1301" s="208"/>
    </row>
    <row r="1302" spans="1:10" customFormat="1" ht="18" customHeight="1" x14ac:dyDescent="0.2">
      <c r="A1302" s="179" t="s">
        <v>2232</v>
      </c>
      <c r="B1302" s="180" t="s">
        <v>1</v>
      </c>
      <c r="C1302" s="179" t="s">
        <v>2</v>
      </c>
      <c r="D1302" s="179" t="s">
        <v>3</v>
      </c>
      <c r="E1302" s="281" t="s">
        <v>3297</v>
      </c>
      <c r="F1302" s="281"/>
      <c r="G1302" s="181" t="s">
        <v>4</v>
      </c>
      <c r="H1302" s="180" t="s">
        <v>5</v>
      </c>
      <c r="I1302" s="180" t="s">
        <v>6</v>
      </c>
      <c r="J1302" s="180" t="s">
        <v>8</v>
      </c>
    </row>
    <row r="1303" spans="1:10" customFormat="1" ht="39" customHeight="1" x14ac:dyDescent="0.2">
      <c r="A1303" s="187" t="s">
        <v>3298</v>
      </c>
      <c r="B1303" s="189" t="s">
        <v>2015</v>
      </c>
      <c r="C1303" s="187" t="s">
        <v>15</v>
      </c>
      <c r="D1303" s="187" t="s">
        <v>1616</v>
      </c>
      <c r="E1303" s="282" t="s">
        <v>3544</v>
      </c>
      <c r="F1303" s="282"/>
      <c r="G1303" s="188" t="s">
        <v>25</v>
      </c>
      <c r="H1303" s="199">
        <v>1</v>
      </c>
      <c r="I1303" s="190">
        <v>51.62</v>
      </c>
      <c r="J1303" s="190">
        <v>51.62</v>
      </c>
    </row>
    <row r="1304" spans="1:10" customFormat="1" ht="26.1" customHeight="1" x14ac:dyDescent="0.2">
      <c r="A1304" s="200" t="s">
        <v>3300</v>
      </c>
      <c r="B1304" s="201" t="s">
        <v>3515</v>
      </c>
      <c r="C1304" s="200" t="s">
        <v>15</v>
      </c>
      <c r="D1304" s="200" t="s">
        <v>3516</v>
      </c>
      <c r="E1304" s="283" t="s">
        <v>3306</v>
      </c>
      <c r="F1304" s="283"/>
      <c r="G1304" s="202" t="s">
        <v>55</v>
      </c>
      <c r="H1304" s="203">
        <v>0.1847</v>
      </c>
      <c r="I1304" s="204">
        <v>25.53</v>
      </c>
      <c r="J1304" s="204">
        <v>4.71</v>
      </c>
    </row>
    <row r="1305" spans="1:10" customFormat="1" ht="26.1" customHeight="1" x14ac:dyDescent="0.2">
      <c r="A1305" s="200" t="s">
        <v>3300</v>
      </c>
      <c r="B1305" s="201" t="s">
        <v>3513</v>
      </c>
      <c r="C1305" s="200" t="s">
        <v>15</v>
      </c>
      <c r="D1305" s="200" t="s">
        <v>3514</v>
      </c>
      <c r="E1305" s="283" t="s">
        <v>3306</v>
      </c>
      <c r="F1305" s="283"/>
      <c r="G1305" s="202" t="s">
        <v>55</v>
      </c>
      <c r="H1305" s="203">
        <v>0.1847</v>
      </c>
      <c r="I1305" s="204">
        <v>31.05</v>
      </c>
      <c r="J1305" s="204">
        <v>5.73</v>
      </c>
    </row>
    <row r="1306" spans="1:10" customFormat="1" ht="26.1" customHeight="1" x14ac:dyDescent="0.2">
      <c r="A1306" s="107" t="s">
        <v>2572</v>
      </c>
      <c r="B1306" s="109" t="s">
        <v>2748</v>
      </c>
      <c r="C1306" s="107" t="s">
        <v>15</v>
      </c>
      <c r="D1306" s="107" t="s">
        <v>2749</v>
      </c>
      <c r="E1306" s="284" t="s">
        <v>2573</v>
      </c>
      <c r="F1306" s="284"/>
      <c r="G1306" s="108" t="s">
        <v>25</v>
      </c>
      <c r="H1306" s="205">
        <v>0.05</v>
      </c>
      <c r="I1306" s="178">
        <v>84.56</v>
      </c>
      <c r="J1306" s="178">
        <v>4.22</v>
      </c>
    </row>
    <row r="1307" spans="1:10" customFormat="1" ht="24" customHeight="1" x14ac:dyDescent="0.2">
      <c r="A1307" s="107" t="s">
        <v>2572</v>
      </c>
      <c r="B1307" s="109" t="s">
        <v>2750</v>
      </c>
      <c r="C1307" s="107" t="s">
        <v>15</v>
      </c>
      <c r="D1307" s="107" t="s">
        <v>3528</v>
      </c>
      <c r="E1307" s="284" t="s">
        <v>2573</v>
      </c>
      <c r="F1307" s="284"/>
      <c r="G1307" s="108" t="s">
        <v>25</v>
      </c>
      <c r="H1307" s="205">
        <v>2.75E-2</v>
      </c>
      <c r="I1307" s="178">
        <v>2.82</v>
      </c>
      <c r="J1307" s="178">
        <v>7.0000000000000007E-2</v>
      </c>
    </row>
    <row r="1308" spans="1:10" customFormat="1" ht="26.1" customHeight="1" x14ac:dyDescent="0.2">
      <c r="A1308" s="107" t="s">
        <v>2572</v>
      </c>
      <c r="B1308" s="109" t="s">
        <v>2839</v>
      </c>
      <c r="C1308" s="107" t="s">
        <v>15</v>
      </c>
      <c r="D1308" s="107" t="s">
        <v>3548</v>
      </c>
      <c r="E1308" s="284" t="s">
        <v>2573</v>
      </c>
      <c r="F1308" s="284"/>
      <c r="G1308" s="108" t="s">
        <v>25</v>
      </c>
      <c r="H1308" s="205">
        <v>1</v>
      </c>
      <c r="I1308" s="178">
        <v>34.96</v>
      </c>
      <c r="J1308" s="178">
        <v>34.96</v>
      </c>
    </row>
    <row r="1309" spans="1:10" customFormat="1" ht="24" customHeight="1" x14ac:dyDescent="0.2">
      <c r="A1309" s="107" t="s">
        <v>2572</v>
      </c>
      <c r="B1309" s="109" t="s">
        <v>2744</v>
      </c>
      <c r="C1309" s="107" t="s">
        <v>15</v>
      </c>
      <c r="D1309" s="107" t="s">
        <v>2745</v>
      </c>
      <c r="E1309" s="284" t="s">
        <v>2573</v>
      </c>
      <c r="F1309" s="284"/>
      <c r="G1309" s="108" t="s">
        <v>25</v>
      </c>
      <c r="H1309" s="205">
        <v>2.5899999999999999E-2</v>
      </c>
      <c r="I1309" s="178">
        <v>74.63</v>
      </c>
      <c r="J1309" s="178">
        <v>1.93</v>
      </c>
    </row>
    <row r="1310" spans="1:10" customFormat="1" ht="25.5" x14ac:dyDescent="0.2">
      <c r="A1310" s="206"/>
      <c r="B1310" s="206"/>
      <c r="C1310" s="206"/>
      <c r="D1310" s="206"/>
      <c r="E1310" s="206" t="s">
        <v>3313</v>
      </c>
      <c r="F1310" s="207">
        <v>7.98</v>
      </c>
      <c r="G1310" s="206" t="s">
        <v>3314</v>
      </c>
      <c r="H1310" s="207">
        <v>0</v>
      </c>
      <c r="I1310" s="206" t="s">
        <v>3315</v>
      </c>
      <c r="J1310" s="207">
        <v>7.98</v>
      </c>
    </row>
    <row r="1311" spans="1:10" customFormat="1" ht="15" thickBot="1" x14ac:dyDescent="0.25">
      <c r="A1311" s="206"/>
      <c r="B1311" s="206"/>
      <c r="C1311" s="206"/>
      <c r="D1311" s="206"/>
      <c r="E1311" s="206" t="s">
        <v>3316</v>
      </c>
      <c r="F1311" s="207">
        <v>14.21</v>
      </c>
      <c r="G1311" s="206"/>
      <c r="H1311" s="285" t="s">
        <v>3317</v>
      </c>
      <c r="I1311" s="285"/>
      <c r="J1311" s="207">
        <v>65.83</v>
      </c>
    </row>
    <row r="1312" spans="1:10" customFormat="1" ht="0.95" customHeight="1" thickTop="1" x14ac:dyDescent="0.2">
      <c r="A1312" s="208"/>
      <c r="B1312" s="208"/>
      <c r="C1312" s="208"/>
      <c r="D1312" s="208"/>
      <c r="E1312" s="208"/>
      <c r="F1312" s="208"/>
      <c r="G1312" s="208"/>
      <c r="H1312" s="208"/>
      <c r="I1312" s="208"/>
      <c r="J1312" s="208"/>
    </row>
    <row r="1313" spans="1:10" customFormat="1" ht="18" customHeight="1" x14ac:dyDescent="0.2">
      <c r="A1313" s="179" t="s">
        <v>2233</v>
      </c>
      <c r="B1313" s="180" t="s">
        <v>1</v>
      </c>
      <c r="C1313" s="179" t="s">
        <v>2</v>
      </c>
      <c r="D1313" s="179" t="s">
        <v>3</v>
      </c>
      <c r="E1313" s="281" t="s">
        <v>3297</v>
      </c>
      <c r="F1313" s="281"/>
      <c r="G1313" s="181" t="s">
        <v>4</v>
      </c>
      <c r="H1313" s="180" t="s">
        <v>5</v>
      </c>
      <c r="I1313" s="180" t="s">
        <v>6</v>
      </c>
      <c r="J1313" s="180" t="s">
        <v>8</v>
      </c>
    </row>
    <row r="1314" spans="1:10" customFormat="1" ht="39" customHeight="1" x14ac:dyDescent="0.2">
      <c r="A1314" s="187" t="s">
        <v>3298</v>
      </c>
      <c r="B1314" s="189" t="s">
        <v>2016</v>
      </c>
      <c r="C1314" s="187" t="s">
        <v>15</v>
      </c>
      <c r="D1314" s="187" t="s">
        <v>1617</v>
      </c>
      <c r="E1314" s="282" t="s">
        <v>3544</v>
      </c>
      <c r="F1314" s="282"/>
      <c r="G1314" s="188" t="s">
        <v>25</v>
      </c>
      <c r="H1314" s="199">
        <v>1</v>
      </c>
      <c r="I1314" s="190">
        <v>13.24</v>
      </c>
      <c r="J1314" s="190">
        <v>13.24</v>
      </c>
    </row>
    <row r="1315" spans="1:10" customFormat="1" ht="26.1" customHeight="1" x14ac:dyDescent="0.2">
      <c r="A1315" s="200" t="s">
        <v>3300</v>
      </c>
      <c r="B1315" s="201" t="s">
        <v>3515</v>
      </c>
      <c r="C1315" s="200" t="s">
        <v>15</v>
      </c>
      <c r="D1315" s="200" t="s">
        <v>3516</v>
      </c>
      <c r="E1315" s="283" t="s">
        <v>3306</v>
      </c>
      <c r="F1315" s="283"/>
      <c r="G1315" s="202" t="s">
        <v>55</v>
      </c>
      <c r="H1315" s="203">
        <v>0.152</v>
      </c>
      <c r="I1315" s="204">
        <v>25.53</v>
      </c>
      <c r="J1315" s="204">
        <v>3.88</v>
      </c>
    </row>
    <row r="1316" spans="1:10" customFormat="1" ht="26.1" customHeight="1" x14ac:dyDescent="0.2">
      <c r="A1316" s="200" t="s">
        <v>3300</v>
      </c>
      <c r="B1316" s="201" t="s">
        <v>3513</v>
      </c>
      <c r="C1316" s="200" t="s">
        <v>15</v>
      </c>
      <c r="D1316" s="200" t="s">
        <v>3514</v>
      </c>
      <c r="E1316" s="283" t="s">
        <v>3306</v>
      </c>
      <c r="F1316" s="283"/>
      <c r="G1316" s="202" t="s">
        <v>55</v>
      </c>
      <c r="H1316" s="203">
        <v>0.152</v>
      </c>
      <c r="I1316" s="204">
        <v>31.05</v>
      </c>
      <c r="J1316" s="204">
        <v>4.71</v>
      </c>
    </row>
    <row r="1317" spans="1:10" customFormat="1" ht="26.1" customHeight="1" x14ac:dyDescent="0.2">
      <c r="A1317" s="107" t="s">
        <v>2572</v>
      </c>
      <c r="B1317" s="109" t="s">
        <v>2840</v>
      </c>
      <c r="C1317" s="107" t="s">
        <v>15</v>
      </c>
      <c r="D1317" s="107" t="s">
        <v>3549</v>
      </c>
      <c r="E1317" s="284" t="s">
        <v>2573</v>
      </c>
      <c r="F1317" s="284"/>
      <c r="G1317" s="108" t="s">
        <v>25</v>
      </c>
      <c r="H1317" s="205">
        <v>1</v>
      </c>
      <c r="I1317" s="178">
        <v>3.37</v>
      </c>
      <c r="J1317" s="178">
        <v>3.37</v>
      </c>
    </row>
    <row r="1318" spans="1:10" customFormat="1" ht="26.1" customHeight="1" x14ac:dyDescent="0.2">
      <c r="A1318" s="107" t="s">
        <v>2572</v>
      </c>
      <c r="B1318" s="109" t="s">
        <v>2748</v>
      </c>
      <c r="C1318" s="107" t="s">
        <v>15</v>
      </c>
      <c r="D1318" s="107" t="s">
        <v>2749</v>
      </c>
      <c r="E1318" s="284" t="s">
        <v>2573</v>
      </c>
      <c r="F1318" s="284"/>
      <c r="G1318" s="108" t="s">
        <v>25</v>
      </c>
      <c r="H1318" s="205">
        <v>8.0000000000000002E-3</v>
      </c>
      <c r="I1318" s="178">
        <v>84.56</v>
      </c>
      <c r="J1318" s="178">
        <v>0.67</v>
      </c>
    </row>
    <row r="1319" spans="1:10" customFormat="1" ht="24" customHeight="1" x14ac:dyDescent="0.2">
      <c r="A1319" s="107" t="s">
        <v>2572</v>
      </c>
      <c r="B1319" s="109" t="s">
        <v>2744</v>
      </c>
      <c r="C1319" s="107" t="s">
        <v>15</v>
      </c>
      <c r="D1319" s="107" t="s">
        <v>2745</v>
      </c>
      <c r="E1319" s="284" t="s">
        <v>2573</v>
      </c>
      <c r="F1319" s="284"/>
      <c r="G1319" s="108" t="s">
        <v>25</v>
      </c>
      <c r="H1319" s="205">
        <v>7.1000000000000004E-3</v>
      </c>
      <c r="I1319" s="178">
        <v>74.63</v>
      </c>
      <c r="J1319" s="178">
        <v>0.52</v>
      </c>
    </row>
    <row r="1320" spans="1:10" customFormat="1" ht="24" customHeight="1" x14ac:dyDescent="0.2">
      <c r="A1320" s="107" t="s">
        <v>2572</v>
      </c>
      <c r="B1320" s="109" t="s">
        <v>2750</v>
      </c>
      <c r="C1320" s="107" t="s">
        <v>15</v>
      </c>
      <c r="D1320" s="107" t="s">
        <v>3528</v>
      </c>
      <c r="E1320" s="284" t="s">
        <v>2573</v>
      </c>
      <c r="F1320" s="284"/>
      <c r="G1320" s="108" t="s">
        <v>25</v>
      </c>
      <c r="H1320" s="205">
        <v>3.3799999999999997E-2</v>
      </c>
      <c r="I1320" s="178">
        <v>2.82</v>
      </c>
      <c r="J1320" s="178">
        <v>0.09</v>
      </c>
    </row>
    <row r="1321" spans="1:10" customFormat="1" ht="25.5" x14ac:dyDescent="0.2">
      <c r="A1321" s="206"/>
      <c r="B1321" s="206"/>
      <c r="C1321" s="206"/>
      <c r="D1321" s="206"/>
      <c r="E1321" s="206" t="s">
        <v>3313</v>
      </c>
      <c r="F1321" s="207">
        <v>6.56</v>
      </c>
      <c r="G1321" s="206" t="s">
        <v>3314</v>
      </c>
      <c r="H1321" s="207">
        <v>0</v>
      </c>
      <c r="I1321" s="206" t="s">
        <v>3315</v>
      </c>
      <c r="J1321" s="207">
        <v>6.56</v>
      </c>
    </row>
    <row r="1322" spans="1:10" customFormat="1" ht="15" thickBot="1" x14ac:dyDescent="0.25">
      <c r="A1322" s="206"/>
      <c r="B1322" s="206"/>
      <c r="C1322" s="206"/>
      <c r="D1322" s="206"/>
      <c r="E1322" s="206" t="s">
        <v>3316</v>
      </c>
      <c r="F1322" s="207">
        <v>3.64</v>
      </c>
      <c r="G1322" s="206"/>
      <c r="H1322" s="285" t="s">
        <v>3317</v>
      </c>
      <c r="I1322" s="285"/>
      <c r="J1322" s="207">
        <v>16.88</v>
      </c>
    </row>
    <row r="1323" spans="1:10" customFormat="1" ht="0.95" customHeight="1" thickTop="1" x14ac:dyDescent="0.2">
      <c r="A1323" s="208"/>
      <c r="B1323" s="208"/>
      <c r="C1323" s="208"/>
      <c r="D1323" s="208"/>
      <c r="E1323" s="208"/>
      <c r="F1323" s="208"/>
      <c r="G1323" s="208"/>
      <c r="H1323" s="208"/>
      <c r="I1323" s="208"/>
      <c r="J1323" s="208"/>
    </row>
    <row r="1324" spans="1:10" customFormat="1" ht="18" customHeight="1" x14ac:dyDescent="0.2">
      <c r="A1324" s="179" t="s">
        <v>2234</v>
      </c>
      <c r="B1324" s="180" t="s">
        <v>1</v>
      </c>
      <c r="C1324" s="179" t="s">
        <v>2</v>
      </c>
      <c r="D1324" s="179" t="s">
        <v>3</v>
      </c>
      <c r="E1324" s="281" t="s">
        <v>3297</v>
      </c>
      <c r="F1324" s="281"/>
      <c r="G1324" s="181" t="s">
        <v>4</v>
      </c>
      <c r="H1324" s="180" t="s">
        <v>5</v>
      </c>
      <c r="I1324" s="180" t="s">
        <v>6</v>
      </c>
      <c r="J1324" s="180" t="s">
        <v>8</v>
      </c>
    </row>
    <row r="1325" spans="1:10" customFormat="1" ht="39" customHeight="1" x14ac:dyDescent="0.2">
      <c r="A1325" s="187" t="s">
        <v>3298</v>
      </c>
      <c r="B1325" s="189" t="s">
        <v>2017</v>
      </c>
      <c r="C1325" s="187" t="s">
        <v>15</v>
      </c>
      <c r="D1325" s="187" t="s">
        <v>1618</v>
      </c>
      <c r="E1325" s="282" t="s">
        <v>3544</v>
      </c>
      <c r="F1325" s="282"/>
      <c r="G1325" s="188" t="s">
        <v>25</v>
      </c>
      <c r="H1325" s="199">
        <v>1</v>
      </c>
      <c r="I1325" s="190">
        <v>30.93</v>
      </c>
      <c r="J1325" s="190">
        <v>30.93</v>
      </c>
    </row>
    <row r="1326" spans="1:10" customFormat="1" ht="26.1" customHeight="1" x14ac:dyDescent="0.2">
      <c r="A1326" s="200" t="s">
        <v>3300</v>
      </c>
      <c r="B1326" s="201" t="s">
        <v>3515</v>
      </c>
      <c r="C1326" s="200" t="s">
        <v>15</v>
      </c>
      <c r="D1326" s="200" t="s">
        <v>3516</v>
      </c>
      <c r="E1326" s="283" t="s">
        <v>3306</v>
      </c>
      <c r="F1326" s="283"/>
      <c r="G1326" s="202" t="s">
        <v>55</v>
      </c>
      <c r="H1326" s="203">
        <v>0.22939999999999999</v>
      </c>
      <c r="I1326" s="204">
        <v>25.53</v>
      </c>
      <c r="J1326" s="204">
        <v>5.85</v>
      </c>
    </row>
    <row r="1327" spans="1:10" customFormat="1" ht="26.1" customHeight="1" x14ac:dyDescent="0.2">
      <c r="A1327" s="200" t="s">
        <v>3300</v>
      </c>
      <c r="B1327" s="201" t="s">
        <v>3513</v>
      </c>
      <c r="C1327" s="200" t="s">
        <v>15</v>
      </c>
      <c r="D1327" s="200" t="s">
        <v>3514</v>
      </c>
      <c r="E1327" s="283" t="s">
        <v>3306</v>
      </c>
      <c r="F1327" s="283"/>
      <c r="G1327" s="202" t="s">
        <v>55</v>
      </c>
      <c r="H1327" s="203">
        <v>0.22939999999999999</v>
      </c>
      <c r="I1327" s="204">
        <v>31.05</v>
      </c>
      <c r="J1327" s="204">
        <v>7.12</v>
      </c>
    </row>
    <row r="1328" spans="1:10" customFormat="1" ht="24" customHeight="1" x14ac:dyDescent="0.2">
      <c r="A1328" s="107" t="s">
        <v>2572</v>
      </c>
      <c r="B1328" s="109" t="s">
        <v>2750</v>
      </c>
      <c r="C1328" s="107" t="s">
        <v>15</v>
      </c>
      <c r="D1328" s="107" t="s">
        <v>3528</v>
      </c>
      <c r="E1328" s="284" t="s">
        <v>2573</v>
      </c>
      <c r="F1328" s="284"/>
      <c r="G1328" s="108" t="s">
        <v>25</v>
      </c>
      <c r="H1328" s="205">
        <v>5.0999999999999997E-2</v>
      </c>
      <c r="I1328" s="178">
        <v>2.82</v>
      </c>
      <c r="J1328" s="178">
        <v>0.14000000000000001</v>
      </c>
    </row>
    <row r="1329" spans="1:10" customFormat="1" ht="26.1" customHeight="1" x14ac:dyDescent="0.2">
      <c r="A1329" s="107" t="s">
        <v>2572</v>
      </c>
      <c r="B1329" s="109" t="s">
        <v>2841</v>
      </c>
      <c r="C1329" s="107" t="s">
        <v>15</v>
      </c>
      <c r="D1329" s="107" t="s">
        <v>3550</v>
      </c>
      <c r="E1329" s="284" t="s">
        <v>2573</v>
      </c>
      <c r="F1329" s="284"/>
      <c r="G1329" s="108" t="s">
        <v>25</v>
      </c>
      <c r="H1329" s="205">
        <v>1</v>
      </c>
      <c r="I1329" s="178">
        <v>14.73</v>
      </c>
      <c r="J1329" s="178">
        <v>14.73</v>
      </c>
    </row>
    <row r="1330" spans="1:10" customFormat="1" ht="24" customHeight="1" x14ac:dyDescent="0.2">
      <c r="A1330" s="107" t="s">
        <v>2572</v>
      </c>
      <c r="B1330" s="109" t="s">
        <v>2744</v>
      </c>
      <c r="C1330" s="107" t="s">
        <v>15</v>
      </c>
      <c r="D1330" s="107" t="s">
        <v>2745</v>
      </c>
      <c r="E1330" s="284" t="s">
        <v>2573</v>
      </c>
      <c r="F1330" s="284"/>
      <c r="G1330" s="108" t="s">
        <v>25</v>
      </c>
      <c r="H1330" s="205">
        <v>1.6500000000000001E-2</v>
      </c>
      <c r="I1330" s="178">
        <v>74.63</v>
      </c>
      <c r="J1330" s="178">
        <v>1.23</v>
      </c>
    </row>
    <row r="1331" spans="1:10" customFormat="1" ht="26.1" customHeight="1" x14ac:dyDescent="0.2">
      <c r="A1331" s="107" t="s">
        <v>2572</v>
      </c>
      <c r="B1331" s="109" t="s">
        <v>2748</v>
      </c>
      <c r="C1331" s="107" t="s">
        <v>15</v>
      </c>
      <c r="D1331" s="107" t="s">
        <v>2749</v>
      </c>
      <c r="E1331" s="284" t="s">
        <v>2573</v>
      </c>
      <c r="F1331" s="284"/>
      <c r="G1331" s="108" t="s">
        <v>25</v>
      </c>
      <c r="H1331" s="205">
        <v>2.1999999999999999E-2</v>
      </c>
      <c r="I1331" s="178">
        <v>84.56</v>
      </c>
      <c r="J1331" s="178">
        <v>1.86</v>
      </c>
    </row>
    <row r="1332" spans="1:10" customFormat="1" ht="25.5" x14ac:dyDescent="0.2">
      <c r="A1332" s="206"/>
      <c r="B1332" s="206"/>
      <c r="C1332" s="206"/>
      <c r="D1332" s="206"/>
      <c r="E1332" s="206" t="s">
        <v>3313</v>
      </c>
      <c r="F1332" s="207">
        <v>9.91</v>
      </c>
      <c r="G1332" s="206" t="s">
        <v>3314</v>
      </c>
      <c r="H1332" s="207">
        <v>0</v>
      </c>
      <c r="I1332" s="206" t="s">
        <v>3315</v>
      </c>
      <c r="J1332" s="207">
        <v>9.91</v>
      </c>
    </row>
    <row r="1333" spans="1:10" customFormat="1" ht="15" thickBot="1" x14ac:dyDescent="0.25">
      <c r="A1333" s="206"/>
      <c r="B1333" s="206"/>
      <c r="C1333" s="206"/>
      <c r="D1333" s="206"/>
      <c r="E1333" s="206" t="s">
        <v>3316</v>
      </c>
      <c r="F1333" s="207">
        <v>8.51</v>
      </c>
      <c r="G1333" s="206"/>
      <c r="H1333" s="285" t="s">
        <v>3317</v>
      </c>
      <c r="I1333" s="285"/>
      <c r="J1333" s="207">
        <v>39.44</v>
      </c>
    </row>
    <row r="1334" spans="1:10" customFormat="1" ht="0.95" customHeight="1" thickTop="1" x14ac:dyDescent="0.2">
      <c r="A1334" s="208"/>
      <c r="B1334" s="208"/>
      <c r="C1334" s="208"/>
      <c r="D1334" s="208"/>
      <c r="E1334" s="208"/>
      <c r="F1334" s="208"/>
      <c r="G1334" s="208"/>
      <c r="H1334" s="208"/>
      <c r="I1334" s="208"/>
      <c r="J1334" s="208"/>
    </row>
    <row r="1335" spans="1:10" customFormat="1" ht="18" customHeight="1" x14ac:dyDescent="0.2">
      <c r="A1335" s="179" t="s">
        <v>2235</v>
      </c>
      <c r="B1335" s="180" t="s">
        <v>1</v>
      </c>
      <c r="C1335" s="179" t="s">
        <v>2</v>
      </c>
      <c r="D1335" s="179" t="s">
        <v>3</v>
      </c>
      <c r="E1335" s="281" t="s">
        <v>3297</v>
      </c>
      <c r="F1335" s="281"/>
      <c r="G1335" s="181" t="s">
        <v>4</v>
      </c>
      <c r="H1335" s="180" t="s">
        <v>5</v>
      </c>
      <c r="I1335" s="180" t="s">
        <v>6</v>
      </c>
      <c r="J1335" s="180" t="s">
        <v>8</v>
      </c>
    </row>
    <row r="1336" spans="1:10" customFormat="1" ht="39" customHeight="1" x14ac:dyDescent="0.2">
      <c r="A1336" s="187" t="s">
        <v>3298</v>
      </c>
      <c r="B1336" s="189" t="s">
        <v>988</v>
      </c>
      <c r="C1336" s="187" t="s">
        <v>15</v>
      </c>
      <c r="D1336" s="187" t="s">
        <v>1619</v>
      </c>
      <c r="E1336" s="282" t="s">
        <v>3544</v>
      </c>
      <c r="F1336" s="282"/>
      <c r="G1336" s="188" t="s">
        <v>25</v>
      </c>
      <c r="H1336" s="199">
        <v>1</v>
      </c>
      <c r="I1336" s="190">
        <v>51.18</v>
      </c>
      <c r="J1336" s="190">
        <v>51.18</v>
      </c>
    </row>
    <row r="1337" spans="1:10" customFormat="1" ht="26.1" customHeight="1" x14ac:dyDescent="0.2">
      <c r="A1337" s="200" t="s">
        <v>3300</v>
      </c>
      <c r="B1337" s="201" t="s">
        <v>3515</v>
      </c>
      <c r="C1337" s="200" t="s">
        <v>15</v>
      </c>
      <c r="D1337" s="200" t="s">
        <v>3516</v>
      </c>
      <c r="E1337" s="283" t="s">
        <v>3306</v>
      </c>
      <c r="F1337" s="283"/>
      <c r="G1337" s="202" t="s">
        <v>55</v>
      </c>
      <c r="H1337" s="203">
        <v>0.15060000000000001</v>
      </c>
      <c r="I1337" s="204">
        <v>25.53</v>
      </c>
      <c r="J1337" s="204">
        <v>3.84</v>
      </c>
    </row>
    <row r="1338" spans="1:10" customFormat="1" ht="26.1" customHeight="1" x14ac:dyDescent="0.2">
      <c r="A1338" s="200" t="s">
        <v>3300</v>
      </c>
      <c r="B1338" s="201" t="s">
        <v>3513</v>
      </c>
      <c r="C1338" s="200" t="s">
        <v>15</v>
      </c>
      <c r="D1338" s="200" t="s">
        <v>3514</v>
      </c>
      <c r="E1338" s="283" t="s">
        <v>3306</v>
      </c>
      <c r="F1338" s="283"/>
      <c r="G1338" s="202" t="s">
        <v>55</v>
      </c>
      <c r="H1338" s="203">
        <v>0.15060000000000001</v>
      </c>
      <c r="I1338" s="204">
        <v>31.05</v>
      </c>
      <c r="J1338" s="204">
        <v>4.67</v>
      </c>
    </row>
    <row r="1339" spans="1:10" customFormat="1" ht="26.1" customHeight="1" x14ac:dyDescent="0.2">
      <c r="A1339" s="107" t="s">
        <v>2572</v>
      </c>
      <c r="B1339" s="109" t="s">
        <v>2748</v>
      </c>
      <c r="C1339" s="107" t="s">
        <v>15</v>
      </c>
      <c r="D1339" s="107" t="s">
        <v>2749</v>
      </c>
      <c r="E1339" s="284" t="s">
        <v>2573</v>
      </c>
      <c r="F1339" s="284"/>
      <c r="G1339" s="108" t="s">
        <v>25</v>
      </c>
      <c r="H1339" s="205">
        <v>0.03</v>
      </c>
      <c r="I1339" s="178">
        <v>84.56</v>
      </c>
      <c r="J1339" s="178">
        <v>2.5299999999999998</v>
      </c>
    </row>
    <row r="1340" spans="1:10" customFormat="1" ht="24" customHeight="1" x14ac:dyDescent="0.2">
      <c r="A1340" s="107" t="s">
        <v>2572</v>
      </c>
      <c r="B1340" s="109" t="s">
        <v>2750</v>
      </c>
      <c r="C1340" s="107" t="s">
        <v>15</v>
      </c>
      <c r="D1340" s="107" t="s">
        <v>3528</v>
      </c>
      <c r="E1340" s="284" t="s">
        <v>2573</v>
      </c>
      <c r="F1340" s="284"/>
      <c r="G1340" s="108" t="s">
        <v>25</v>
      </c>
      <c r="H1340" s="205">
        <v>2.2200000000000001E-2</v>
      </c>
      <c r="I1340" s="178">
        <v>2.82</v>
      </c>
      <c r="J1340" s="178">
        <v>0.06</v>
      </c>
    </row>
    <row r="1341" spans="1:10" customFormat="1" ht="26.1" customHeight="1" x14ac:dyDescent="0.2">
      <c r="A1341" s="107" t="s">
        <v>2572</v>
      </c>
      <c r="B1341" s="109" t="s">
        <v>2842</v>
      </c>
      <c r="C1341" s="107" t="s">
        <v>15</v>
      </c>
      <c r="D1341" s="107" t="s">
        <v>3551</v>
      </c>
      <c r="E1341" s="284" t="s">
        <v>2573</v>
      </c>
      <c r="F1341" s="284"/>
      <c r="G1341" s="108" t="s">
        <v>25</v>
      </c>
      <c r="H1341" s="205">
        <v>1</v>
      </c>
      <c r="I1341" s="178">
        <v>38.5</v>
      </c>
      <c r="J1341" s="178">
        <v>38.5</v>
      </c>
    </row>
    <row r="1342" spans="1:10" customFormat="1" ht="24" customHeight="1" x14ac:dyDescent="0.2">
      <c r="A1342" s="107" t="s">
        <v>2572</v>
      </c>
      <c r="B1342" s="109" t="s">
        <v>2744</v>
      </c>
      <c r="C1342" s="107" t="s">
        <v>15</v>
      </c>
      <c r="D1342" s="107" t="s">
        <v>2745</v>
      </c>
      <c r="E1342" s="284" t="s">
        <v>2573</v>
      </c>
      <c r="F1342" s="284"/>
      <c r="G1342" s="108" t="s">
        <v>25</v>
      </c>
      <c r="H1342" s="205">
        <v>2.12E-2</v>
      </c>
      <c r="I1342" s="178">
        <v>74.63</v>
      </c>
      <c r="J1342" s="178">
        <v>1.58</v>
      </c>
    </row>
    <row r="1343" spans="1:10" customFormat="1" ht="25.5" x14ac:dyDescent="0.2">
      <c r="A1343" s="206"/>
      <c r="B1343" s="206"/>
      <c r="C1343" s="206"/>
      <c r="D1343" s="206"/>
      <c r="E1343" s="206" t="s">
        <v>3313</v>
      </c>
      <c r="F1343" s="207">
        <v>6.51</v>
      </c>
      <c r="G1343" s="206" t="s">
        <v>3314</v>
      </c>
      <c r="H1343" s="207">
        <v>0</v>
      </c>
      <c r="I1343" s="206" t="s">
        <v>3315</v>
      </c>
      <c r="J1343" s="207">
        <v>6.51</v>
      </c>
    </row>
    <row r="1344" spans="1:10" customFormat="1" ht="15" thickBot="1" x14ac:dyDescent="0.25">
      <c r="A1344" s="206"/>
      <c r="B1344" s="206"/>
      <c r="C1344" s="206"/>
      <c r="D1344" s="206"/>
      <c r="E1344" s="206" t="s">
        <v>3316</v>
      </c>
      <c r="F1344" s="207">
        <v>14.09</v>
      </c>
      <c r="G1344" s="206"/>
      <c r="H1344" s="285" t="s">
        <v>3317</v>
      </c>
      <c r="I1344" s="285"/>
      <c r="J1344" s="207">
        <v>65.27</v>
      </c>
    </row>
    <row r="1345" spans="1:10" customFormat="1" ht="0.95" customHeight="1" thickTop="1" x14ac:dyDescent="0.2">
      <c r="A1345" s="208"/>
      <c r="B1345" s="208"/>
      <c r="C1345" s="208"/>
      <c r="D1345" s="208"/>
      <c r="E1345" s="208"/>
      <c r="F1345" s="208"/>
      <c r="G1345" s="208"/>
      <c r="H1345" s="208"/>
      <c r="I1345" s="208"/>
      <c r="J1345" s="208"/>
    </row>
    <row r="1346" spans="1:10" customFormat="1" ht="18" customHeight="1" x14ac:dyDescent="0.2">
      <c r="A1346" s="179" t="s">
        <v>2236</v>
      </c>
      <c r="B1346" s="180" t="s">
        <v>1</v>
      </c>
      <c r="C1346" s="179" t="s">
        <v>2</v>
      </c>
      <c r="D1346" s="179" t="s">
        <v>3</v>
      </c>
      <c r="E1346" s="281" t="s">
        <v>3297</v>
      </c>
      <c r="F1346" s="281"/>
      <c r="G1346" s="181" t="s">
        <v>4</v>
      </c>
      <c r="H1346" s="180" t="s">
        <v>5</v>
      </c>
      <c r="I1346" s="180" t="s">
        <v>6</v>
      </c>
      <c r="J1346" s="180" t="s">
        <v>8</v>
      </c>
    </row>
    <row r="1347" spans="1:10" customFormat="1" ht="39" customHeight="1" x14ac:dyDescent="0.2">
      <c r="A1347" s="187" t="s">
        <v>3298</v>
      </c>
      <c r="B1347" s="189" t="s">
        <v>311</v>
      </c>
      <c r="C1347" s="187" t="s">
        <v>15</v>
      </c>
      <c r="D1347" s="187" t="s">
        <v>1620</v>
      </c>
      <c r="E1347" s="282" t="s">
        <v>3544</v>
      </c>
      <c r="F1347" s="282"/>
      <c r="G1347" s="188" t="s">
        <v>25</v>
      </c>
      <c r="H1347" s="199">
        <v>1</v>
      </c>
      <c r="I1347" s="190">
        <v>75.78</v>
      </c>
      <c r="J1347" s="190">
        <v>75.78</v>
      </c>
    </row>
    <row r="1348" spans="1:10" customFormat="1" ht="26.1" customHeight="1" x14ac:dyDescent="0.2">
      <c r="A1348" s="200" t="s">
        <v>3300</v>
      </c>
      <c r="B1348" s="201" t="s">
        <v>3513</v>
      </c>
      <c r="C1348" s="200" t="s">
        <v>15</v>
      </c>
      <c r="D1348" s="200" t="s">
        <v>3514</v>
      </c>
      <c r="E1348" s="283" t="s">
        <v>3306</v>
      </c>
      <c r="F1348" s="283"/>
      <c r="G1348" s="202" t="s">
        <v>55</v>
      </c>
      <c r="H1348" s="203">
        <v>0.1847</v>
      </c>
      <c r="I1348" s="204">
        <v>31.05</v>
      </c>
      <c r="J1348" s="204">
        <v>5.73</v>
      </c>
    </row>
    <row r="1349" spans="1:10" customFormat="1" ht="26.1" customHeight="1" x14ac:dyDescent="0.2">
      <c r="A1349" s="200" t="s">
        <v>3300</v>
      </c>
      <c r="B1349" s="201" t="s">
        <v>3515</v>
      </c>
      <c r="C1349" s="200" t="s">
        <v>15</v>
      </c>
      <c r="D1349" s="200" t="s">
        <v>3516</v>
      </c>
      <c r="E1349" s="283" t="s">
        <v>3306</v>
      </c>
      <c r="F1349" s="283"/>
      <c r="G1349" s="202" t="s">
        <v>55</v>
      </c>
      <c r="H1349" s="203">
        <v>0.1847</v>
      </c>
      <c r="I1349" s="204">
        <v>25.53</v>
      </c>
      <c r="J1349" s="204">
        <v>4.71</v>
      </c>
    </row>
    <row r="1350" spans="1:10" customFormat="1" ht="26.1" customHeight="1" x14ac:dyDescent="0.2">
      <c r="A1350" s="107" t="s">
        <v>2572</v>
      </c>
      <c r="B1350" s="109" t="s">
        <v>2748</v>
      </c>
      <c r="C1350" s="107" t="s">
        <v>15</v>
      </c>
      <c r="D1350" s="107" t="s">
        <v>2749</v>
      </c>
      <c r="E1350" s="284" t="s">
        <v>2573</v>
      </c>
      <c r="F1350" s="284"/>
      <c r="G1350" s="108" t="s">
        <v>25</v>
      </c>
      <c r="H1350" s="205">
        <v>0.05</v>
      </c>
      <c r="I1350" s="178">
        <v>84.56</v>
      </c>
      <c r="J1350" s="178">
        <v>4.22</v>
      </c>
    </row>
    <row r="1351" spans="1:10" customFormat="1" ht="24" customHeight="1" x14ac:dyDescent="0.2">
      <c r="A1351" s="107" t="s">
        <v>2572</v>
      </c>
      <c r="B1351" s="109" t="s">
        <v>2744</v>
      </c>
      <c r="C1351" s="107" t="s">
        <v>15</v>
      </c>
      <c r="D1351" s="107" t="s">
        <v>2745</v>
      </c>
      <c r="E1351" s="284" t="s">
        <v>2573</v>
      </c>
      <c r="F1351" s="284"/>
      <c r="G1351" s="108" t="s">
        <v>25</v>
      </c>
      <c r="H1351" s="205">
        <v>2.5899999999999999E-2</v>
      </c>
      <c r="I1351" s="178">
        <v>74.63</v>
      </c>
      <c r="J1351" s="178">
        <v>1.93</v>
      </c>
    </row>
    <row r="1352" spans="1:10" customFormat="1" ht="26.1" customHeight="1" x14ac:dyDescent="0.2">
      <c r="A1352" s="107" t="s">
        <v>2572</v>
      </c>
      <c r="B1352" s="109" t="s">
        <v>2843</v>
      </c>
      <c r="C1352" s="107" t="s">
        <v>15</v>
      </c>
      <c r="D1352" s="107" t="s">
        <v>3552</v>
      </c>
      <c r="E1352" s="284" t="s">
        <v>2573</v>
      </c>
      <c r="F1352" s="284"/>
      <c r="G1352" s="108" t="s">
        <v>25</v>
      </c>
      <c r="H1352" s="205">
        <v>1</v>
      </c>
      <c r="I1352" s="178">
        <v>59.12</v>
      </c>
      <c r="J1352" s="178">
        <v>59.12</v>
      </c>
    </row>
    <row r="1353" spans="1:10" customFormat="1" ht="24" customHeight="1" x14ac:dyDescent="0.2">
      <c r="A1353" s="107" t="s">
        <v>2572</v>
      </c>
      <c r="B1353" s="109" t="s">
        <v>2750</v>
      </c>
      <c r="C1353" s="107" t="s">
        <v>15</v>
      </c>
      <c r="D1353" s="107" t="s">
        <v>3528</v>
      </c>
      <c r="E1353" s="284" t="s">
        <v>2573</v>
      </c>
      <c r="F1353" s="284"/>
      <c r="G1353" s="108" t="s">
        <v>25</v>
      </c>
      <c r="H1353" s="205">
        <v>2.75E-2</v>
      </c>
      <c r="I1353" s="178">
        <v>2.82</v>
      </c>
      <c r="J1353" s="178">
        <v>7.0000000000000007E-2</v>
      </c>
    </row>
    <row r="1354" spans="1:10" customFormat="1" ht="25.5" x14ac:dyDescent="0.2">
      <c r="A1354" s="206"/>
      <c r="B1354" s="206"/>
      <c r="C1354" s="206"/>
      <c r="D1354" s="206"/>
      <c r="E1354" s="206" t="s">
        <v>3313</v>
      </c>
      <c r="F1354" s="207">
        <v>7.98</v>
      </c>
      <c r="G1354" s="206" t="s">
        <v>3314</v>
      </c>
      <c r="H1354" s="207">
        <v>0</v>
      </c>
      <c r="I1354" s="206" t="s">
        <v>3315</v>
      </c>
      <c r="J1354" s="207">
        <v>7.98</v>
      </c>
    </row>
    <row r="1355" spans="1:10" customFormat="1" ht="15" thickBot="1" x14ac:dyDescent="0.25">
      <c r="A1355" s="206"/>
      <c r="B1355" s="206"/>
      <c r="C1355" s="206"/>
      <c r="D1355" s="206"/>
      <c r="E1355" s="206" t="s">
        <v>3316</v>
      </c>
      <c r="F1355" s="207">
        <v>20.86</v>
      </c>
      <c r="G1355" s="206"/>
      <c r="H1355" s="285" t="s">
        <v>3317</v>
      </c>
      <c r="I1355" s="285"/>
      <c r="J1355" s="207">
        <v>96.64</v>
      </c>
    </row>
    <row r="1356" spans="1:10" customFormat="1" ht="0.95" customHeight="1" thickTop="1" x14ac:dyDescent="0.2">
      <c r="A1356" s="208"/>
      <c r="B1356" s="208"/>
      <c r="C1356" s="208"/>
      <c r="D1356" s="208"/>
      <c r="E1356" s="208"/>
      <c r="F1356" s="208"/>
      <c r="G1356" s="208"/>
      <c r="H1356" s="208"/>
      <c r="I1356" s="208"/>
      <c r="J1356" s="208"/>
    </row>
    <row r="1357" spans="1:10" customFormat="1" ht="18" customHeight="1" x14ac:dyDescent="0.2">
      <c r="A1357" s="179" t="s">
        <v>2237</v>
      </c>
      <c r="B1357" s="180" t="s">
        <v>1</v>
      </c>
      <c r="C1357" s="179" t="s">
        <v>2</v>
      </c>
      <c r="D1357" s="179" t="s">
        <v>3</v>
      </c>
      <c r="E1357" s="281" t="s">
        <v>3297</v>
      </c>
      <c r="F1357" s="281"/>
      <c r="G1357" s="181" t="s">
        <v>4</v>
      </c>
      <c r="H1357" s="180" t="s">
        <v>5</v>
      </c>
      <c r="I1357" s="180" t="s">
        <v>6</v>
      </c>
      <c r="J1357" s="180" t="s">
        <v>8</v>
      </c>
    </row>
    <row r="1358" spans="1:10" customFormat="1" ht="39" customHeight="1" x14ac:dyDescent="0.2">
      <c r="A1358" s="187" t="s">
        <v>3298</v>
      </c>
      <c r="B1358" s="189" t="s">
        <v>2018</v>
      </c>
      <c r="C1358" s="187" t="s">
        <v>15</v>
      </c>
      <c r="D1358" s="187" t="s">
        <v>1621</v>
      </c>
      <c r="E1358" s="282" t="s">
        <v>3544</v>
      </c>
      <c r="F1358" s="282"/>
      <c r="G1358" s="188" t="s">
        <v>25</v>
      </c>
      <c r="H1358" s="199">
        <v>1</v>
      </c>
      <c r="I1358" s="190">
        <v>9.76</v>
      </c>
      <c r="J1358" s="190">
        <v>9.76</v>
      </c>
    </row>
    <row r="1359" spans="1:10" customFormat="1" ht="26.1" customHeight="1" x14ac:dyDescent="0.2">
      <c r="A1359" s="200" t="s">
        <v>3300</v>
      </c>
      <c r="B1359" s="201" t="s">
        <v>3515</v>
      </c>
      <c r="C1359" s="200" t="s">
        <v>15</v>
      </c>
      <c r="D1359" s="200" t="s">
        <v>3516</v>
      </c>
      <c r="E1359" s="283" t="s">
        <v>3306</v>
      </c>
      <c r="F1359" s="283"/>
      <c r="G1359" s="202" t="s">
        <v>55</v>
      </c>
      <c r="H1359" s="203">
        <v>0.13589999999999999</v>
      </c>
      <c r="I1359" s="204">
        <v>25.53</v>
      </c>
      <c r="J1359" s="204">
        <v>3.46</v>
      </c>
    </row>
    <row r="1360" spans="1:10" customFormat="1" ht="26.1" customHeight="1" x14ac:dyDescent="0.2">
      <c r="A1360" s="200" t="s">
        <v>3300</v>
      </c>
      <c r="B1360" s="201" t="s">
        <v>3513</v>
      </c>
      <c r="C1360" s="200" t="s">
        <v>15</v>
      </c>
      <c r="D1360" s="200" t="s">
        <v>3514</v>
      </c>
      <c r="E1360" s="283" t="s">
        <v>3306</v>
      </c>
      <c r="F1360" s="283"/>
      <c r="G1360" s="202" t="s">
        <v>55</v>
      </c>
      <c r="H1360" s="203">
        <v>0.13589999999999999</v>
      </c>
      <c r="I1360" s="204">
        <v>31.05</v>
      </c>
      <c r="J1360" s="204">
        <v>4.21</v>
      </c>
    </row>
    <row r="1361" spans="1:10" customFormat="1" ht="24" customHeight="1" x14ac:dyDescent="0.2">
      <c r="A1361" s="107" t="s">
        <v>2572</v>
      </c>
      <c r="B1361" s="109" t="s">
        <v>2744</v>
      </c>
      <c r="C1361" s="107" t="s">
        <v>15</v>
      </c>
      <c r="D1361" s="107" t="s">
        <v>2745</v>
      </c>
      <c r="E1361" s="284" t="s">
        <v>2573</v>
      </c>
      <c r="F1361" s="284"/>
      <c r="G1361" s="108" t="s">
        <v>25</v>
      </c>
      <c r="H1361" s="205">
        <v>7.1000000000000004E-3</v>
      </c>
      <c r="I1361" s="178">
        <v>74.63</v>
      </c>
      <c r="J1361" s="178">
        <v>0.52</v>
      </c>
    </row>
    <row r="1362" spans="1:10" customFormat="1" ht="24" customHeight="1" x14ac:dyDescent="0.2">
      <c r="A1362" s="107" t="s">
        <v>2572</v>
      </c>
      <c r="B1362" s="109" t="s">
        <v>2750</v>
      </c>
      <c r="C1362" s="107" t="s">
        <v>15</v>
      </c>
      <c r="D1362" s="107" t="s">
        <v>3528</v>
      </c>
      <c r="E1362" s="284" t="s">
        <v>2573</v>
      </c>
      <c r="F1362" s="284"/>
      <c r="G1362" s="108" t="s">
        <v>25</v>
      </c>
      <c r="H1362" s="205">
        <v>3.0200000000000001E-2</v>
      </c>
      <c r="I1362" s="178">
        <v>2.82</v>
      </c>
      <c r="J1362" s="178">
        <v>0.08</v>
      </c>
    </row>
    <row r="1363" spans="1:10" customFormat="1" ht="26.1" customHeight="1" x14ac:dyDescent="0.2">
      <c r="A1363" s="107" t="s">
        <v>2572</v>
      </c>
      <c r="B1363" s="109" t="s">
        <v>2748</v>
      </c>
      <c r="C1363" s="107" t="s">
        <v>15</v>
      </c>
      <c r="D1363" s="107" t="s">
        <v>2749</v>
      </c>
      <c r="E1363" s="284" t="s">
        <v>2573</v>
      </c>
      <c r="F1363" s="284"/>
      <c r="G1363" s="108" t="s">
        <v>25</v>
      </c>
      <c r="H1363" s="205">
        <v>8.0000000000000002E-3</v>
      </c>
      <c r="I1363" s="178">
        <v>84.56</v>
      </c>
      <c r="J1363" s="178">
        <v>0.67</v>
      </c>
    </row>
    <row r="1364" spans="1:10" customFormat="1" ht="26.1" customHeight="1" x14ac:dyDescent="0.2">
      <c r="A1364" s="107" t="s">
        <v>2572</v>
      </c>
      <c r="B1364" s="109" t="s">
        <v>2844</v>
      </c>
      <c r="C1364" s="107" t="s">
        <v>15</v>
      </c>
      <c r="D1364" s="107" t="s">
        <v>3553</v>
      </c>
      <c r="E1364" s="284" t="s">
        <v>2573</v>
      </c>
      <c r="F1364" s="284"/>
      <c r="G1364" s="108" t="s">
        <v>25</v>
      </c>
      <c r="H1364" s="205">
        <v>1</v>
      </c>
      <c r="I1364" s="178">
        <v>0.82</v>
      </c>
      <c r="J1364" s="178">
        <v>0.82</v>
      </c>
    </row>
    <row r="1365" spans="1:10" customFormat="1" ht="25.5" x14ac:dyDescent="0.2">
      <c r="A1365" s="206"/>
      <c r="B1365" s="206"/>
      <c r="C1365" s="206"/>
      <c r="D1365" s="206"/>
      <c r="E1365" s="206" t="s">
        <v>3313</v>
      </c>
      <c r="F1365" s="207">
        <v>5.87</v>
      </c>
      <c r="G1365" s="206" t="s">
        <v>3314</v>
      </c>
      <c r="H1365" s="207">
        <v>0</v>
      </c>
      <c r="I1365" s="206" t="s">
        <v>3315</v>
      </c>
      <c r="J1365" s="207">
        <v>5.87</v>
      </c>
    </row>
    <row r="1366" spans="1:10" customFormat="1" ht="15" thickBot="1" x14ac:dyDescent="0.25">
      <c r="A1366" s="206"/>
      <c r="B1366" s="206"/>
      <c r="C1366" s="206"/>
      <c r="D1366" s="206"/>
      <c r="E1366" s="206" t="s">
        <v>3316</v>
      </c>
      <c r="F1366" s="207">
        <v>2.68</v>
      </c>
      <c r="G1366" s="206"/>
      <c r="H1366" s="285" t="s">
        <v>3317</v>
      </c>
      <c r="I1366" s="285"/>
      <c r="J1366" s="207">
        <v>12.44</v>
      </c>
    </row>
    <row r="1367" spans="1:10" customFormat="1" ht="0.95" customHeight="1" thickTop="1" x14ac:dyDescent="0.2">
      <c r="A1367" s="208"/>
      <c r="B1367" s="208"/>
      <c r="C1367" s="208"/>
      <c r="D1367" s="208"/>
      <c r="E1367" s="208"/>
      <c r="F1367" s="208"/>
      <c r="G1367" s="208"/>
      <c r="H1367" s="208"/>
      <c r="I1367" s="208"/>
      <c r="J1367" s="208"/>
    </row>
    <row r="1368" spans="1:10" customFormat="1" ht="18" customHeight="1" x14ac:dyDescent="0.2">
      <c r="A1368" s="179" t="s">
        <v>2238</v>
      </c>
      <c r="B1368" s="180" t="s">
        <v>1</v>
      </c>
      <c r="C1368" s="179" t="s">
        <v>2</v>
      </c>
      <c r="D1368" s="179" t="s">
        <v>3</v>
      </c>
      <c r="E1368" s="281" t="s">
        <v>3297</v>
      </c>
      <c r="F1368" s="281"/>
      <c r="G1368" s="181" t="s">
        <v>4</v>
      </c>
      <c r="H1368" s="180" t="s">
        <v>5</v>
      </c>
      <c r="I1368" s="180" t="s">
        <v>6</v>
      </c>
      <c r="J1368" s="180" t="s">
        <v>8</v>
      </c>
    </row>
    <row r="1369" spans="1:10" customFormat="1" ht="39" customHeight="1" x14ac:dyDescent="0.2">
      <c r="A1369" s="187" t="s">
        <v>3298</v>
      </c>
      <c r="B1369" s="189" t="s">
        <v>315</v>
      </c>
      <c r="C1369" s="187" t="s">
        <v>15</v>
      </c>
      <c r="D1369" s="187" t="s">
        <v>1622</v>
      </c>
      <c r="E1369" s="282" t="s">
        <v>3544</v>
      </c>
      <c r="F1369" s="282"/>
      <c r="G1369" s="188" t="s">
        <v>25</v>
      </c>
      <c r="H1369" s="199">
        <v>1</v>
      </c>
      <c r="I1369" s="190">
        <v>15.96</v>
      </c>
      <c r="J1369" s="190">
        <v>15.96</v>
      </c>
    </row>
    <row r="1370" spans="1:10" customFormat="1" ht="26.1" customHeight="1" x14ac:dyDescent="0.2">
      <c r="A1370" s="200" t="s">
        <v>3300</v>
      </c>
      <c r="B1370" s="201" t="s">
        <v>3515</v>
      </c>
      <c r="C1370" s="200" t="s">
        <v>15</v>
      </c>
      <c r="D1370" s="200" t="s">
        <v>3516</v>
      </c>
      <c r="E1370" s="283" t="s">
        <v>3306</v>
      </c>
      <c r="F1370" s="283"/>
      <c r="G1370" s="202" t="s">
        <v>55</v>
      </c>
      <c r="H1370" s="203">
        <v>0.12709999999999999</v>
      </c>
      <c r="I1370" s="204">
        <v>25.53</v>
      </c>
      <c r="J1370" s="204">
        <v>3.24</v>
      </c>
    </row>
    <row r="1371" spans="1:10" customFormat="1" ht="26.1" customHeight="1" x14ac:dyDescent="0.2">
      <c r="A1371" s="200" t="s">
        <v>3300</v>
      </c>
      <c r="B1371" s="201" t="s">
        <v>3513</v>
      </c>
      <c r="C1371" s="200" t="s">
        <v>15</v>
      </c>
      <c r="D1371" s="200" t="s">
        <v>3514</v>
      </c>
      <c r="E1371" s="283" t="s">
        <v>3306</v>
      </c>
      <c r="F1371" s="283"/>
      <c r="G1371" s="202" t="s">
        <v>55</v>
      </c>
      <c r="H1371" s="203">
        <v>0.12709999999999999</v>
      </c>
      <c r="I1371" s="204">
        <v>31.05</v>
      </c>
      <c r="J1371" s="204">
        <v>3.94</v>
      </c>
    </row>
    <row r="1372" spans="1:10" customFormat="1" ht="24" customHeight="1" x14ac:dyDescent="0.2">
      <c r="A1372" s="107" t="s">
        <v>2572</v>
      </c>
      <c r="B1372" s="109" t="s">
        <v>2750</v>
      </c>
      <c r="C1372" s="107" t="s">
        <v>15</v>
      </c>
      <c r="D1372" s="107" t="s">
        <v>3528</v>
      </c>
      <c r="E1372" s="284" t="s">
        <v>2573</v>
      </c>
      <c r="F1372" s="284"/>
      <c r="G1372" s="108" t="s">
        <v>25</v>
      </c>
      <c r="H1372" s="205">
        <v>1.9E-2</v>
      </c>
      <c r="I1372" s="178">
        <v>2.82</v>
      </c>
      <c r="J1372" s="178">
        <v>0.05</v>
      </c>
    </row>
    <row r="1373" spans="1:10" customFormat="1" ht="24" customHeight="1" x14ac:dyDescent="0.2">
      <c r="A1373" s="107" t="s">
        <v>2572</v>
      </c>
      <c r="B1373" s="109" t="s">
        <v>2744</v>
      </c>
      <c r="C1373" s="107" t="s">
        <v>15</v>
      </c>
      <c r="D1373" s="107" t="s">
        <v>2745</v>
      </c>
      <c r="E1373" s="284" t="s">
        <v>2573</v>
      </c>
      <c r="F1373" s="284"/>
      <c r="G1373" s="108" t="s">
        <v>25</v>
      </c>
      <c r="H1373" s="205">
        <v>1.6500000000000001E-2</v>
      </c>
      <c r="I1373" s="178">
        <v>74.63</v>
      </c>
      <c r="J1373" s="178">
        <v>1.23</v>
      </c>
    </row>
    <row r="1374" spans="1:10" customFormat="1" ht="26.1" customHeight="1" x14ac:dyDescent="0.2">
      <c r="A1374" s="107" t="s">
        <v>2572</v>
      </c>
      <c r="B1374" s="109" t="s">
        <v>2748</v>
      </c>
      <c r="C1374" s="107" t="s">
        <v>15</v>
      </c>
      <c r="D1374" s="107" t="s">
        <v>2749</v>
      </c>
      <c r="E1374" s="284" t="s">
        <v>2573</v>
      </c>
      <c r="F1374" s="284"/>
      <c r="G1374" s="108" t="s">
        <v>25</v>
      </c>
      <c r="H1374" s="205">
        <v>2.1999999999999999E-2</v>
      </c>
      <c r="I1374" s="178">
        <v>84.56</v>
      </c>
      <c r="J1374" s="178">
        <v>1.86</v>
      </c>
    </row>
    <row r="1375" spans="1:10" customFormat="1" ht="26.1" customHeight="1" x14ac:dyDescent="0.2">
      <c r="A1375" s="107" t="s">
        <v>2572</v>
      </c>
      <c r="B1375" s="109" t="s">
        <v>2845</v>
      </c>
      <c r="C1375" s="107" t="s">
        <v>15</v>
      </c>
      <c r="D1375" s="107" t="s">
        <v>3554</v>
      </c>
      <c r="E1375" s="284" t="s">
        <v>2573</v>
      </c>
      <c r="F1375" s="284"/>
      <c r="G1375" s="108" t="s">
        <v>25</v>
      </c>
      <c r="H1375" s="205">
        <v>1</v>
      </c>
      <c r="I1375" s="178">
        <v>5.64</v>
      </c>
      <c r="J1375" s="178">
        <v>5.64</v>
      </c>
    </row>
    <row r="1376" spans="1:10" customFormat="1" ht="25.5" x14ac:dyDescent="0.2">
      <c r="A1376" s="206"/>
      <c r="B1376" s="206"/>
      <c r="C1376" s="206"/>
      <c r="D1376" s="206"/>
      <c r="E1376" s="206" t="s">
        <v>3313</v>
      </c>
      <c r="F1376" s="207">
        <v>5.48</v>
      </c>
      <c r="G1376" s="206" t="s">
        <v>3314</v>
      </c>
      <c r="H1376" s="207">
        <v>0</v>
      </c>
      <c r="I1376" s="206" t="s">
        <v>3315</v>
      </c>
      <c r="J1376" s="207">
        <v>5.48</v>
      </c>
    </row>
    <row r="1377" spans="1:10" customFormat="1" ht="15" thickBot="1" x14ac:dyDescent="0.25">
      <c r="A1377" s="206"/>
      <c r="B1377" s="206"/>
      <c r="C1377" s="206"/>
      <c r="D1377" s="206"/>
      <c r="E1377" s="206" t="s">
        <v>3316</v>
      </c>
      <c r="F1377" s="207">
        <v>4.3899999999999997</v>
      </c>
      <c r="G1377" s="206"/>
      <c r="H1377" s="285" t="s">
        <v>3317</v>
      </c>
      <c r="I1377" s="285"/>
      <c r="J1377" s="207">
        <v>20.350000000000001</v>
      </c>
    </row>
    <row r="1378" spans="1:10" customFormat="1" ht="0.95" customHeight="1" thickTop="1" x14ac:dyDescent="0.2">
      <c r="A1378" s="208"/>
      <c r="B1378" s="208"/>
      <c r="C1378" s="208"/>
      <c r="D1378" s="208"/>
      <c r="E1378" s="208"/>
      <c r="F1378" s="208"/>
      <c r="G1378" s="208"/>
      <c r="H1378" s="208"/>
      <c r="I1378" s="208"/>
      <c r="J1378" s="208"/>
    </row>
    <row r="1379" spans="1:10" customFormat="1" ht="18" customHeight="1" x14ac:dyDescent="0.2">
      <c r="A1379" s="179" t="s">
        <v>2239</v>
      </c>
      <c r="B1379" s="180" t="s">
        <v>1</v>
      </c>
      <c r="C1379" s="179" t="s">
        <v>2</v>
      </c>
      <c r="D1379" s="179" t="s">
        <v>3</v>
      </c>
      <c r="E1379" s="281" t="s">
        <v>3297</v>
      </c>
      <c r="F1379" s="281"/>
      <c r="G1379" s="181" t="s">
        <v>4</v>
      </c>
      <c r="H1379" s="180" t="s">
        <v>5</v>
      </c>
      <c r="I1379" s="180" t="s">
        <v>6</v>
      </c>
      <c r="J1379" s="180" t="s">
        <v>8</v>
      </c>
    </row>
    <row r="1380" spans="1:10" customFormat="1" ht="39" customHeight="1" x14ac:dyDescent="0.2">
      <c r="A1380" s="187" t="s">
        <v>3298</v>
      </c>
      <c r="B1380" s="189" t="s">
        <v>2019</v>
      </c>
      <c r="C1380" s="187" t="s">
        <v>15</v>
      </c>
      <c r="D1380" s="187" t="s">
        <v>1623</v>
      </c>
      <c r="E1380" s="282" t="s">
        <v>3544</v>
      </c>
      <c r="F1380" s="282"/>
      <c r="G1380" s="188" t="s">
        <v>25</v>
      </c>
      <c r="H1380" s="199">
        <v>1</v>
      </c>
      <c r="I1380" s="190">
        <v>20.94</v>
      </c>
      <c r="J1380" s="190">
        <v>20.94</v>
      </c>
    </row>
    <row r="1381" spans="1:10" customFormat="1" ht="26.1" customHeight="1" x14ac:dyDescent="0.2">
      <c r="A1381" s="200" t="s">
        <v>3300</v>
      </c>
      <c r="B1381" s="201" t="s">
        <v>3515</v>
      </c>
      <c r="C1381" s="200" t="s">
        <v>15</v>
      </c>
      <c r="D1381" s="200" t="s">
        <v>3516</v>
      </c>
      <c r="E1381" s="283" t="s">
        <v>3306</v>
      </c>
      <c r="F1381" s="283"/>
      <c r="G1381" s="202" t="s">
        <v>55</v>
      </c>
      <c r="H1381" s="203">
        <v>0.1013</v>
      </c>
      <c r="I1381" s="204">
        <v>25.53</v>
      </c>
      <c r="J1381" s="204">
        <v>2.58</v>
      </c>
    </row>
    <row r="1382" spans="1:10" customFormat="1" ht="26.1" customHeight="1" x14ac:dyDescent="0.2">
      <c r="A1382" s="200" t="s">
        <v>3300</v>
      </c>
      <c r="B1382" s="201" t="s">
        <v>3513</v>
      </c>
      <c r="C1382" s="200" t="s">
        <v>15</v>
      </c>
      <c r="D1382" s="200" t="s">
        <v>3514</v>
      </c>
      <c r="E1382" s="283" t="s">
        <v>3306</v>
      </c>
      <c r="F1382" s="283"/>
      <c r="G1382" s="202" t="s">
        <v>55</v>
      </c>
      <c r="H1382" s="203">
        <v>0.1013</v>
      </c>
      <c r="I1382" s="204">
        <v>31.05</v>
      </c>
      <c r="J1382" s="204">
        <v>3.14</v>
      </c>
    </row>
    <row r="1383" spans="1:10" customFormat="1" ht="26.1" customHeight="1" x14ac:dyDescent="0.2">
      <c r="A1383" s="107" t="s">
        <v>2572</v>
      </c>
      <c r="B1383" s="109" t="s">
        <v>2748</v>
      </c>
      <c r="C1383" s="107" t="s">
        <v>15</v>
      </c>
      <c r="D1383" s="107" t="s">
        <v>2749</v>
      </c>
      <c r="E1383" s="284" t="s">
        <v>2573</v>
      </c>
      <c r="F1383" s="284"/>
      <c r="G1383" s="108" t="s">
        <v>25</v>
      </c>
      <c r="H1383" s="205">
        <v>8.0000000000000002E-3</v>
      </c>
      <c r="I1383" s="178">
        <v>84.56</v>
      </c>
      <c r="J1383" s="178">
        <v>0.67</v>
      </c>
    </row>
    <row r="1384" spans="1:10" customFormat="1" ht="24" customHeight="1" x14ac:dyDescent="0.2">
      <c r="A1384" s="107" t="s">
        <v>2572</v>
      </c>
      <c r="B1384" s="109" t="s">
        <v>2744</v>
      </c>
      <c r="C1384" s="107" t="s">
        <v>15</v>
      </c>
      <c r="D1384" s="107" t="s">
        <v>2745</v>
      </c>
      <c r="E1384" s="284" t="s">
        <v>2573</v>
      </c>
      <c r="F1384" s="284"/>
      <c r="G1384" s="108" t="s">
        <v>25</v>
      </c>
      <c r="H1384" s="205">
        <v>7.1000000000000004E-3</v>
      </c>
      <c r="I1384" s="178">
        <v>74.63</v>
      </c>
      <c r="J1384" s="178">
        <v>0.52</v>
      </c>
    </row>
    <row r="1385" spans="1:10" customFormat="1" ht="24" customHeight="1" x14ac:dyDescent="0.2">
      <c r="A1385" s="107" t="s">
        <v>2572</v>
      </c>
      <c r="B1385" s="109" t="s">
        <v>2750</v>
      </c>
      <c r="C1385" s="107" t="s">
        <v>15</v>
      </c>
      <c r="D1385" s="107" t="s">
        <v>3528</v>
      </c>
      <c r="E1385" s="284" t="s">
        <v>2573</v>
      </c>
      <c r="F1385" s="284"/>
      <c r="G1385" s="108" t="s">
        <v>25</v>
      </c>
      <c r="H1385" s="205">
        <v>3.3799999999999997E-2</v>
      </c>
      <c r="I1385" s="178">
        <v>2.82</v>
      </c>
      <c r="J1385" s="178">
        <v>0.09</v>
      </c>
    </row>
    <row r="1386" spans="1:10" customFormat="1" ht="26.1" customHeight="1" x14ac:dyDescent="0.2">
      <c r="A1386" s="107" t="s">
        <v>2572</v>
      </c>
      <c r="B1386" s="109" t="s">
        <v>2846</v>
      </c>
      <c r="C1386" s="107" t="s">
        <v>15</v>
      </c>
      <c r="D1386" s="107" t="s">
        <v>2847</v>
      </c>
      <c r="E1386" s="284" t="s">
        <v>2573</v>
      </c>
      <c r="F1386" s="284"/>
      <c r="G1386" s="108" t="s">
        <v>25</v>
      </c>
      <c r="H1386" s="205">
        <v>1</v>
      </c>
      <c r="I1386" s="178">
        <v>13.94</v>
      </c>
      <c r="J1386" s="178">
        <v>13.94</v>
      </c>
    </row>
    <row r="1387" spans="1:10" customFormat="1" ht="25.5" x14ac:dyDescent="0.2">
      <c r="A1387" s="206"/>
      <c r="B1387" s="206"/>
      <c r="C1387" s="206"/>
      <c r="D1387" s="206"/>
      <c r="E1387" s="206" t="s">
        <v>3313</v>
      </c>
      <c r="F1387" s="207">
        <v>4.37</v>
      </c>
      <c r="G1387" s="206" t="s">
        <v>3314</v>
      </c>
      <c r="H1387" s="207">
        <v>0</v>
      </c>
      <c r="I1387" s="206" t="s">
        <v>3315</v>
      </c>
      <c r="J1387" s="207">
        <v>4.37</v>
      </c>
    </row>
    <row r="1388" spans="1:10" customFormat="1" ht="15" thickBot="1" x14ac:dyDescent="0.25">
      <c r="A1388" s="206"/>
      <c r="B1388" s="206"/>
      <c r="C1388" s="206"/>
      <c r="D1388" s="206"/>
      <c r="E1388" s="206" t="s">
        <v>3316</v>
      </c>
      <c r="F1388" s="207">
        <v>5.76</v>
      </c>
      <c r="G1388" s="206"/>
      <c r="H1388" s="285" t="s">
        <v>3317</v>
      </c>
      <c r="I1388" s="285"/>
      <c r="J1388" s="207">
        <v>26.7</v>
      </c>
    </row>
    <row r="1389" spans="1:10" customFormat="1" ht="0.95" customHeight="1" thickTop="1" x14ac:dyDescent="0.2">
      <c r="A1389" s="208"/>
      <c r="B1389" s="208"/>
      <c r="C1389" s="208"/>
      <c r="D1389" s="208"/>
      <c r="E1389" s="208"/>
      <c r="F1389" s="208"/>
      <c r="G1389" s="208"/>
      <c r="H1389" s="208"/>
      <c r="I1389" s="208"/>
      <c r="J1389" s="208"/>
    </row>
    <row r="1390" spans="1:10" customFormat="1" ht="18" customHeight="1" x14ac:dyDescent="0.2">
      <c r="A1390" s="179" t="s">
        <v>2240</v>
      </c>
      <c r="B1390" s="180" t="s">
        <v>1</v>
      </c>
      <c r="C1390" s="179" t="s">
        <v>2</v>
      </c>
      <c r="D1390" s="179" t="s">
        <v>3</v>
      </c>
      <c r="E1390" s="281" t="s">
        <v>3297</v>
      </c>
      <c r="F1390" s="281"/>
      <c r="G1390" s="181" t="s">
        <v>4</v>
      </c>
      <c r="H1390" s="180" t="s">
        <v>5</v>
      </c>
      <c r="I1390" s="180" t="s">
        <v>6</v>
      </c>
      <c r="J1390" s="180" t="s">
        <v>8</v>
      </c>
    </row>
    <row r="1391" spans="1:10" customFormat="1" ht="26.1" customHeight="1" x14ac:dyDescent="0.2">
      <c r="A1391" s="187" t="s">
        <v>3298</v>
      </c>
      <c r="B1391" s="189" t="s">
        <v>1057</v>
      </c>
      <c r="C1391" s="187" t="s">
        <v>15</v>
      </c>
      <c r="D1391" s="187" t="s">
        <v>1624</v>
      </c>
      <c r="E1391" s="282" t="s">
        <v>3544</v>
      </c>
      <c r="F1391" s="282"/>
      <c r="G1391" s="188" t="s">
        <v>25</v>
      </c>
      <c r="H1391" s="199">
        <v>1</v>
      </c>
      <c r="I1391" s="190">
        <v>4.8</v>
      </c>
      <c r="J1391" s="190">
        <v>4.8</v>
      </c>
    </row>
    <row r="1392" spans="1:10" customFormat="1" ht="26.1" customHeight="1" x14ac:dyDescent="0.2">
      <c r="A1392" s="200" t="s">
        <v>3300</v>
      </c>
      <c r="B1392" s="201" t="s">
        <v>3515</v>
      </c>
      <c r="C1392" s="200" t="s">
        <v>15</v>
      </c>
      <c r="D1392" s="200" t="s">
        <v>3516</v>
      </c>
      <c r="E1392" s="283" t="s">
        <v>3306</v>
      </c>
      <c r="F1392" s="283"/>
      <c r="G1392" s="202" t="s">
        <v>55</v>
      </c>
      <c r="H1392" s="203">
        <v>4.7100000000000003E-2</v>
      </c>
      <c r="I1392" s="204">
        <v>25.53</v>
      </c>
      <c r="J1392" s="204">
        <v>1.2</v>
      </c>
    </row>
    <row r="1393" spans="1:10" customFormat="1" ht="26.1" customHeight="1" x14ac:dyDescent="0.2">
      <c r="A1393" s="200" t="s">
        <v>3300</v>
      </c>
      <c r="B1393" s="201" t="s">
        <v>3513</v>
      </c>
      <c r="C1393" s="200" t="s">
        <v>15</v>
      </c>
      <c r="D1393" s="200" t="s">
        <v>3514</v>
      </c>
      <c r="E1393" s="283" t="s">
        <v>3306</v>
      </c>
      <c r="F1393" s="283"/>
      <c r="G1393" s="202" t="s">
        <v>55</v>
      </c>
      <c r="H1393" s="203">
        <v>4.7100000000000003E-2</v>
      </c>
      <c r="I1393" s="204">
        <v>31.05</v>
      </c>
      <c r="J1393" s="204">
        <v>1.46</v>
      </c>
    </row>
    <row r="1394" spans="1:10" customFormat="1" ht="26.1" customHeight="1" x14ac:dyDescent="0.2">
      <c r="A1394" s="107" t="s">
        <v>2572</v>
      </c>
      <c r="B1394" s="109" t="s">
        <v>2748</v>
      </c>
      <c r="C1394" s="107" t="s">
        <v>15</v>
      </c>
      <c r="D1394" s="107" t="s">
        <v>2749</v>
      </c>
      <c r="E1394" s="284" t="s">
        <v>2573</v>
      </c>
      <c r="F1394" s="284"/>
      <c r="G1394" s="108" t="s">
        <v>25</v>
      </c>
      <c r="H1394" s="205">
        <v>8.0000000000000002E-3</v>
      </c>
      <c r="I1394" s="178">
        <v>84.56</v>
      </c>
      <c r="J1394" s="178">
        <v>0.67</v>
      </c>
    </row>
    <row r="1395" spans="1:10" customFormat="1" ht="24" customHeight="1" x14ac:dyDescent="0.2">
      <c r="A1395" s="107" t="s">
        <v>2572</v>
      </c>
      <c r="B1395" s="109" t="s">
        <v>2848</v>
      </c>
      <c r="C1395" s="107" t="s">
        <v>15</v>
      </c>
      <c r="D1395" s="107" t="s">
        <v>2849</v>
      </c>
      <c r="E1395" s="284" t="s">
        <v>2573</v>
      </c>
      <c r="F1395" s="284"/>
      <c r="G1395" s="108" t="s">
        <v>25</v>
      </c>
      <c r="H1395" s="205">
        <v>1</v>
      </c>
      <c r="I1395" s="178">
        <v>0.92</v>
      </c>
      <c r="J1395" s="178">
        <v>0.92</v>
      </c>
    </row>
    <row r="1396" spans="1:10" customFormat="1" ht="24" customHeight="1" x14ac:dyDescent="0.2">
      <c r="A1396" s="107" t="s">
        <v>2572</v>
      </c>
      <c r="B1396" s="109" t="s">
        <v>2750</v>
      </c>
      <c r="C1396" s="107" t="s">
        <v>15</v>
      </c>
      <c r="D1396" s="107" t="s">
        <v>3528</v>
      </c>
      <c r="E1396" s="284" t="s">
        <v>2573</v>
      </c>
      <c r="F1396" s="284"/>
      <c r="G1396" s="108" t="s">
        <v>25</v>
      </c>
      <c r="H1396" s="205">
        <v>1.0800000000000001E-2</v>
      </c>
      <c r="I1396" s="178">
        <v>2.82</v>
      </c>
      <c r="J1396" s="178">
        <v>0.03</v>
      </c>
    </row>
    <row r="1397" spans="1:10" customFormat="1" ht="24" customHeight="1" x14ac:dyDescent="0.2">
      <c r="A1397" s="107" t="s">
        <v>2572</v>
      </c>
      <c r="B1397" s="109" t="s">
        <v>2744</v>
      </c>
      <c r="C1397" s="107" t="s">
        <v>15</v>
      </c>
      <c r="D1397" s="107" t="s">
        <v>2745</v>
      </c>
      <c r="E1397" s="284" t="s">
        <v>2573</v>
      </c>
      <c r="F1397" s="284"/>
      <c r="G1397" s="108" t="s">
        <v>25</v>
      </c>
      <c r="H1397" s="205">
        <v>7.1000000000000004E-3</v>
      </c>
      <c r="I1397" s="178">
        <v>74.63</v>
      </c>
      <c r="J1397" s="178">
        <v>0.52</v>
      </c>
    </row>
    <row r="1398" spans="1:10" customFormat="1" ht="25.5" x14ac:dyDescent="0.2">
      <c r="A1398" s="206"/>
      <c r="B1398" s="206"/>
      <c r="C1398" s="206"/>
      <c r="D1398" s="206"/>
      <c r="E1398" s="206" t="s">
        <v>3313</v>
      </c>
      <c r="F1398" s="207">
        <v>2.02</v>
      </c>
      <c r="G1398" s="206" t="s">
        <v>3314</v>
      </c>
      <c r="H1398" s="207">
        <v>0</v>
      </c>
      <c r="I1398" s="206" t="s">
        <v>3315</v>
      </c>
      <c r="J1398" s="207">
        <v>2.02</v>
      </c>
    </row>
    <row r="1399" spans="1:10" customFormat="1" ht="15" thickBot="1" x14ac:dyDescent="0.25">
      <c r="A1399" s="206"/>
      <c r="B1399" s="206"/>
      <c r="C1399" s="206"/>
      <c r="D1399" s="206"/>
      <c r="E1399" s="206" t="s">
        <v>3316</v>
      </c>
      <c r="F1399" s="207">
        <v>1.32</v>
      </c>
      <c r="G1399" s="206"/>
      <c r="H1399" s="285" t="s">
        <v>3317</v>
      </c>
      <c r="I1399" s="285"/>
      <c r="J1399" s="207">
        <v>6.12</v>
      </c>
    </row>
    <row r="1400" spans="1:10" customFormat="1" ht="0.95" customHeight="1" thickTop="1" x14ac:dyDescent="0.2">
      <c r="A1400" s="208"/>
      <c r="B1400" s="208"/>
      <c r="C1400" s="208"/>
      <c r="D1400" s="208"/>
      <c r="E1400" s="208"/>
      <c r="F1400" s="208"/>
      <c r="G1400" s="208"/>
      <c r="H1400" s="208"/>
      <c r="I1400" s="208"/>
      <c r="J1400" s="208"/>
    </row>
    <row r="1401" spans="1:10" customFormat="1" ht="18" customHeight="1" x14ac:dyDescent="0.2">
      <c r="A1401" s="179" t="s">
        <v>2241</v>
      </c>
      <c r="B1401" s="180" t="s">
        <v>1</v>
      </c>
      <c r="C1401" s="179" t="s">
        <v>2</v>
      </c>
      <c r="D1401" s="179" t="s">
        <v>3</v>
      </c>
      <c r="E1401" s="281" t="s">
        <v>3297</v>
      </c>
      <c r="F1401" s="281"/>
      <c r="G1401" s="181" t="s">
        <v>4</v>
      </c>
      <c r="H1401" s="180" t="s">
        <v>5</v>
      </c>
      <c r="I1401" s="180" t="s">
        <v>6</v>
      </c>
      <c r="J1401" s="180" t="s">
        <v>8</v>
      </c>
    </row>
    <row r="1402" spans="1:10" customFormat="1" ht="26.1" customHeight="1" x14ac:dyDescent="0.2">
      <c r="A1402" s="187" t="s">
        <v>3298</v>
      </c>
      <c r="B1402" s="189" t="s">
        <v>317</v>
      </c>
      <c r="C1402" s="187" t="s">
        <v>15</v>
      </c>
      <c r="D1402" s="187" t="s">
        <v>1625</v>
      </c>
      <c r="E1402" s="282" t="s">
        <v>3544</v>
      </c>
      <c r="F1402" s="282"/>
      <c r="G1402" s="188" t="s">
        <v>25</v>
      </c>
      <c r="H1402" s="199">
        <v>1</v>
      </c>
      <c r="I1402" s="190">
        <v>12.85</v>
      </c>
      <c r="J1402" s="190">
        <v>12.85</v>
      </c>
    </row>
    <row r="1403" spans="1:10" customFormat="1" ht="26.1" customHeight="1" x14ac:dyDescent="0.2">
      <c r="A1403" s="200" t="s">
        <v>3300</v>
      </c>
      <c r="B1403" s="201" t="s">
        <v>3513</v>
      </c>
      <c r="C1403" s="200" t="s">
        <v>15</v>
      </c>
      <c r="D1403" s="200" t="s">
        <v>3514</v>
      </c>
      <c r="E1403" s="283" t="s">
        <v>3306</v>
      </c>
      <c r="F1403" s="283"/>
      <c r="G1403" s="202" t="s">
        <v>55</v>
      </c>
      <c r="H1403" s="203">
        <v>8.4699999999999998E-2</v>
      </c>
      <c r="I1403" s="204">
        <v>31.05</v>
      </c>
      <c r="J1403" s="204">
        <v>2.62</v>
      </c>
    </row>
    <row r="1404" spans="1:10" customFormat="1" ht="26.1" customHeight="1" x14ac:dyDescent="0.2">
      <c r="A1404" s="200" t="s">
        <v>3300</v>
      </c>
      <c r="B1404" s="201" t="s">
        <v>3515</v>
      </c>
      <c r="C1404" s="200" t="s">
        <v>15</v>
      </c>
      <c r="D1404" s="200" t="s">
        <v>3516</v>
      </c>
      <c r="E1404" s="283" t="s">
        <v>3306</v>
      </c>
      <c r="F1404" s="283"/>
      <c r="G1404" s="202" t="s">
        <v>55</v>
      </c>
      <c r="H1404" s="203">
        <v>8.4699999999999998E-2</v>
      </c>
      <c r="I1404" s="204">
        <v>25.53</v>
      </c>
      <c r="J1404" s="204">
        <v>2.16</v>
      </c>
    </row>
    <row r="1405" spans="1:10" customFormat="1" ht="26.1" customHeight="1" x14ac:dyDescent="0.2">
      <c r="A1405" s="107" t="s">
        <v>2572</v>
      </c>
      <c r="B1405" s="109" t="s">
        <v>2748</v>
      </c>
      <c r="C1405" s="107" t="s">
        <v>15</v>
      </c>
      <c r="D1405" s="107" t="s">
        <v>2749</v>
      </c>
      <c r="E1405" s="284" t="s">
        <v>2573</v>
      </c>
      <c r="F1405" s="284"/>
      <c r="G1405" s="108" t="s">
        <v>25</v>
      </c>
      <c r="H1405" s="205">
        <v>2.1999999999999999E-2</v>
      </c>
      <c r="I1405" s="178">
        <v>84.56</v>
      </c>
      <c r="J1405" s="178">
        <v>1.86</v>
      </c>
    </row>
    <row r="1406" spans="1:10" customFormat="1" ht="24" customHeight="1" x14ac:dyDescent="0.2">
      <c r="A1406" s="107" t="s">
        <v>2572</v>
      </c>
      <c r="B1406" s="109" t="s">
        <v>2744</v>
      </c>
      <c r="C1406" s="107" t="s">
        <v>15</v>
      </c>
      <c r="D1406" s="107" t="s">
        <v>2745</v>
      </c>
      <c r="E1406" s="284" t="s">
        <v>2573</v>
      </c>
      <c r="F1406" s="284"/>
      <c r="G1406" s="108" t="s">
        <v>25</v>
      </c>
      <c r="H1406" s="205">
        <v>1.6500000000000001E-2</v>
      </c>
      <c r="I1406" s="178">
        <v>74.63</v>
      </c>
      <c r="J1406" s="178">
        <v>1.23</v>
      </c>
    </row>
    <row r="1407" spans="1:10" customFormat="1" ht="24" customHeight="1" x14ac:dyDescent="0.2">
      <c r="A1407" s="107" t="s">
        <v>2572</v>
      </c>
      <c r="B1407" s="109" t="s">
        <v>2850</v>
      </c>
      <c r="C1407" s="107" t="s">
        <v>15</v>
      </c>
      <c r="D1407" s="107" t="s">
        <v>2851</v>
      </c>
      <c r="E1407" s="284" t="s">
        <v>2573</v>
      </c>
      <c r="F1407" s="284"/>
      <c r="G1407" s="108" t="s">
        <v>25</v>
      </c>
      <c r="H1407" s="205">
        <v>1</v>
      </c>
      <c r="I1407" s="178">
        <v>4.93</v>
      </c>
      <c r="J1407" s="178">
        <v>4.93</v>
      </c>
    </row>
    <row r="1408" spans="1:10" customFormat="1" ht="24" customHeight="1" x14ac:dyDescent="0.2">
      <c r="A1408" s="107" t="s">
        <v>2572</v>
      </c>
      <c r="B1408" s="109" t="s">
        <v>2750</v>
      </c>
      <c r="C1408" s="107" t="s">
        <v>15</v>
      </c>
      <c r="D1408" s="107" t="s">
        <v>3528</v>
      </c>
      <c r="E1408" s="284" t="s">
        <v>2573</v>
      </c>
      <c r="F1408" s="284"/>
      <c r="G1408" s="108" t="s">
        <v>25</v>
      </c>
      <c r="H1408" s="205">
        <v>1.9E-2</v>
      </c>
      <c r="I1408" s="178">
        <v>2.82</v>
      </c>
      <c r="J1408" s="178">
        <v>0.05</v>
      </c>
    </row>
    <row r="1409" spans="1:10" customFormat="1" ht="25.5" x14ac:dyDescent="0.2">
      <c r="A1409" s="206"/>
      <c r="B1409" s="206"/>
      <c r="C1409" s="206"/>
      <c r="D1409" s="206"/>
      <c r="E1409" s="206" t="s">
        <v>3313</v>
      </c>
      <c r="F1409" s="207">
        <v>3.65</v>
      </c>
      <c r="G1409" s="206" t="s">
        <v>3314</v>
      </c>
      <c r="H1409" s="207">
        <v>0</v>
      </c>
      <c r="I1409" s="206" t="s">
        <v>3315</v>
      </c>
      <c r="J1409" s="207">
        <v>3.65</v>
      </c>
    </row>
    <row r="1410" spans="1:10" customFormat="1" ht="15" thickBot="1" x14ac:dyDescent="0.25">
      <c r="A1410" s="206"/>
      <c r="B1410" s="206"/>
      <c r="C1410" s="206"/>
      <c r="D1410" s="206"/>
      <c r="E1410" s="206" t="s">
        <v>3316</v>
      </c>
      <c r="F1410" s="207">
        <v>3.53</v>
      </c>
      <c r="G1410" s="206"/>
      <c r="H1410" s="285" t="s">
        <v>3317</v>
      </c>
      <c r="I1410" s="285"/>
      <c r="J1410" s="207">
        <v>16.38</v>
      </c>
    </row>
    <row r="1411" spans="1:10" customFormat="1" ht="0.95" customHeight="1" thickTop="1" x14ac:dyDescent="0.2">
      <c r="A1411" s="208"/>
      <c r="B1411" s="208"/>
      <c r="C1411" s="208"/>
      <c r="D1411" s="208"/>
      <c r="E1411" s="208"/>
      <c r="F1411" s="208"/>
      <c r="G1411" s="208"/>
      <c r="H1411" s="208"/>
      <c r="I1411" s="208"/>
      <c r="J1411" s="208"/>
    </row>
    <row r="1412" spans="1:10" customFormat="1" ht="18" customHeight="1" x14ac:dyDescent="0.2">
      <c r="A1412" s="179" t="s">
        <v>2242</v>
      </c>
      <c r="B1412" s="180" t="s">
        <v>1</v>
      </c>
      <c r="C1412" s="179" t="s">
        <v>2</v>
      </c>
      <c r="D1412" s="179" t="s">
        <v>3</v>
      </c>
      <c r="E1412" s="281" t="s">
        <v>3297</v>
      </c>
      <c r="F1412" s="281"/>
      <c r="G1412" s="181" t="s">
        <v>4</v>
      </c>
      <c r="H1412" s="180" t="s">
        <v>5</v>
      </c>
      <c r="I1412" s="180" t="s">
        <v>6</v>
      </c>
      <c r="J1412" s="180" t="s">
        <v>8</v>
      </c>
    </row>
    <row r="1413" spans="1:10" customFormat="1" ht="26.1" customHeight="1" x14ac:dyDescent="0.2">
      <c r="A1413" s="187" t="s">
        <v>3298</v>
      </c>
      <c r="B1413" s="189" t="s">
        <v>2020</v>
      </c>
      <c r="C1413" s="187" t="s">
        <v>15</v>
      </c>
      <c r="D1413" s="187" t="s">
        <v>1626</v>
      </c>
      <c r="E1413" s="282" t="s">
        <v>3544</v>
      </c>
      <c r="F1413" s="282"/>
      <c r="G1413" s="188" t="s">
        <v>25</v>
      </c>
      <c r="H1413" s="199">
        <v>1</v>
      </c>
      <c r="I1413" s="190">
        <v>24.9</v>
      </c>
      <c r="J1413" s="190">
        <v>24.9</v>
      </c>
    </row>
    <row r="1414" spans="1:10" customFormat="1" ht="26.1" customHeight="1" x14ac:dyDescent="0.2">
      <c r="A1414" s="200" t="s">
        <v>3300</v>
      </c>
      <c r="B1414" s="201" t="s">
        <v>3515</v>
      </c>
      <c r="C1414" s="200" t="s">
        <v>15</v>
      </c>
      <c r="D1414" s="200" t="s">
        <v>3516</v>
      </c>
      <c r="E1414" s="283" t="s">
        <v>3306</v>
      </c>
      <c r="F1414" s="283"/>
      <c r="G1414" s="202" t="s">
        <v>55</v>
      </c>
      <c r="H1414" s="203">
        <v>0.1</v>
      </c>
      <c r="I1414" s="204">
        <v>25.53</v>
      </c>
      <c r="J1414" s="204">
        <v>2.5499999999999998</v>
      </c>
    </row>
    <row r="1415" spans="1:10" customFormat="1" ht="26.1" customHeight="1" x14ac:dyDescent="0.2">
      <c r="A1415" s="200" t="s">
        <v>3300</v>
      </c>
      <c r="B1415" s="201" t="s">
        <v>3513</v>
      </c>
      <c r="C1415" s="200" t="s">
        <v>15</v>
      </c>
      <c r="D1415" s="200" t="s">
        <v>3514</v>
      </c>
      <c r="E1415" s="283" t="s">
        <v>3306</v>
      </c>
      <c r="F1415" s="283"/>
      <c r="G1415" s="202" t="s">
        <v>55</v>
      </c>
      <c r="H1415" s="203">
        <v>0.1</v>
      </c>
      <c r="I1415" s="204">
        <v>31.05</v>
      </c>
      <c r="J1415" s="204">
        <v>3.1</v>
      </c>
    </row>
    <row r="1416" spans="1:10" customFormat="1" ht="24" customHeight="1" x14ac:dyDescent="0.2">
      <c r="A1416" s="107" t="s">
        <v>2572</v>
      </c>
      <c r="B1416" s="109" t="s">
        <v>2750</v>
      </c>
      <c r="C1416" s="107" t="s">
        <v>15</v>
      </c>
      <c r="D1416" s="107" t="s">
        <v>3528</v>
      </c>
      <c r="E1416" s="284" t="s">
        <v>2573</v>
      </c>
      <c r="F1416" s="284"/>
      <c r="G1416" s="108" t="s">
        <v>25</v>
      </c>
      <c r="H1416" s="205">
        <v>2.2200000000000001E-2</v>
      </c>
      <c r="I1416" s="178">
        <v>2.82</v>
      </c>
      <c r="J1416" s="178">
        <v>0.06</v>
      </c>
    </row>
    <row r="1417" spans="1:10" customFormat="1" ht="24" customHeight="1" x14ac:dyDescent="0.2">
      <c r="A1417" s="107" t="s">
        <v>2572</v>
      </c>
      <c r="B1417" s="109" t="s">
        <v>2852</v>
      </c>
      <c r="C1417" s="107" t="s">
        <v>15</v>
      </c>
      <c r="D1417" s="107" t="s">
        <v>2853</v>
      </c>
      <c r="E1417" s="284" t="s">
        <v>2573</v>
      </c>
      <c r="F1417" s="284"/>
      <c r="G1417" s="108" t="s">
        <v>25</v>
      </c>
      <c r="H1417" s="205">
        <v>1</v>
      </c>
      <c r="I1417" s="178">
        <v>15.08</v>
      </c>
      <c r="J1417" s="178">
        <v>15.08</v>
      </c>
    </row>
    <row r="1418" spans="1:10" customFormat="1" ht="26.1" customHeight="1" x14ac:dyDescent="0.2">
      <c r="A1418" s="107" t="s">
        <v>2572</v>
      </c>
      <c r="B1418" s="109" t="s">
        <v>2748</v>
      </c>
      <c r="C1418" s="107" t="s">
        <v>15</v>
      </c>
      <c r="D1418" s="107" t="s">
        <v>2749</v>
      </c>
      <c r="E1418" s="284" t="s">
        <v>2573</v>
      </c>
      <c r="F1418" s="284"/>
      <c r="G1418" s="108" t="s">
        <v>25</v>
      </c>
      <c r="H1418" s="205">
        <v>0.03</v>
      </c>
      <c r="I1418" s="178">
        <v>84.56</v>
      </c>
      <c r="J1418" s="178">
        <v>2.5299999999999998</v>
      </c>
    </row>
    <row r="1419" spans="1:10" customFormat="1" ht="24" customHeight="1" x14ac:dyDescent="0.2">
      <c r="A1419" s="107" t="s">
        <v>2572</v>
      </c>
      <c r="B1419" s="109" t="s">
        <v>2744</v>
      </c>
      <c r="C1419" s="107" t="s">
        <v>15</v>
      </c>
      <c r="D1419" s="107" t="s">
        <v>2745</v>
      </c>
      <c r="E1419" s="284" t="s">
        <v>2573</v>
      </c>
      <c r="F1419" s="284"/>
      <c r="G1419" s="108" t="s">
        <v>25</v>
      </c>
      <c r="H1419" s="205">
        <v>2.12E-2</v>
      </c>
      <c r="I1419" s="178">
        <v>74.63</v>
      </c>
      <c r="J1419" s="178">
        <v>1.58</v>
      </c>
    </row>
    <row r="1420" spans="1:10" customFormat="1" ht="25.5" x14ac:dyDescent="0.2">
      <c r="A1420" s="206"/>
      <c r="B1420" s="206"/>
      <c r="C1420" s="206"/>
      <c r="D1420" s="206"/>
      <c r="E1420" s="206" t="s">
        <v>3313</v>
      </c>
      <c r="F1420" s="207">
        <v>4.3099999999999996</v>
      </c>
      <c r="G1420" s="206" t="s">
        <v>3314</v>
      </c>
      <c r="H1420" s="207">
        <v>0</v>
      </c>
      <c r="I1420" s="206" t="s">
        <v>3315</v>
      </c>
      <c r="J1420" s="207">
        <v>4.3099999999999996</v>
      </c>
    </row>
    <row r="1421" spans="1:10" customFormat="1" ht="15" thickBot="1" x14ac:dyDescent="0.25">
      <c r="A1421" s="206"/>
      <c r="B1421" s="206"/>
      <c r="C1421" s="206"/>
      <c r="D1421" s="206"/>
      <c r="E1421" s="206" t="s">
        <v>3316</v>
      </c>
      <c r="F1421" s="207">
        <v>6.85</v>
      </c>
      <c r="G1421" s="206"/>
      <c r="H1421" s="285" t="s">
        <v>3317</v>
      </c>
      <c r="I1421" s="285"/>
      <c r="J1421" s="207">
        <v>31.75</v>
      </c>
    </row>
    <row r="1422" spans="1:10" customFormat="1" ht="0.95" customHeight="1" thickTop="1" x14ac:dyDescent="0.2">
      <c r="A1422" s="208"/>
      <c r="B1422" s="208"/>
      <c r="C1422" s="208"/>
      <c r="D1422" s="208"/>
      <c r="E1422" s="208"/>
      <c r="F1422" s="208"/>
      <c r="G1422" s="208"/>
      <c r="H1422" s="208"/>
      <c r="I1422" s="208"/>
      <c r="J1422" s="208"/>
    </row>
    <row r="1423" spans="1:10" customFormat="1" ht="18" customHeight="1" x14ac:dyDescent="0.2">
      <c r="A1423" s="179" t="s">
        <v>2243</v>
      </c>
      <c r="B1423" s="180" t="s">
        <v>1</v>
      </c>
      <c r="C1423" s="179" t="s">
        <v>2</v>
      </c>
      <c r="D1423" s="179" t="s">
        <v>3</v>
      </c>
      <c r="E1423" s="281" t="s">
        <v>3297</v>
      </c>
      <c r="F1423" s="281"/>
      <c r="G1423" s="181" t="s">
        <v>4</v>
      </c>
      <c r="H1423" s="180" t="s">
        <v>5</v>
      </c>
      <c r="I1423" s="180" t="s">
        <v>6</v>
      </c>
      <c r="J1423" s="180" t="s">
        <v>8</v>
      </c>
    </row>
    <row r="1424" spans="1:10" customFormat="1" ht="39" customHeight="1" x14ac:dyDescent="0.2">
      <c r="A1424" s="187" t="s">
        <v>3298</v>
      </c>
      <c r="B1424" s="189" t="s">
        <v>2021</v>
      </c>
      <c r="C1424" s="187" t="s">
        <v>15</v>
      </c>
      <c r="D1424" s="187" t="s">
        <v>2022</v>
      </c>
      <c r="E1424" s="282" t="s">
        <v>3544</v>
      </c>
      <c r="F1424" s="282"/>
      <c r="G1424" s="188" t="s">
        <v>107</v>
      </c>
      <c r="H1424" s="199">
        <v>1</v>
      </c>
      <c r="I1424" s="190">
        <v>26.65</v>
      </c>
      <c r="J1424" s="190">
        <v>26.65</v>
      </c>
    </row>
    <row r="1425" spans="1:10" customFormat="1" ht="26.1" customHeight="1" x14ac:dyDescent="0.2">
      <c r="A1425" s="200" t="s">
        <v>3300</v>
      </c>
      <c r="B1425" s="201" t="s">
        <v>3515</v>
      </c>
      <c r="C1425" s="200" t="s">
        <v>15</v>
      </c>
      <c r="D1425" s="200" t="s">
        <v>3516</v>
      </c>
      <c r="E1425" s="283" t="s">
        <v>3306</v>
      </c>
      <c r="F1425" s="283"/>
      <c r="G1425" s="202" t="s">
        <v>55</v>
      </c>
      <c r="H1425" s="203">
        <v>0.38</v>
      </c>
      <c r="I1425" s="204">
        <v>25.53</v>
      </c>
      <c r="J1425" s="204">
        <v>9.6999999999999993</v>
      </c>
    </row>
    <row r="1426" spans="1:10" customFormat="1" ht="26.1" customHeight="1" x14ac:dyDescent="0.2">
      <c r="A1426" s="200" t="s">
        <v>3300</v>
      </c>
      <c r="B1426" s="201" t="s">
        <v>3513</v>
      </c>
      <c r="C1426" s="200" t="s">
        <v>15</v>
      </c>
      <c r="D1426" s="200" t="s">
        <v>3514</v>
      </c>
      <c r="E1426" s="283" t="s">
        <v>3306</v>
      </c>
      <c r="F1426" s="283"/>
      <c r="G1426" s="202" t="s">
        <v>55</v>
      </c>
      <c r="H1426" s="203">
        <v>0.38</v>
      </c>
      <c r="I1426" s="204">
        <v>31.05</v>
      </c>
      <c r="J1426" s="204">
        <v>11.79</v>
      </c>
    </row>
    <row r="1427" spans="1:10" customFormat="1" ht="26.1" customHeight="1" x14ac:dyDescent="0.2">
      <c r="A1427" s="107" t="s">
        <v>2572</v>
      </c>
      <c r="B1427" s="109" t="s">
        <v>2854</v>
      </c>
      <c r="C1427" s="107" t="s">
        <v>15</v>
      </c>
      <c r="D1427" s="107" t="s">
        <v>3555</v>
      </c>
      <c r="E1427" s="284" t="s">
        <v>2573</v>
      </c>
      <c r="F1427" s="284"/>
      <c r="G1427" s="108" t="s">
        <v>107</v>
      </c>
      <c r="H1427" s="205">
        <v>1.0492999999999999</v>
      </c>
      <c r="I1427" s="178">
        <v>4.6900000000000004</v>
      </c>
      <c r="J1427" s="178">
        <v>4.92</v>
      </c>
    </row>
    <row r="1428" spans="1:10" customFormat="1" ht="24" customHeight="1" x14ac:dyDescent="0.2">
      <c r="A1428" s="107" t="s">
        <v>2572</v>
      </c>
      <c r="B1428" s="109" t="s">
        <v>2750</v>
      </c>
      <c r="C1428" s="107" t="s">
        <v>15</v>
      </c>
      <c r="D1428" s="107" t="s">
        <v>3528</v>
      </c>
      <c r="E1428" s="284" t="s">
        <v>2573</v>
      </c>
      <c r="F1428" s="284"/>
      <c r="G1428" s="108" t="s">
        <v>25</v>
      </c>
      <c r="H1428" s="205">
        <v>8.8599999999999998E-2</v>
      </c>
      <c r="I1428" s="178">
        <v>2.82</v>
      </c>
      <c r="J1428" s="178">
        <v>0.24</v>
      </c>
    </row>
    <row r="1429" spans="1:10" customFormat="1" ht="25.5" x14ac:dyDescent="0.2">
      <c r="A1429" s="206"/>
      <c r="B1429" s="206"/>
      <c r="C1429" s="206"/>
      <c r="D1429" s="206"/>
      <c r="E1429" s="206" t="s">
        <v>3313</v>
      </c>
      <c r="F1429" s="207">
        <v>16.420000000000002</v>
      </c>
      <c r="G1429" s="206" t="s">
        <v>3314</v>
      </c>
      <c r="H1429" s="207">
        <v>0</v>
      </c>
      <c r="I1429" s="206" t="s">
        <v>3315</v>
      </c>
      <c r="J1429" s="207">
        <v>16.420000000000002</v>
      </c>
    </row>
    <row r="1430" spans="1:10" customFormat="1" ht="15" thickBot="1" x14ac:dyDescent="0.25">
      <c r="A1430" s="206"/>
      <c r="B1430" s="206"/>
      <c r="C1430" s="206"/>
      <c r="D1430" s="206"/>
      <c r="E1430" s="206" t="s">
        <v>3316</v>
      </c>
      <c r="F1430" s="207">
        <v>7.33</v>
      </c>
      <c r="G1430" s="206"/>
      <c r="H1430" s="285" t="s">
        <v>3317</v>
      </c>
      <c r="I1430" s="285"/>
      <c r="J1430" s="207">
        <v>33.979999999999997</v>
      </c>
    </row>
    <row r="1431" spans="1:10" customFormat="1" ht="0.95" customHeight="1" thickTop="1" x14ac:dyDescent="0.2">
      <c r="A1431" s="208"/>
      <c r="B1431" s="208"/>
      <c r="C1431" s="208"/>
      <c r="D1431" s="208"/>
      <c r="E1431" s="208"/>
      <c r="F1431" s="208"/>
      <c r="G1431" s="208"/>
      <c r="H1431" s="208"/>
      <c r="I1431" s="208"/>
      <c r="J1431" s="208"/>
    </row>
    <row r="1432" spans="1:10" customFormat="1" ht="18" customHeight="1" x14ac:dyDescent="0.2">
      <c r="A1432" s="179" t="s">
        <v>2244</v>
      </c>
      <c r="B1432" s="180" t="s">
        <v>1</v>
      </c>
      <c r="C1432" s="179" t="s">
        <v>2</v>
      </c>
      <c r="D1432" s="179" t="s">
        <v>3</v>
      </c>
      <c r="E1432" s="281" t="s">
        <v>3297</v>
      </c>
      <c r="F1432" s="281"/>
      <c r="G1432" s="181" t="s">
        <v>4</v>
      </c>
      <c r="H1432" s="180" t="s">
        <v>5</v>
      </c>
      <c r="I1432" s="180" t="s">
        <v>6</v>
      </c>
      <c r="J1432" s="180" t="s">
        <v>8</v>
      </c>
    </row>
    <row r="1433" spans="1:10" customFormat="1" ht="39" customHeight="1" x14ac:dyDescent="0.2">
      <c r="A1433" s="187" t="s">
        <v>3298</v>
      </c>
      <c r="B1433" s="189" t="s">
        <v>2023</v>
      </c>
      <c r="C1433" s="187" t="s">
        <v>15</v>
      </c>
      <c r="D1433" s="187" t="s">
        <v>2024</v>
      </c>
      <c r="E1433" s="282" t="s">
        <v>3542</v>
      </c>
      <c r="F1433" s="282"/>
      <c r="G1433" s="188" t="s">
        <v>107</v>
      </c>
      <c r="H1433" s="199">
        <v>1</v>
      </c>
      <c r="I1433" s="190">
        <v>24.68</v>
      </c>
      <c r="J1433" s="190">
        <v>24.68</v>
      </c>
    </row>
    <row r="1434" spans="1:10" customFormat="1" ht="26.1" customHeight="1" x14ac:dyDescent="0.2">
      <c r="A1434" s="200" t="s">
        <v>3300</v>
      </c>
      <c r="B1434" s="201" t="s">
        <v>3515</v>
      </c>
      <c r="C1434" s="200" t="s">
        <v>15</v>
      </c>
      <c r="D1434" s="200" t="s">
        <v>3516</v>
      </c>
      <c r="E1434" s="283" t="s">
        <v>3306</v>
      </c>
      <c r="F1434" s="283"/>
      <c r="G1434" s="202" t="s">
        <v>55</v>
      </c>
      <c r="H1434" s="203">
        <v>0.1128</v>
      </c>
      <c r="I1434" s="204">
        <v>25.53</v>
      </c>
      <c r="J1434" s="204">
        <v>2.87</v>
      </c>
    </row>
    <row r="1435" spans="1:10" customFormat="1" ht="26.1" customHeight="1" x14ac:dyDescent="0.2">
      <c r="A1435" s="200" t="s">
        <v>3300</v>
      </c>
      <c r="B1435" s="201" t="s">
        <v>3513</v>
      </c>
      <c r="C1435" s="200" t="s">
        <v>15</v>
      </c>
      <c r="D1435" s="200" t="s">
        <v>3514</v>
      </c>
      <c r="E1435" s="283" t="s">
        <v>3306</v>
      </c>
      <c r="F1435" s="283"/>
      <c r="G1435" s="202" t="s">
        <v>55</v>
      </c>
      <c r="H1435" s="203">
        <v>0.1128</v>
      </c>
      <c r="I1435" s="204">
        <v>31.05</v>
      </c>
      <c r="J1435" s="204">
        <v>3.5</v>
      </c>
    </row>
    <row r="1436" spans="1:10" customFormat="1" ht="26.1" customHeight="1" x14ac:dyDescent="0.2">
      <c r="A1436" s="107" t="s">
        <v>2572</v>
      </c>
      <c r="B1436" s="109" t="s">
        <v>2855</v>
      </c>
      <c r="C1436" s="107" t="s">
        <v>15</v>
      </c>
      <c r="D1436" s="107" t="s">
        <v>3556</v>
      </c>
      <c r="E1436" s="284" t="s">
        <v>2573</v>
      </c>
      <c r="F1436" s="284"/>
      <c r="G1436" s="108" t="s">
        <v>107</v>
      </c>
      <c r="H1436" s="205">
        <v>1.0492999999999999</v>
      </c>
      <c r="I1436" s="178">
        <v>17.43</v>
      </c>
      <c r="J1436" s="178">
        <v>18.28</v>
      </c>
    </row>
    <row r="1437" spans="1:10" customFormat="1" ht="24" customHeight="1" x14ac:dyDescent="0.2">
      <c r="A1437" s="107" t="s">
        <v>2572</v>
      </c>
      <c r="B1437" s="109" t="s">
        <v>2750</v>
      </c>
      <c r="C1437" s="107" t="s">
        <v>15</v>
      </c>
      <c r="D1437" s="107" t="s">
        <v>3528</v>
      </c>
      <c r="E1437" s="284" t="s">
        <v>2573</v>
      </c>
      <c r="F1437" s="284"/>
      <c r="G1437" s="108" t="s">
        <v>25</v>
      </c>
      <c r="H1437" s="205">
        <v>1.2500000000000001E-2</v>
      </c>
      <c r="I1437" s="178">
        <v>2.82</v>
      </c>
      <c r="J1437" s="178">
        <v>0.03</v>
      </c>
    </row>
    <row r="1438" spans="1:10" customFormat="1" ht="25.5" x14ac:dyDescent="0.2">
      <c r="A1438" s="206"/>
      <c r="B1438" s="206"/>
      <c r="C1438" s="206"/>
      <c r="D1438" s="206"/>
      <c r="E1438" s="206" t="s">
        <v>3313</v>
      </c>
      <c r="F1438" s="207">
        <v>4.87</v>
      </c>
      <c r="G1438" s="206" t="s">
        <v>3314</v>
      </c>
      <c r="H1438" s="207">
        <v>0</v>
      </c>
      <c r="I1438" s="206" t="s">
        <v>3315</v>
      </c>
      <c r="J1438" s="207">
        <v>4.87</v>
      </c>
    </row>
    <row r="1439" spans="1:10" customFormat="1" ht="15" thickBot="1" x14ac:dyDescent="0.25">
      <c r="A1439" s="206"/>
      <c r="B1439" s="206"/>
      <c r="C1439" s="206"/>
      <c r="D1439" s="206"/>
      <c r="E1439" s="206" t="s">
        <v>3316</v>
      </c>
      <c r="F1439" s="207">
        <v>6.79</v>
      </c>
      <c r="G1439" s="206"/>
      <c r="H1439" s="285" t="s">
        <v>3317</v>
      </c>
      <c r="I1439" s="285"/>
      <c r="J1439" s="207">
        <v>31.47</v>
      </c>
    </row>
    <row r="1440" spans="1:10" customFormat="1" ht="0.95" customHeight="1" thickTop="1" x14ac:dyDescent="0.2">
      <c r="A1440" s="208"/>
      <c r="B1440" s="208"/>
      <c r="C1440" s="208"/>
      <c r="D1440" s="208"/>
      <c r="E1440" s="208"/>
      <c r="F1440" s="208"/>
      <c r="G1440" s="208"/>
      <c r="H1440" s="208"/>
      <c r="I1440" s="208"/>
      <c r="J1440" s="208"/>
    </row>
    <row r="1441" spans="1:10" customFormat="1" ht="18" customHeight="1" x14ac:dyDescent="0.2">
      <c r="A1441" s="179" t="s">
        <v>2245</v>
      </c>
      <c r="B1441" s="180" t="s">
        <v>1</v>
      </c>
      <c r="C1441" s="179" t="s">
        <v>2</v>
      </c>
      <c r="D1441" s="179" t="s">
        <v>3</v>
      </c>
      <c r="E1441" s="281" t="s">
        <v>3297</v>
      </c>
      <c r="F1441" s="281"/>
      <c r="G1441" s="181" t="s">
        <v>4</v>
      </c>
      <c r="H1441" s="180" t="s">
        <v>5</v>
      </c>
      <c r="I1441" s="180" t="s">
        <v>6</v>
      </c>
      <c r="J1441" s="180" t="s">
        <v>8</v>
      </c>
    </row>
    <row r="1442" spans="1:10" customFormat="1" ht="39" customHeight="1" x14ac:dyDescent="0.2">
      <c r="A1442" s="187" t="s">
        <v>3298</v>
      </c>
      <c r="B1442" s="189" t="s">
        <v>2025</v>
      </c>
      <c r="C1442" s="187" t="s">
        <v>15</v>
      </c>
      <c r="D1442" s="187" t="s">
        <v>2026</v>
      </c>
      <c r="E1442" s="282" t="s">
        <v>3542</v>
      </c>
      <c r="F1442" s="282"/>
      <c r="G1442" s="188" t="s">
        <v>107</v>
      </c>
      <c r="H1442" s="199">
        <v>1</v>
      </c>
      <c r="I1442" s="190">
        <v>38.71</v>
      </c>
      <c r="J1442" s="190">
        <v>38.71</v>
      </c>
    </row>
    <row r="1443" spans="1:10" customFormat="1" ht="26.1" customHeight="1" x14ac:dyDescent="0.2">
      <c r="A1443" s="200" t="s">
        <v>3300</v>
      </c>
      <c r="B1443" s="201" t="s">
        <v>3515</v>
      </c>
      <c r="C1443" s="200" t="s">
        <v>15</v>
      </c>
      <c r="D1443" s="200" t="s">
        <v>3516</v>
      </c>
      <c r="E1443" s="283" t="s">
        <v>3306</v>
      </c>
      <c r="F1443" s="283"/>
      <c r="G1443" s="202" t="s">
        <v>55</v>
      </c>
      <c r="H1443" s="203">
        <v>0.1517</v>
      </c>
      <c r="I1443" s="204">
        <v>25.53</v>
      </c>
      <c r="J1443" s="204">
        <v>3.87</v>
      </c>
    </row>
    <row r="1444" spans="1:10" customFormat="1" ht="26.1" customHeight="1" x14ac:dyDescent="0.2">
      <c r="A1444" s="200" t="s">
        <v>3300</v>
      </c>
      <c r="B1444" s="201" t="s">
        <v>3513</v>
      </c>
      <c r="C1444" s="200" t="s">
        <v>15</v>
      </c>
      <c r="D1444" s="200" t="s">
        <v>3514</v>
      </c>
      <c r="E1444" s="283" t="s">
        <v>3306</v>
      </c>
      <c r="F1444" s="283"/>
      <c r="G1444" s="202" t="s">
        <v>55</v>
      </c>
      <c r="H1444" s="203">
        <v>0.1517</v>
      </c>
      <c r="I1444" s="204">
        <v>31.05</v>
      </c>
      <c r="J1444" s="204">
        <v>4.71</v>
      </c>
    </row>
    <row r="1445" spans="1:10" customFormat="1" ht="24" customHeight="1" x14ac:dyDescent="0.2">
      <c r="A1445" s="107" t="s">
        <v>2572</v>
      </c>
      <c r="B1445" s="109" t="s">
        <v>2750</v>
      </c>
      <c r="C1445" s="107" t="s">
        <v>15</v>
      </c>
      <c r="D1445" s="107" t="s">
        <v>3528</v>
      </c>
      <c r="E1445" s="284" t="s">
        <v>2573</v>
      </c>
      <c r="F1445" s="284"/>
      <c r="G1445" s="108" t="s">
        <v>25</v>
      </c>
      <c r="H1445" s="205">
        <v>1.6899999999999998E-2</v>
      </c>
      <c r="I1445" s="178">
        <v>2.82</v>
      </c>
      <c r="J1445" s="178">
        <v>0.04</v>
      </c>
    </row>
    <row r="1446" spans="1:10" customFormat="1" ht="26.1" customHeight="1" x14ac:dyDescent="0.2">
      <c r="A1446" s="107" t="s">
        <v>2572</v>
      </c>
      <c r="B1446" s="109" t="s">
        <v>2856</v>
      </c>
      <c r="C1446" s="107" t="s">
        <v>15</v>
      </c>
      <c r="D1446" s="107" t="s">
        <v>3557</v>
      </c>
      <c r="E1446" s="284" t="s">
        <v>2573</v>
      </c>
      <c r="F1446" s="284"/>
      <c r="G1446" s="108" t="s">
        <v>107</v>
      </c>
      <c r="H1446" s="205">
        <v>1.0492999999999999</v>
      </c>
      <c r="I1446" s="178">
        <v>28.68</v>
      </c>
      <c r="J1446" s="178">
        <v>30.09</v>
      </c>
    </row>
    <row r="1447" spans="1:10" customFormat="1" ht="25.5" x14ac:dyDescent="0.2">
      <c r="A1447" s="206"/>
      <c r="B1447" s="206"/>
      <c r="C1447" s="206"/>
      <c r="D1447" s="206"/>
      <c r="E1447" s="206" t="s">
        <v>3313</v>
      </c>
      <c r="F1447" s="207">
        <v>6.55</v>
      </c>
      <c r="G1447" s="206" t="s">
        <v>3314</v>
      </c>
      <c r="H1447" s="207">
        <v>0</v>
      </c>
      <c r="I1447" s="206" t="s">
        <v>3315</v>
      </c>
      <c r="J1447" s="207">
        <v>6.55</v>
      </c>
    </row>
    <row r="1448" spans="1:10" customFormat="1" ht="15" thickBot="1" x14ac:dyDescent="0.25">
      <c r="A1448" s="206"/>
      <c r="B1448" s="206"/>
      <c r="C1448" s="206"/>
      <c r="D1448" s="206"/>
      <c r="E1448" s="206" t="s">
        <v>3316</v>
      </c>
      <c r="F1448" s="207">
        <v>10.66</v>
      </c>
      <c r="G1448" s="206"/>
      <c r="H1448" s="285" t="s">
        <v>3317</v>
      </c>
      <c r="I1448" s="285"/>
      <c r="J1448" s="207">
        <v>49.37</v>
      </c>
    </row>
    <row r="1449" spans="1:10" customFormat="1" ht="0.95" customHeight="1" thickTop="1" x14ac:dyDescent="0.2">
      <c r="A1449" s="208"/>
      <c r="B1449" s="208"/>
      <c r="C1449" s="208"/>
      <c r="D1449" s="208"/>
      <c r="E1449" s="208"/>
      <c r="F1449" s="208"/>
      <c r="G1449" s="208"/>
      <c r="H1449" s="208"/>
      <c r="I1449" s="208"/>
      <c r="J1449" s="208"/>
    </row>
    <row r="1450" spans="1:10" customFormat="1" ht="18" customHeight="1" x14ac:dyDescent="0.2">
      <c r="A1450" s="179" t="s">
        <v>2246</v>
      </c>
      <c r="B1450" s="180" t="s">
        <v>1</v>
      </c>
      <c r="C1450" s="179" t="s">
        <v>2</v>
      </c>
      <c r="D1450" s="179" t="s">
        <v>3</v>
      </c>
      <c r="E1450" s="281" t="s">
        <v>3297</v>
      </c>
      <c r="F1450" s="281"/>
      <c r="G1450" s="181" t="s">
        <v>4</v>
      </c>
      <c r="H1450" s="180" t="s">
        <v>5</v>
      </c>
      <c r="I1450" s="180" t="s">
        <v>6</v>
      </c>
      <c r="J1450" s="180" t="s">
        <v>8</v>
      </c>
    </row>
    <row r="1451" spans="1:10" customFormat="1" ht="39" customHeight="1" x14ac:dyDescent="0.2">
      <c r="A1451" s="187" t="s">
        <v>3298</v>
      </c>
      <c r="B1451" s="189" t="s">
        <v>2027</v>
      </c>
      <c r="C1451" s="187" t="s">
        <v>15</v>
      </c>
      <c r="D1451" s="187" t="s">
        <v>2028</v>
      </c>
      <c r="E1451" s="282" t="s">
        <v>3542</v>
      </c>
      <c r="F1451" s="282"/>
      <c r="G1451" s="188" t="s">
        <v>107</v>
      </c>
      <c r="H1451" s="199">
        <v>1</v>
      </c>
      <c r="I1451" s="190">
        <v>62.55</v>
      </c>
      <c r="J1451" s="190">
        <v>62.55</v>
      </c>
    </row>
    <row r="1452" spans="1:10" customFormat="1" ht="26.1" customHeight="1" x14ac:dyDescent="0.2">
      <c r="A1452" s="200" t="s">
        <v>3300</v>
      </c>
      <c r="B1452" s="201" t="s">
        <v>3515</v>
      </c>
      <c r="C1452" s="200" t="s">
        <v>15</v>
      </c>
      <c r="D1452" s="200" t="s">
        <v>3516</v>
      </c>
      <c r="E1452" s="283" t="s">
        <v>3306</v>
      </c>
      <c r="F1452" s="283"/>
      <c r="G1452" s="202" t="s">
        <v>55</v>
      </c>
      <c r="H1452" s="203">
        <v>0.2235</v>
      </c>
      <c r="I1452" s="204">
        <v>25.53</v>
      </c>
      <c r="J1452" s="204">
        <v>5.7</v>
      </c>
    </row>
    <row r="1453" spans="1:10" customFormat="1" ht="26.1" customHeight="1" x14ac:dyDescent="0.2">
      <c r="A1453" s="200" t="s">
        <v>3300</v>
      </c>
      <c r="B1453" s="201" t="s">
        <v>3513</v>
      </c>
      <c r="C1453" s="200" t="s">
        <v>15</v>
      </c>
      <c r="D1453" s="200" t="s">
        <v>3514</v>
      </c>
      <c r="E1453" s="283" t="s">
        <v>3306</v>
      </c>
      <c r="F1453" s="283"/>
      <c r="G1453" s="202" t="s">
        <v>55</v>
      </c>
      <c r="H1453" s="203">
        <v>0.2235</v>
      </c>
      <c r="I1453" s="204">
        <v>31.05</v>
      </c>
      <c r="J1453" s="204">
        <v>6.93</v>
      </c>
    </row>
    <row r="1454" spans="1:10" customFormat="1" ht="26.1" customHeight="1" x14ac:dyDescent="0.2">
      <c r="A1454" s="107" t="s">
        <v>2572</v>
      </c>
      <c r="B1454" s="109" t="s">
        <v>2857</v>
      </c>
      <c r="C1454" s="107" t="s">
        <v>15</v>
      </c>
      <c r="D1454" s="107" t="s">
        <v>3558</v>
      </c>
      <c r="E1454" s="284" t="s">
        <v>2573</v>
      </c>
      <c r="F1454" s="284"/>
      <c r="G1454" s="108" t="s">
        <v>107</v>
      </c>
      <c r="H1454" s="205">
        <v>1.0492999999999999</v>
      </c>
      <c r="I1454" s="178">
        <v>47.52</v>
      </c>
      <c r="J1454" s="178">
        <v>49.86</v>
      </c>
    </row>
    <row r="1455" spans="1:10" customFormat="1" ht="24" customHeight="1" x14ac:dyDescent="0.2">
      <c r="A1455" s="107" t="s">
        <v>2572</v>
      </c>
      <c r="B1455" s="109" t="s">
        <v>2750</v>
      </c>
      <c r="C1455" s="107" t="s">
        <v>15</v>
      </c>
      <c r="D1455" s="107" t="s">
        <v>3528</v>
      </c>
      <c r="E1455" s="284" t="s">
        <v>2573</v>
      </c>
      <c r="F1455" s="284"/>
      <c r="G1455" s="108" t="s">
        <v>25</v>
      </c>
      <c r="H1455" s="205">
        <v>2.4799999999999999E-2</v>
      </c>
      <c r="I1455" s="178">
        <v>2.82</v>
      </c>
      <c r="J1455" s="178">
        <v>0.06</v>
      </c>
    </row>
    <row r="1456" spans="1:10" customFormat="1" ht="25.5" x14ac:dyDescent="0.2">
      <c r="A1456" s="206"/>
      <c r="B1456" s="206"/>
      <c r="C1456" s="206"/>
      <c r="D1456" s="206"/>
      <c r="E1456" s="206" t="s">
        <v>3313</v>
      </c>
      <c r="F1456" s="207">
        <v>9.65</v>
      </c>
      <c r="G1456" s="206" t="s">
        <v>3314</v>
      </c>
      <c r="H1456" s="207">
        <v>0</v>
      </c>
      <c r="I1456" s="206" t="s">
        <v>3315</v>
      </c>
      <c r="J1456" s="207">
        <v>9.65</v>
      </c>
    </row>
    <row r="1457" spans="1:10" customFormat="1" ht="15" thickBot="1" x14ac:dyDescent="0.25">
      <c r="A1457" s="206"/>
      <c r="B1457" s="206"/>
      <c r="C1457" s="206"/>
      <c r="D1457" s="206"/>
      <c r="E1457" s="206" t="s">
        <v>3316</v>
      </c>
      <c r="F1457" s="207">
        <v>17.22</v>
      </c>
      <c r="G1457" s="206"/>
      <c r="H1457" s="285" t="s">
        <v>3317</v>
      </c>
      <c r="I1457" s="285"/>
      <c r="J1457" s="207">
        <v>79.77</v>
      </c>
    </row>
    <row r="1458" spans="1:10" customFormat="1" ht="0.95" customHeight="1" thickTop="1" x14ac:dyDescent="0.2">
      <c r="A1458" s="208"/>
      <c r="B1458" s="208"/>
      <c r="C1458" s="208"/>
      <c r="D1458" s="208"/>
      <c r="E1458" s="208"/>
      <c r="F1458" s="208"/>
      <c r="G1458" s="208"/>
      <c r="H1458" s="208"/>
      <c r="I1458" s="208"/>
      <c r="J1458" s="208"/>
    </row>
    <row r="1459" spans="1:10" customFormat="1" ht="18" customHeight="1" x14ac:dyDescent="0.2">
      <c r="A1459" s="179" t="s">
        <v>2247</v>
      </c>
      <c r="B1459" s="180" t="s">
        <v>1</v>
      </c>
      <c r="C1459" s="179" t="s">
        <v>2</v>
      </c>
      <c r="D1459" s="179" t="s">
        <v>3</v>
      </c>
      <c r="E1459" s="281" t="s">
        <v>3297</v>
      </c>
      <c r="F1459" s="281"/>
      <c r="G1459" s="181" t="s">
        <v>4</v>
      </c>
      <c r="H1459" s="180" t="s">
        <v>5</v>
      </c>
      <c r="I1459" s="180" t="s">
        <v>6</v>
      </c>
      <c r="J1459" s="180" t="s">
        <v>8</v>
      </c>
    </row>
    <row r="1460" spans="1:10" customFormat="1" ht="39" customHeight="1" x14ac:dyDescent="0.2">
      <c r="A1460" s="187" t="s">
        <v>3298</v>
      </c>
      <c r="B1460" s="189" t="s">
        <v>2029</v>
      </c>
      <c r="C1460" s="187" t="s">
        <v>15</v>
      </c>
      <c r="D1460" s="187" t="s">
        <v>1631</v>
      </c>
      <c r="E1460" s="282" t="s">
        <v>3544</v>
      </c>
      <c r="F1460" s="282"/>
      <c r="G1460" s="188" t="s">
        <v>25</v>
      </c>
      <c r="H1460" s="199">
        <v>1</v>
      </c>
      <c r="I1460" s="190">
        <v>13.52</v>
      </c>
      <c r="J1460" s="190">
        <v>13.52</v>
      </c>
    </row>
    <row r="1461" spans="1:10" customFormat="1" ht="26.1" customHeight="1" x14ac:dyDescent="0.2">
      <c r="A1461" s="200" t="s">
        <v>3300</v>
      </c>
      <c r="B1461" s="201" t="s">
        <v>3513</v>
      </c>
      <c r="C1461" s="200" t="s">
        <v>15</v>
      </c>
      <c r="D1461" s="200" t="s">
        <v>3514</v>
      </c>
      <c r="E1461" s="283" t="s">
        <v>3306</v>
      </c>
      <c r="F1461" s="283"/>
      <c r="G1461" s="202" t="s">
        <v>55</v>
      </c>
      <c r="H1461" s="203">
        <v>0.1812</v>
      </c>
      <c r="I1461" s="204">
        <v>31.05</v>
      </c>
      <c r="J1461" s="204">
        <v>5.62</v>
      </c>
    </row>
    <row r="1462" spans="1:10" customFormat="1" ht="26.1" customHeight="1" x14ac:dyDescent="0.2">
      <c r="A1462" s="200" t="s">
        <v>3300</v>
      </c>
      <c r="B1462" s="201" t="s">
        <v>3515</v>
      </c>
      <c r="C1462" s="200" t="s">
        <v>15</v>
      </c>
      <c r="D1462" s="200" t="s">
        <v>3516</v>
      </c>
      <c r="E1462" s="283" t="s">
        <v>3306</v>
      </c>
      <c r="F1462" s="283"/>
      <c r="G1462" s="202" t="s">
        <v>55</v>
      </c>
      <c r="H1462" s="203">
        <v>0.1812</v>
      </c>
      <c r="I1462" s="204">
        <v>25.53</v>
      </c>
      <c r="J1462" s="204">
        <v>4.62</v>
      </c>
    </row>
    <row r="1463" spans="1:10" customFormat="1" ht="26.1" customHeight="1" x14ac:dyDescent="0.2">
      <c r="A1463" s="107" t="s">
        <v>2572</v>
      </c>
      <c r="B1463" s="109" t="s">
        <v>2858</v>
      </c>
      <c r="C1463" s="107" t="s">
        <v>15</v>
      </c>
      <c r="D1463" s="107" t="s">
        <v>2859</v>
      </c>
      <c r="E1463" s="284" t="s">
        <v>2573</v>
      </c>
      <c r="F1463" s="284"/>
      <c r="G1463" s="108" t="s">
        <v>25</v>
      </c>
      <c r="H1463" s="205">
        <v>1</v>
      </c>
      <c r="I1463" s="178">
        <v>1.36</v>
      </c>
      <c r="J1463" s="178">
        <v>1.36</v>
      </c>
    </row>
    <row r="1464" spans="1:10" customFormat="1" ht="24" customHeight="1" x14ac:dyDescent="0.2">
      <c r="A1464" s="107" t="s">
        <v>2572</v>
      </c>
      <c r="B1464" s="109" t="s">
        <v>2750</v>
      </c>
      <c r="C1464" s="107" t="s">
        <v>15</v>
      </c>
      <c r="D1464" s="107" t="s">
        <v>3528</v>
      </c>
      <c r="E1464" s="284" t="s">
        <v>2573</v>
      </c>
      <c r="F1464" s="284"/>
      <c r="G1464" s="108" t="s">
        <v>25</v>
      </c>
      <c r="H1464" s="205">
        <v>4.53E-2</v>
      </c>
      <c r="I1464" s="178">
        <v>2.82</v>
      </c>
      <c r="J1464" s="178">
        <v>0.12</v>
      </c>
    </row>
    <row r="1465" spans="1:10" customFormat="1" ht="24" customHeight="1" x14ac:dyDescent="0.2">
      <c r="A1465" s="107" t="s">
        <v>2572</v>
      </c>
      <c r="B1465" s="109" t="s">
        <v>2744</v>
      </c>
      <c r="C1465" s="107" t="s">
        <v>15</v>
      </c>
      <c r="D1465" s="107" t="s">
        <v>2745</v>
      </c>
      <c r="E1465" s="284" t="s">
        <v>2573</v>
      </c>
      <c r="F1465" s="284"/>
      <c r="G1465" s="108" t="s">
        <v>25</v>
      </c>
      <c r="H1465" s="205">
        <v>1.06E-2</v>
      </c>
      <c r="I1465" s="178">
        <v>74.63</v>
      </c>
      <c r="J1465" s="178">
        <v>0.79</v>
      </c>
    </row>
    <row r="1466" spans="1:10" customFormat="1" ht="26.1" customHeight="1" x14ac:dyDescent="0.2">
      <c r="A1466" s="107" t="s">
        <v>2572</v>
      </c>
      <c r="B1466" s="109" t="s">
        <v>2748</v>
      </c>
      <c r="C1466" s="107" t="s">
        <v>15</v>
      </c>
      <c r="D1466" s="107" t="s">
        <v>2749</v>
      </c>
      <c r="E1466" s="284" t="s">
        <v>2573</v>
      </c>
      <c r="F1466" s="284"/>
      <c r="G1466" s="108" t="s">
        <v>25</v>
      </c>
      <c r="H1466" s="205">
        <v>1.2E-2</v>
      </c>
      <c r="I1466" s="178">
        <v>84.56</v>
      </c>
      <c r="J1466" s="178">
        <v>1.01</v>
      </c>
    </row>
    <row r="1467" spans="1:10" customFormat="1" ht="25.5" x14ac:dyDescent="0.2">
      <c r="A1467" s="206"/>
      <c r="B1467" s="206"/>
      <c r="C1467" s="206"/>
      <c r="D1467" s="206"/>
      <c r="E1467" s="206" t="s">
        <v>3313</v>
      </c>
      <c r="F1467" s="207">
        <v>7.82</v>
      </c>
      <c r="G1467" s="206" t="s">
        <v>3314</v>
      </c>
      <c r="H1467" s="207">
        <v>0</v>
      </c>
      <c r="I1467" s="206" t="s">
        <v>3315</v>
      </c>
      <c r="J1467" s="207">
        <v>7.82</v>
      </c>
    </row>
    <row r="1468" spans="1:10" customFormat="1" ht="15" thickBot="1" x14ac:dyDescent="0.25">
      <c r="A1468" s="206"/>
      <c r="B1468" s="206"/>
      <c r="C1468" s="206"/>
      <c r="D1468" s="206"/>
      <c r="E1468" s="206" t="s">
        <v>3316</v>
      </c>
      <c r="F1468" s="207">
        <v>3.72</v>
      </c>
      <c r="G1468" s="206"/>
      <c r="H1468" s="285" t="s">
        <v>3317</v>
      </c>
      <c r="I1468" s="285"/>
      <c r="J1468" s="207">
        <v>17.239999999999998</v>
      </c>
    </row>
    <row r="1469" spans="1:10" customFormat="1" ht="0.95" customHeight="1" thickTop="1" x14ac:dyDescent="0.2">
      <c r="A1469" s="208"/>
      <c r="B1469" s="208"/>
      <c r="C1469" s="208"/>
      <c r="D1469" s="208"/>
      <c r="E1469" s="208"/>
      <c r="F1469" s="208"/>
      <c r="G1469" s="208"/>
      <c r="H1469" s="208"/>
      <c r="I1469" s="208"/>
      <c r="J1469" s="208"/>
    </row>
    <row r="1470" spans="1:10" customFormat="1" ht="18" customHeight="1" x14ac:dyDescent="0.2">
      <c r="A1470" s="179" t="s">
        <v>2248</v>
      </c>
      <c r="B1470" s="180" t="s">
        <v>1</v>
      </c>
      <c r="C1470" s="179" t="s">
        <v>2</v>
      </c>
      <c r="D1470" s="179" t="s">
        <v>3</v>
      </c>
      <c r="E1470" s="281" t="s">
        <v>3297</v>
      </c>
      <c r="F1470" s="281"/>
      <c r="G1470" s="181" t="s">
        <v>4</v>
      </c>
      <c r="H1470" s="180" t="s">
        <v>5</v>
      </c>
      <c r="I1470" s="180" t="s">
        <v>6</v>
      </c>
      <c r="J1470" s="180" t="s">
        <v>8</v>
      </c>
    </row>
    <row r="1471" spans="1:10" customFormat="1" ht="39" customHeight="1" x14ac:dyDescent="0.2">
      <c r="A1471" s="187" t="s">
        <v>3298</v>
      </c>
      <c r="B1471" s="189" t="s">
        <v>2030</v>
      </c>
      <c r="C1471" s="187" t="s">
        <v>15</v>
      </c>
      <c r="D1471" s="187" t="s">
        <v>1632</v>
      </c>
      <c r="E1471" s="282" t="s">
        <v>3544</v>
      </c>
      <c r="F1471" s="282"/>
      <c r="G1471" s="188" t="s">
        <v>25</v>
      </c>
      <c r="H1471" s="199">
        <v>1</v>
      </c>
      <c r="I1471" s="190">
        <v>33.020000000000003</v>
      </c>
      <c r="J1471" s="190">
        <v>33.020000000000003</v>
      </c>
    </row>
    <row r="1472" spans="1:10" customFormat="1" ht="26.1" customHeight="1" x14ac:dyDescent="0.2">
      <c r="A1472" s="200" t="s">
        <v>3300</v>
      </c>
      <c r="B1472" s="201" t="s">
        <v>3513</v>
      </c>
      <c r="C1472" s="200" t="s">
        <v>15</v>
      </c>
      <c r="D1472" s="200" t="s">
        <v>3514</v>
      </c>
      <c r="E1472" s="283" t="s">
        <v>3306</v>
      </c>
      <c r="F1472" s="283"/>
      <c r="G1472" s="202" t="s">
        <v>55</v>
      </c>
      <c r="H1472" s="203">
        <v>0.30590000000000001</v>
      </c>
      <c r="I1472" s="204">
        <v>31.05</v>
      </c>
      <c r="J1472" s="204">
        <v>9.49</v>
      </c>
    </row>
    <row r="1473" spans="1:10" customFormat="1" ht="26.1" customHeight="1" x14ac:dyDescent="0.2">
      <c r="A1473" s="200" t="s">
        <v>3300</v>
      </c>
      <c r="B1473" s="201" t="s">
        <v>3515</v>
      </c>
      <c r="C1473" s="200" t="s">
        <v>15</v>
      </c>
      <c r="D1473" s="200" t="s">
        <v>3516</v>
      </c>
      <c r="E1473" s="283" t="s">
        <v>3306</v>
      </c>
      <c r="F1473" s="283"/>
      <c r="G1473" s="202" t="s">
        <v>55</v>
      </c>
      <c r="H1473" s="203">
        <v>0.30590000000000001</v>
      </c>
      <c r="I1473" s="204">
        <v>25.53</v>
      </c>
      <c r="J1473" s="204">
        <v>7.8</v>
      </c>
    </row>
    <row r="1474" spans="1:10" customFormat="1" ht="26.1" customHeight="1" x14ac:dyDescent="0.2">
      <c r="A1474" s="107" t="s">
        <v>2572</v>
      </c>
      <c r="B1474" s="109" t="s">
        <v>2860</v>
      </c>
      <c r="C1474" s="107" t="s">
        <v>15</v>
      </c>
      <c r="D1474" s="107" t="s">
        <v>2861</v>
      </c>
      <c r="E1474" s="284" t="s">
        <v>2573</v>
      </c>
      <c r="F1474" s="284"/>
      <c r="G1474" s="108" t="s">
        <v>25</v>
      </c>
      <c r="H1474" s="205">
        <v>1</v>
      </c>
      <c r="I1474" s="178">
        <v>10.89</v>
      </c>
      <c r="J1474" s="178">
        <v>10.89</v>
      </c>
    </row>
    <row r="1475" spans="1:10" customFormat="1" ht="24" customHeight="1" x14ac:dyDescent="0.2">
      <c r="A1475" s="107" t="s">
        <v>2572</v>
      </c>
      <c r="B1475" s="109" t="s">
        <v>2750</v>
      </c>
      <c r="C1475" s="107" t="s">
        <v>15</v>
      </c>
      <c r="D1475" s="107" t="s">
        <v>3528</v>
      </c>
      <c r="E1475" s="284" t="s">
        <v>2573</v>
      </c>
      <c r="F1475" s="284"/>
      <c r="G1475" s="108" t="s">
        <v>25</v>
      </c>
      <c r="H1475" s="205">
        <v>7.6499999999999999E-2</v>
      </c>
      <c r="I1475" s="178">
        <v>2.82</v>
      </c>
      <c r="J1475" s="178">
        <v>0.21</v>
      </c>
    </row>
    <row r="1476" spans="1:10" customFormat="1" ht="24" customHeight="1" x14ac:dyDescent="0.2">
      <c r="A1476" s="107" t="s">
        <v>2572</v>
      </c>
      <c r="B1476" s="109" t="s">
        <v>2744</v>
      </c>
      <c r="C1476" s="107" t="s">
        <v>15</v>
      </c>
      <c r="D1476" s="107" t="s">
        <v>2745</v>
      </c>
      <c r="E1476" s="284" t="s">
        <v>2573</v>
      </c>
      <c r="F1476" s="284"/>
      <c r="G1476" s="108" t="s">
        <v>25</v>
      </c>
      <c r="H1476" s="205">
        <v>2.47E-2</v>
      </c>
      <c r="I1476" s="178">
        <v>74.63</v>
      </c>
      <c r="J1476" s="178">
        <v>1.84</v>
      </c>
    </row>
    <row r="1477" spans="1:10" customFormat="1" ht="26.1" customHeight="1" x14ac:dyDescent="0.2">
      <c r="A1477" s="107" t="s">
        <v>2572</v>
      </c>
      <c r="B1477" s="109" t="s">
        <v>2748</v>
      </c>
      <c r="C1477" s="107" t="s">
        <v>15</v>
      </c>
      <c r="D1477" s="107" t="s">
        <v>2749</v>
      </c>
      <c r="E1477" s="284" t="s">
        <v>2573</v>
      </c>
      <c r="F1477" s="284"/>
      <c r="G1477" s="108" t="s">
        <v>25</v>
      </c>
      <c r="H1477" s="205">
        <v>3.3000000000000002E-2</v>
      </c>
      <c r="I1477" s="178">
        <v>84.56</v>
      </c>
      <c r="J1477" s="178">
        <v>2.79</v>
      </c>
    </row>
    <row r="1478" spans="1:10" customFormat="1" ht="25.5" x14ac:dyDescent="0.2">
      <c r="A1478" s="206"/>
      <c r="B1478" s="206"/>
      <c r="C1478" s="206"/>
      <c r="D1478" s="206"/>
      <c r="E1478" s="206" t="s">
        <v>3313</v>
      </c>
      <c r="F1478" s="207">
        <v>13.21</v>
      </c>
      <c r="G1478" s="206" t="s">
        <v>3314</v>
      </c>
      <c r="H1478" s="207">
        <v>0</v>
      </c>
      <c r="I1478" s="206" t="s">
        <v>3315</v>
      </c>
      <c r="J1478" s="207">
        <v>13.21</v>
      </c>
    </row>
    <row r="1479" spans="1:10" customFormat="1" ht="15" thickBot="1" x14ac:dyDescent="0.25">
      <c r="A1479" s="206"/>
      <c r="B1479" s="206"/>
      <c r="C1479" s="206"/>
      <c r="D1479" s="206"/>
      <c r="E1479" s="206" t="s">
        <v>3316</v>
      </c>
      <c r="F1479" s="207">
        <v>9.09</v>
      </c>
      <c r="G1479" s="206"/>
      <c r="H1479" s="285" t="s">
        <v>3317</v>
      </c>
      <c r="I1479" s="285"/>
      <c r="J1479" s="207">
        <v>42.11</v>
      </c>
    </row>
    <row r="1480" spans="1:10" customFormat="1" ht="0.95" customHeight="1" thickTop="1" x14ac:dyDescent="0.2">
      <c r="A1480" s="208"/>
      <c r="B1480" s="208"/>
      <c r="C1480" s="208"/>
      <c r="D1480" s="208"/>
      <c r="E1480" s="208"/>
      <c r="F1480" s="208"/>
      <c r="G1480" s="208"/>
      <c r="H1480" s="208"/>
      <c r="I1480" s="208"/>
      <c r="J1480" s="208"/>
    </row>
    <row r="1481" spans="1:10" customFormat="1" ht="18" customHeight="1" x14ac:dyDescent="0.2">
      <c r="A1481" s="179" t="s">
        <v>2249</v>
      </c>
      <c r="B1481" s="180" t="s">
        <v>1</v>
      </c>
      <c r="C1481" s="179" t="s">
        <v>2</v>
      </c>
      <c r="D1481" s="179" t="s">
        <v>3</v>
      </c>
      <c r="E1481" s="281" t="s">
        <v>3297</v>
      </c>
      <c r="F1481" s="281"/>
      <c r="G1481" s="181" t="s">
        <v>4</v>
      </c>
      <c r="H1481" s="180" t="s">
        <v>5</v>
      </c>
      <c r="I1481" s="180" t="s">
        <v>6</v>
      </c>
      <c r="J1481" s="180" t="s">
        <v>8</v>
      </c>
    </row>
    <row r="1482" spans="1:10" customFormat="1" ht="26.1" customHeight="1" x14ac:dyDescent="0.2">
      <c r="A1482" s="187" t="s">
        <v>3298</v>
      </c>
      <c r="B1482" s="189" t="s">
        <v>2031</v>
      </c>
      <c r="C1482" s="187" t="s">
        <v>15</v>
      </c>
      <c r="D1482" s="187" t="s">
        <v>1633</v>
      </c>
      <c r="E1482" s="282" t="s">
        <v>3544</v>
      </c>
      <c r="F1482" s="282"/>
      <c r="G1482" s="188" t="s">
        <v>25</v>
      </c>
      <c r="H1482" s="199">
        <v>1</v>
      </c>
      <c r="I1482" s="190">
        <v>52.53</v>
      </c>
      <c r="J1482" s="190">
        <v>52.53</v>
      </c>
    </row>
    <row r="1483" spans="1:10" customFormat="1" ht="26.1" customHeight="1" x14ac:dyDescent="0.2">
      <c r="A1483" s="200" t="s">
        <v>3300</v>
      </c>
      <c r="B1483" s="201" t="s">
        <v>3515</v>
      </c>
      <c r="C1483" s="200" t="s">
        <v>15</v>
      </c>
      <c r="D1483" s="200" t="s">
        <v>3516</v>
      </c>
      <c r="E1483" s="283" t="s">
        <v>3306</v>
      </c>
      <c r="F1483" s="283"/>
      <c r="G1483" s="202" t="s">
        <v>55</v>
      </c>
      <c r="H1483" s="203">
        <v>0.2</v>
      </c>
      <c r="I1483" s="204">
        <v>25.53</v>
      </c>
      <c r="J1483" s="204">
        <v>5.0999999999999996</v>
      </c>
    </row>
    <row r="1484" spans="1:10" customFormat="1" ht="26.1" customHeight="1" x14ac:dyDescent="0.2">
      <c r="A1484" s="200" t="s">
        <v>3300</v>
      </c>
      <c r="B1484" s="201" t="s">
        <v>3513</v>
      </c>
      <c r="C1484" s="200" t="s">
        <v>15</v>
      </c>
      <c r="D1484" s="200" t="s">
        <v>3514</v>
      </c>
      <c r="E1484" s="283" t="s">
        <v>3306</v>
      </c>
      <c r="F1484" s="283"/>
      <c r="G1484" s="202" t="s">
        <v>55</v>
      </c>
      <c r="H1484" s="203">
        <v>0.2</v>
      </c>
      <c r="I1484" s="204">
        <v>31.05</v>
      </c>
      <c r="J1484" s="204">
        <v>6.21</v>
      </c>
    </row>
    <row r="1485" spans="1:10" customFormat="1" ht="26.1" customHeight="1" x14ac:dyDescent="0.2">
      <c r="A1485" s="107" t="s">
        <v>2572</v>
      </c>
      <c r="B1485" s="109" t="s">
        <v>2748</v>
      </c>
      <c r="C1485" s="107" t="s">
        <v>15</v>
      </c>
      <c r="D1485" s="107" t="s">
        <v>2749</v>
      </c>
      <c r="E1485" s="284" t="s">
        <v>2573</v>
      </c>
      <c r="F1485" s="284"/>
      <c r="G1485" s="108" t="s">
        <v>25</v>
      </c>
      <c r="H1485" s="205">
        <v>4.4999999999999998E-2</v>
      </c>
      <c r="I1485" s="178">
        <v>84.56</v>
      </c>
      <c r="J1485" s="178">
        <v>3.8</v>
      </c>
    </row>
    <row r="1486" spans="1:10" customFormat="1" ht="26.1" customHeight="1" x14ac:dyDescent="0.2">
      <c r="A1486" s="107" t="s">
        <v>2572</v>
      </c>
      <c r="B1486" s="109" t="s">
        <v>2862</v>
      </c>
      <c r="C1486" s="107" t="s">
        <v>15</v>
      </c>
      <c r="D1486" s="107" t="s">
        <v>2863</v>
      </c>
      <c r="E1486" s="284" t="s">
        <v>2573</v>
      </c>
      <c r="F1486" s="284"/>
      <c r="G1486" s="108" t="s">
        <v>25</v>
      </c>
      <c r="H1486" s="205">
        <v>1</v>
      </c>
      <c r="I1486" s="178">
        <v>34.96</v>
      </c>
      <c r="J1486" s="178">
        <v>34.96</v>
      </c>
    </row>
    <row r="1487" spans="1:10" customFormat="1" ht="24" customHeight="1" x14ac:dyDescent="0.2">
      <c r="A1487" s="107" t="s">
        <v>2572</v>
      </c>
      <c r="B1487" s="109" t="s">
        <v>2750</v>
      </c>
      <c r="C1487" s="107" t="s">
        <v>15</v>
      </c>
      <c r="D1487" s="107" t="s">
        <v>3528</v>
      </c>
      <c r="E1487" s="284" t="s">
        <v>2573</v>
      </c>
      <c r="F1487" s="284"/>
      <c r="G1487" s="108" t="s">
        <v>25</v>
      </c>
      <c r="H1487" s="205">
        <v>3.3300000000000003E-2</v>
      </c>
      <c r="I1487" s="178">
        <v>2.82</v>
      </c>
      <c r="J1487" s="178">
        <v>0.09</v>
      </c>
    </row>
    <row r="1488" spans="1:10" customFormat="1" ht="24" customHeight="1" x14ac:dyDescent="0.2">
      <c r="A1488" s="107" t="s">
        <v>2572</v>
      </c>
      <c r="B1488" s="109" t="s">
        <v>2744</v>
      </c>
      <c r="C1488" s="107" t="s">
        <v>15</v>
      </c>
      <c r="D1488" s="107" t="s">
        <v>2745</v>
      </c>
      <c r="E1488" s="284" t="s">
        <v>2573</v>
      </c>
      <c r="F1488" s="284"/>
      <c r="G1488" s="108" t="s">
        <v>25</v>
      </c>
      <c r="H1488" s="205">
        <v>3.1800000000000002E-2</v>
      </c>
      <c r="I1488" s="178">
        <v>74.63</v>
      </c>
      <c r="J1488" s="178">
        <v>2.37</v>
      </c>
    </row>
    <row r="1489" spans="1:10" customFormat="1" ht="25.5" x14ac:dyDescent="0.2">
      <c r="A1489" s="206"/>
      <c r="B1489" s="206"/>
      <c r="C1489" s="206"/>
      <c r="D1489" s="206"/>
      <c r="E1489" s="206" t="s">
        <v>3313</v>
      </c>
      <c r="F1489" s="207">
        <v>8.64</v>
      </c>
      <c r="G1489" s="206" t="s">
        <v>3314</v>
      </c>
      <c r="H1489" s="207">
        <v>0</v>
      </c>
      <c r="I1489" s="206" t="s">
        <v>3315</v>
      </c>
      <c r="J1489" s="207">
        <v>8.64</v>
      </c>
    </row>
    <row r="1490" spans="1:10" customFormat="1" ht="15" thickBot="1" x14ac:dyDescent="0.25">
      <c r="A1490" s="206"/>
      <c r="B1490" s="206"/>
      <c r="C1490" s="206"/>
      <c r="D1490" s="206"/>
      <c r="E1490" s="206" t="s">
        <v>3316</v>
      </c>
      <c r="F1490" s="207">
        <v>14.46</v>
      </c>
      <c r="G1490" s="206"/>
      <c r="H1490" s="285" t="s">
        <v>3317</v>
      </c>
      <c r="I1490" s="285"/>
      <c r="J1490" s="207">
        <v>66.989999999999995</v>
      </c>
    </row>
    <row r="1491" spans="1:10" customFormat="1" ht="0.95" customHeight="1" thickTop="1" x14ac:dyDescent="0.2">
      <c r="A1491" s="208"/>
      <c r="B1491" s="208"/>
      <c r="C1491" s="208"/>
      <c r="D1491" s="208"/>
      <c r="E1491" s="208"/>
      <c r="F1491" s="208"/>
      <c r="G1491" s="208"/>
      <c r="H1491" s="208"/>
      <c r="I1491" s="208"/>
      <c r="J1491" s="208"/>
    </row>
    <row r="1492" spans="1:10" customFormat="1" ht="18" customHeight="1" x14ac:dyDescent="0.2">
      <c r="A1492" s="179" t="s">
        <v>2250</v>
      </c>
      <c r="B1492" s="180" t="s">
        <v>1</v>
      </c>
      <c r="C1492" s="179" t="s">
        <v>2</v>
      </c>
      <c r="D1492" s="179" t="s">
        <v>3</v>
      </c>
      <c r="E1492" s="281" t="s">
        <v>3297</v>
      </c>
      <c r="F1492" s="281"/>
      <c r="G1492" s="181" t="s">
        <v>4</v>
      </c>
      <c r="H1492" s="180" t="s">
        <v>5</v>
      </c>
      <c r="I1492" s="180" t="s">
        <v>6</v>
      </c>
      <c r="J1492" s="180" t="s">
        <v>8</v>
      </c>
    </row>
    <row r="1493" spans="1:10" customFormat="1" ht="26.1" customHeight="1" x14ac:dyDescent="0.2">
      <c r="A1493" s="187" t="s">
        <v>3298</v>
      </c>
      <c r="B1493" s="189" t="s">
        <v>2032</v>
      </c>
      <c r="C1493" s="187" t="s">
        <v>15</v>
      </c>
      <c r="D1493" s="187" t="s">
        <v>1634</v>
      </c>
      <c r="E1493" s="282" t="s">
        <v>3544</v>
      </c>
      <c r="F1493" s="282"/>
      <c r="G1493" s="188" t="s">
        <v>25</v>
      </c>
      <c r="H1493" s="199">
        <v>1</v>
      </c>
      <c r="I1493" s="190">
        <v>88.09</v>
      </c>
      <c r="J1493" s="190">
        <v>88.09</v>
      </c>
    </row>
    <row r="1494" spans="1:10" customFormat="1" ht="26.1" customHeight="1" x14ac:dyDescent="0.2">
      <c r="A1494" s="200" t="s">
        <v>3300</v>
      </c>
      <c r="B1494" s="201" t="s">
        <v>3515</v>
      </c>
      <c r="C1494" s="200" t="s">
        <v>15</v>
      </c>
      <c r="D1494" s="200" t="s">
        <v>3516</v>
      </c>
      <c r="E1494" s="283" t="s">
        <v>3306</v>
      </c>
      <c r="F1494" s="283"/>
      <c r="G1494" s="202" t="s">
        <v>55</v>
      </c>
      <c r="H1494" s="203">
        <v>0.24590000000000001</v>
      </c>
      <c r="I1494" s="204">
        <v>25.53</v>
      </c>
      <c r="J1494" s="204">
        <v>6.27</v>
      </c>
    </row>
    <row r="1495" spans="1:10" customFormat="1" ht="26.1" customHeight="1" x14ac:dyDescent="0.2">
      <c r="A1495" s="200" t="s">
        <v>3300</v>
      </c>
      <c r="B1495" s="201" t="s">
        <v>3513</v>
      </c>
      <c r="C1495" s="200" t="s">
        <v>15</v>
      </c>
      <c r="D1495" s="200" t="s">
        <v>3514</v>
      </c>
      <c r="E1495" s="283" t="s">
        <v>3306</v>
      </c>
      <c r="F1495" s="283"/>
      <c r="G1495" s="202" t="s">
        <v>55</v>
      </c>
      <c r="H1495" s="203">
        <v>0.24590000000000001</v>
      </c>
      <c r="I1495" s="204">
        <v>31.05</v>
      </c>
      <c r="J1495" s="204">
        <v>7.63</v>
      </c>
    </row>
    <row r="1496" spans="1:10" customFormat="1" ht="26.1" customHeight="1" x14ac:dyDescent="0.2">
      <c r="A1496" s="107" t="s">
        <v>2572</v>
      </c>
      <c r="B1496" s="109" t="s">
        <v>2748</v>
      </c>
      <c r="C1496" s="107" t="s">
        <v>15</v>
      </c>
      <c r="D1496" s="107" t="s">
        <v>2749</v>
      </c>
      <c r="E1496" s="284" t="s">
        <v>2573</v>
      </c>
      <c r="F1496" s="284"/>
      <c r="G1496" s="108" t="s">
        <v>25</v>
      </c>
      <c r="H1496" s="205">
        <v>7.4999999999999997E-2</v>
      </c>
      <c r="I1496" s="178">
        <v>84.56</v>
      </c>
      <c r="J1496" s="178">
        <v>6.34</v>
      </c>
    </row>
    <row r="1497" spans="1:10" customFormat="1" ht="24" customHeight="1" x14ac:dyDescent="0.2">
      <c r="A1497" s="107" t="s">
        <v>2572</v>
      </c>
      <c r="B1497" s="109" t="s">
        <v>2744</v>
      </c>
      <c r="C1497" s="107" t="s">
        <v>15</v>
      </c>
      <c r="D1497" s="107" t="s">
        <v>2745</v>
      </c>
      <c r="E1497" s="284" t="s">
        <v>2573</v>
      </c>
      <c r="F1497" s="284"/>
      <c r="G1497" s="108" t="s">
        <v>25</v>
      </c>
      <c r="H1497" s="205">
        <v>3.8800000000000001E-2</v>
      </c>
      <c r="I1497" s="178">
        <v>74.63</v>
      </c>
      <c r="J1497" s="178">
        <v>2.89</v>
      </c>
    </row>
    <row r="1498" spans="1:10" customFormat="1" ht="24" customHeight="1" x14ac:dyDescent="0.2">
      <c r="A1498" s="107" t="s">
        <v>2572</v>
      </c>
      <c r="B1498" s="109" t="s">
        <v>2750</v>
      </c>
      <c r="C1498" s="107" t="s">
        <v>15</v>
      </c>
      <c r="D1498" s="107" t="s">
        <v>3528</v>
      </c>
      <c r="E1498" s="284" t="s">
        <v>2573</v>
      </c>
      <c r="F1498" s="284"/>
      <c r="G1498" s="108" t="s">
        <v>25</v>
      </c>
      <c r="H1498" s="205">
        <v>4.1300000000000003E-2</v>
      </c>
      <c r="I1498" s="178">
        <v>2.82</v>
      </c>
      <c r="J1498" s="178">
        <v>0.11</v>
      </c>
    </row>
    <row r="1499" spans="1:10" customFormat="1" ht="26.1" customHeight="1" x14ac:dyDescent="0.2">
      <c r="A1499" s="107" t="s">
        <v>2572</v>
      </c>
      <c r="B1499" s="109" t="s">
        <v>2864</v>
      </c>
      <c r="C1499" s="107" t="s">
        <v>15</v>
      </c>
      <c r="D1499" s="107" t="s">
        <v>2865</v>
      </c>
      <c r="E1499" s="284" t="s">
        <v>2573</v>
      </c>
      <c r="F1499" s="284"/>
      <c r="G1499" s="108" t="s">
        <v>25</v>
      </c>
      <c r="H1499" s="205">
        <v>1</v>
      </c>
      <c r="I1499" s="178">
        <v>64.849999999999994</v>
      </c>
      <c r="J1499" s="178">
        <v>64.849999999999994</v>
      </c>
    </row>
    <row r="1500" spans="1:10" customFormat="1" ht="25.5" x14ac:dyDescent="0.2">
      <c r="A1500" s="206"/>
      <c r="B1500" s="206"/>
      <c r="C1500" s="206"/>
      <c r="D1500" s="206"/>
      <c r="E1500" s="206" t="s">
        <v>3313</v>
      </c>
      <c r="F1500" s="207">
        <v>10.62</v>
      </c>
      <c r="G1500" s="206" t="s">
        <v>3314</v>
      </c>
      <c r="H1500" s="207">
        <v>0</v>
      </c>
      <c r="I1500" s="206" t="s">
        <v>3315</v>
      </c>
      <c r="J1500" s="207">
        <v>10.62</v>
      </c>
    </row>
    <row r="1501" spans="1:10" customFormat="1" ht="15" thickBot="1" x14ac:dyDescent="0.25">
      <c r="A1501" s="206"/>
      <c r="B1501" s="206"/>
      <c r="C1501" s="206"/>
      <c r="D1501" s="206"/>
      <c r="E1501" s="206" t="s">
        <v>3316</v>
      </c>
      <c r="F1501" s="207">
        <v>24.25</v>
      </c>
      <c r="G1501" s="206"/>
      <c r="H1501" s="285" t="s">
        <v>3317</v>
      </c>
      <c r="I1501" s="285"/>
      <c r="J1501" s="207">
        <v>112.34</v>
      </c>
    </row>
    <row r="1502" spans="1:10" customFormat="1" ht="0.95" customHeight="1" thickTop="1" x14ac:dyDescent="0.2">
      <c r="A1502" s="208"/>
      <c r="B1502" s="208"/>
      <c r="C1502" s="208"/>
      <c r="D1502" s="208"/>
      <c r="E1502" s="208"/>
      <c r="F1502" s="208"/>
      <c r="G1502" s="208"/>
      <c r="H1502" s="208"/>
      <c r="I1502" s="208"/>
      <c r="J1502" s="208"/>
    </row>
    <row r="1503" spans="1:10" customFormat="1" ht="18" customHeight="1" x14ac:dyDescent="0.2">
      <c r="A1503" s="179" t="s">
        <v>2251</v>
      </c>
      <c r="B1503" s="180" t="s">
        <v>1</v>
      </c>
      <c r="C1503" s="179" t="s">
        <v>2</v>
      </c>
      <c r="D1503" s="179" t="s">
        <v>3</v>
      </c>
      <c r="E1503" s="281" t="s">
        <v>3297</v>
      </c>
      <c r="F1503" s="281"/>
      <c r="G1503" s="181" t="s">
        <v>4</v>
      </c>
      <c r="H1503" s="180" t="s">
        <v>5</v>
      </c>
      <c r="I1503" s="180" t="s">
        <v>6</v>
      </c>
      <c r="J1503" s="180" t="s">
        <v>8</v>
      </c>
    </row>
    <row r="1504" spans="1:10" customFormat="1" ht="39" customHeight="1" x14ac:dyDescent="0.2">
      <c r="A1504" s="187" t="s">
        <v>3298</v>
      </c>
      <c r="B1504" s="189" t="s">
        <v>2033</v>
      </c>
      <c r="C1504" s="187" t="s">
        <v>15</v>
      </c>
      <c r="D1504" s="187" t="s">
        <v>1635</v>
      </c>
      <c r="E1504" s="282" t="s">
        <v>3544</v>
      </c>
      <c r="F1504" s="282"/>
      <c r="G1504" s="188" t="s">
        <v>25</v>
      </c>
      <c r="H1504" s="199">
        <v>1</v>
      </c>
      <c r="I1504" s="190">
        <v>22.22</v>
      </c>
      <c r="J1504" s="190">
        <v>22.22</v>
      </c>
    </row>
    <row r="1505" spans="1:10" customFormat="1" ht="26.1" customHeight="1" x14ac:dyDescent="0.2">
      <c r="A1505" s="200" t="s">
        <v>3300</v>
      </c>
      <c r="B1505" s="201" t="s">
        <v>3515</v>
      </c>
      <c r="C1505" s="200" t="s">
        <v>15</v>
      </c>
      <c r="D1505" s="200" t="s">
        <v>3516</v>
      </c>
      <c r="E1505" s="283" t="s">
        <v>3306</v>
      </c>
      <c r="F1505" s="283"/>
      <c r="G1505" s="202" t="s">
        <v>55</v>
      </c>
      <c r="H1505" s="203">
        <v>0.1318</v>
      </c>
      <c r="I1505" s="204">
        <v>25.53</v>
      </c>
      <c r="J1505" s="204">
        <v>3.36</v>
      </c>
    </row>
    <row r="1506" spans="1:10" customFormat="1" ht="26.1" customHeight="1" x14ac:dyDescent="0.2">
      <c r="A1506" s="200" t="s">
        <v>3300</v>
      </c>
      <c r="B1506" s="201" t="s">
        <v>3513</v>
      </c>
      <c r="C1506" s="200" t="s">
        <v>15</v>
      </c>
      <c r="D1506" s="200" t="s">
        <v>3514</v>
      </c>
      <c r="E1506" s="283" t="s">
        <v>3306</v>
      </c>
      <c r="F1506" s="283"/>
      <c r="G1506" s="202" t="s">
        <v>55</v>
      </c>
      <c r="H1506" s="203">
        <v>0.1318</v>
      </c>
      <c r="I1506" s="204">
        <v>31.05</v>
      </c>
      <c r="J1506" s="204">
        <v>4.09</v>
      </c>
    </row>
    <row r="1507" spans="1:10" customFormat="1" ht="26.1" customHeight="1" x14ac:dyDescent="0.2">
      <c r="A1507" s="107" t="s">
        <v>2572</v>
      </c>
      <c r="B1507" s="109" t="s">
        <v>2866</v>
      </c>
      <c r="C1507" s="107" t="s">
        <v>15</v>
      </c>
      <c r="D1507" s="107" t="s">
        <v>2867</v>
      </c>
      <c r="E1507" s="284" t="s">
        <v>2573</v>
      </c>
      <c r="F1507" s="284"/>
      <c r="G1507" s="108" t="s">
        <v>25</v>
      </c>
      <c r="H1507" s="205">
        <v>1</v>
      </c>
      <c r="I1507" s="178">
        <v>11.5</v>
      </c>
      <c r="J1507" s="178">
        <v>11.5</v>
      </c>
    </row>
    <row r="1508" spans="1:10" customFormat="1" ht="24" customHeight="1" x14ac:dyDescent="0.2">
      <c r="A1508" s="107" t="s">
        <v>2572</v>
      </c>
      <c r="B1508" s="109" t="s">
        <v>2744</v>
      </c>
      <c r="C1508" s="107" t="s">
        <v>15</v>
      </c>
      <c r="D1508" s="107" t="s">
        <v>2745</v>
      </c>
      <c r="E1508" s="284" t="s">
        <v>2573</v>
      </c>
      <c r="F1508" s="284"/>
      <c r="G1508" s="108" t="s">
        <v>25</v>
      </c>
      <c r="H1508" s="205">
        <v>1.7600000000000001E-2</v>
      </c>
      <c r="I1508" s="178">
        <v>74.63</v>
      </c>
      <c r="J1508" s="178">
        <v>1.31</v>
      </c>
    </row>
    <row r="1509" spans="1:10" customFormat="1" ht="26.1" customHeight="1" x14ac:dyDescent="0.2">
      <c r="A1509" s="107" t="s">
        <v>2572</v>
      </c>
      <c r="B1509" s="109" t="s">
        <v>2748</v>
      </c>
      <c r="C1509" s="107" t="s">
        <v>15</v>
      </c>
      <c r="D1509" s="107" t="s">
        <v>2749</v>
      </c>
      <c r="E1509" s="284" t="s">
        <v>2573</v>
      </c>
      <c r="F1509" s="284"/>
      <c r="G1509" s="108" t="s">
        <v>25</v>
      </c>
      <c r="H1509" s="205">
        <v>2.2499999999999999E-2</v>
      </c>
      <c r="I1509" s="178">
        <v>84.56</v>
      </c>
      <c r="J1509" s="178">
        <v>1.9</v>
      </c>
    </row>
    <row r="1510" spans="1:10" customFormat="1" ht="24" customHeight="1" x14ac:dyDescent="0.2">
      <c r="A1510" s="107" t="s">
        <v>2572</v>
      </c>
      <c r="B1510" s="109" t="s">
        <v>2750</v>
      </c>
      <c r="C1510" s="107" t="s">
        <v>15</v>
      </c>
      <c r="D1510" s="107" t="s">
        <v>3528</v>
      </c>
      <c r="E1510" s="284" t="s">
        <v>2573</v>
      </c>
      <c r="F1510" s="284"/>
      <c r="G1510" s="108" t="s">
        <v>25</v>
      </c>
      <c r="H1510" s="205">
        <v>2.4400000000000002E-2</v>
      </c>
      <c r="I1510" s="178">
        <v>2.82</v>
      </c>
      <c r="J1510" s="178">
        <v>0.06</v>
      </c>
    </row>
    <row r="1511" spans="1:10" customFormat="1" ht="25.5" x14ac:dyDescent="0.2">
      <c r="A1511" s="206"/>
      <c r="B1511" s="206"/>
      <c r="C1511" s="206"/>
      <c r="D1511" s="206"/>
      <c r="E1511" s="206" t="s">
        <v>3313</v>
      </c>
      <c r="F1511" s="207">
        <v>5.69</v>
      </c>
      <c r="G1511" s="206" t="s">
        <v>3314</v>
      </c>
      <c r="H1511" s="207">
        <v>0</v>
      </c>
      <c r="I1511" s="206" t="s">
        <v>3315</v>
      </c>
      <c r="J1511" s="207">
        <v>5.69</v>
      </c>
    </row>
    <row r="1512" spans="1:10" customFormat="1" ht="15" thickBot="1" x14ac:dyDescent="0.25">
      <c r="A1512" s="206"/>
      <c r="B1512" s="206"/>
      <c r="C1512" s="206"/>
      <c r="D1512" s="206"/>
      <c r="E1512" s="206" t="s">
        <v>3316</v>
      </c>
      <c r="F1512" s="207">
        <v>6.11</v>
      </c>
      <c r="G1512" s="206"/>
      <c r="H1512" s="285" t="s">
        <v>3317</v>
      </c>
      <c r="I1512" s="285"/>
      <c r="J1512" s="207">
        <v>28.33</v>
      </c>
    </row>
    <row r="1513" spans="1:10" customFormat="1" ht="0.95" customHeight="1" thickTop="1" x14ac:dyDescent="0.2">
      <c r="A1513" s="208"/>
      <c r="B1513" s="208"/>
      <c r="C1513" s="208"/>
      <c r="D1513" s="208"/>
      <c r="E1513" s="208"/>
      <c r="F1513" s="208"/>
      <c r="G1513" s="208"/>
      <c r="H1513" s="208"/>
      <c r="I1513" s="208"/>
      <c r="J1513" s="208"/>
    </row>
    <row r="1514" spans="1:10" customFormat="1" ht="18" customHeight="1" x14ac:dyDescent="0.2">
      <c r="A1514" s="179" t="s">
        <v>2252</v>
      </c>
      <c r="B1514" s="180" t="s">
        <v>1</v>
      </c>
      <c r="C1514" s="179" t="s">
        <v>2</v>
      </c>
      <c r="D1514" s="179" t="s">
        <v>3</v>
      </c>
      <c r="E1514" s="281" t="s">
        <v>3297</v>
      </c>
      <c r="F1514" s="281"/>
      <c r="G1514" s="181" t="s">
        <v>4</v>
      </c>
      <c r="H1514" s="180" t="s">
        <v>5</v>
      </c>
      <c r="I1514" s="180" t="s">
        <v>6</v>
      </c>
      <c r="J1514" s="180" t="s">
        <v>8</v>
      </c>
    </row>
    <row r="1515" spans="1:10" customFormat="1" ht="39" customHeight="1" x14ac:dyDescent="0.2">
      <c r="A1515" s="187" t="s">
        <v>3298</v>
      </c>
      <c r="B1515" s="189" t="s">
        <v>2034</v>
      </c>
      <c r="C1515" s="187" t="s">
        <v>15</v>
      </c>
      <c r="D1515" s="187" t="s">
        <v>1636</v>
      </c>
      <c r="E1515" s="282" t="s">
        <v>3544</v>
      </c>
      <c r="F1515" s="282"/>
      <c r="G1515" s="188" t="s">
        <v>25</v>
      </c>
      <c r="H1515" s="199">
        <v>1</v>
      </c>
      <c r="I1515" s="190">
        <v>66.87</v>
      </c>
      <c r="J1515" s="190">
        <v>66.87</v>
      </c>
    </row>
    <row r="1516" spans="1:10" customFormat="1" ht="26.1" customHeight="1" x14ac:dyDescent="0.2">
      <c r="A1516" s="200" t="s">
        <v>3300</v>
      </c>
      <c r="B1516" s="201" t="s">
        <v>3513</v>
      </c>
      <c r="C1516" s="200" t="s">
        <v>15</v>
      </c>
      <c r="D1516" s="200" t="s">
        <v>3514</v>
      </c>
      <c r="E1516" s="283" t="s">
        <v>3306</v>
      </c>
      <c r="F1516" s="283"/>
      <c r="G1516" s="202" t="s">
        <v>55</v>
      </c>
      <c r="H1516" s="203">
        <v>0.2077</v>
      </c>
      <c r="I1516" s="204">
        <v>31.05</v>
      </c>
      <c r="J1516" s="204">
        <v>6.44</v>
      </c>
    </row>
    <row r="1517" spans="1:10" customFormat="1" ht="26.1" customHeight="1" x14ac:dyDescent="0.2">
      <c r="A1517" s="200" t="s">
        <v>3300</v>
      </c>
      <c r="B1517" s="201" t="s">
        <v>3515</v>
      </c>
      <c r="C1517" s="200" t="s">
        <v>15</v>
      </c>
      <c r="D1517" s="200" t="s">
        <v>3516</v>
      </c>
      <c r="E1517" s="283" t="s">
        <v>3306</v>
      </c>
      <c r="F1517" s="283"/>
      <c r="G1517" s="202" t="s">
        <v>55</v>
      </c>
      <c r="H1517" s="203">
        <v>0.2077</v>
      </c>
      <c r="I1517" s="204">
        <v>25.53</v>
      </c>
      <c r="J1517" s="204">
        <v>5.3</v>
      </c>
    </row>
    <row r="1518" spans="1:10" customFormat="1" ht="24" customHeight="1" x14ac:dyDescent="0.2">
      <c r="A1518" s="107" t="s">
        <v>2572</v>
      </c>
      <c r="B1518" s="109" t="s">
        <v>2750</v>
      </c>
      <c r="C1518" s="107" t="s">
        <v>15</v>
      </c>
      <c r="D1518" s="107" t="s">
        <v>3528</v>
      </c>
      <c r="E1518" s="284" t="s">
        <v>2573</v>
      </c>
      <c r="F1518" s="284"/>
      <c r="G1518" s="108" t="s">
        <v>25</v>
      </c>
      <c r="H1518" s="205">
        <v>3.6999999999999998E-2</v>
      </c>
      <c r="I1518" s="178">
        <v>2.82</v>
      </c>
      <c r="J1518" s="178">
        <v>0.1</v>
      </c>
    </row>
    <row r="1519" spans="1:10" customFormat="1" ht="26.1" customHeight="1" x14ac:dyDescent="0.2">
      <c r="A1519" s="107" t="s">
        <v>2572</v>
      </c>
      <c r="B1519" s="109" t="s">
        <v>2868</v>
      </c>
      <c r="C1519" s="107" t="s">
        <v>15</v>
      </c>
      <c r="D1519" s="107" t="s">
        <v>2869</v>
      </c>
      <c r="E1519" s="284" t="s">
        <v>2573</v>
      </c>
      <c r="F1519" s="284"/>
      <c r="G1519" s="108" t="s">
        <v>25</v>
      </c>
      <c r="H1519" s="205">
        <v>1</v>
      </c>
      <c r="I1519" s="178">
        <v>48.1</v>
      </c>
      <c r="J1519" s="178">
        <v>48.1</v>
      </c>
    </row>
    <row r="1520" spans="1:10" customFormat="1" ht="26.1" customHeight="1" x14ac:dyDescent="0.2">
      <c r="A1520" s="107" t="s">
        <v>2572</v>
      </c>
      <c r="B1520" s="109" t="s">
        <v>2748</v>
      </c>
      <c r="C1520" s="107" t="s">
        <v>15</v>
      </c>
      <c r="D1520" s="107" t="s">
        <v>2749</v>
      </c>
      <c r="E1520" s="284" t="s">
        <v>2573</v>
      </c>
      <c r="F1520" s="284"/>
      <c r="G1520" s="108" t="s">
        <v>25</v>
      </c>
      <c r="H1520" s="205">
        <v>5.3999999999999999E-2</v>
      </c>
      <c r="I1520" s="178">
        <v>84.56</v>
      </c>
      <c r="J1520" s="178">
        <v>4.5599999999999996</v>
      </c>
    </row>
    <row r="1521" spans="1:10" customFormat="1" ht="24" customHeight="1" x14ac:dyDescent="0.2">
      <c r="A1521" s="107" t="s">
        <v>2572</v>
      </c>
      <c r="B1521" s="109" t="s">
        <v>2744</v>
      </c>
      <c r="C1521" s="107" t="s">
        <v>15</v>
      </c>
      <c r="D1521" s="107" t="s">
        <v>2745</v>
      </c>
      <c r="E1521" s="284" t="s">
        <v>2573</v>
      </c>
      <c r="F1521" s="284"/>
      <c r="G1521" s="108" t="s">
        <v>25</v>
      </c>
      <c r="H1521" s="205">
        <v>3.1800000000000002E-2</v>
      </c>
      <c r="I1521" s="178">
        <v>74.63</v>
      </c>
      <c r="J1521" s="178">
        <v>2.37</v>
      </c>
    </row>
    <row r="1522" spans="1:10" customFormat="1" ht="25.5" x14ac:dyDescent="0.2">
      <c r="A1522" s="206"/>
      <c r="B1522" s="206"/>
      <c r="C1522" s="206"/>
      <c r="D1522" s="206"/>
      <c r="E1522" s="206" t="s">
        <v>3313</v>
      </c>
      <c r="F1522" s="207">
        <v>8.9700000000000006</v>
      </c>
      <c r="G1522" s="206" t="s">
        <v>3314</v>
      </c>
      <c r="H1522" s="207">
        <v>0</v>
      </c>
      <c r="I1522" s="206" t="s">
        <v>3315</v>
      </c>
      <c r="J1522" s="207">
        <v>8.9700000000000006</v>
      </c>
    </row>
    <row r="1523" spans="1:10" customFormat="1" ht="15" thickBot="1" x14ac:dyDescent="0.25">
      <c r="A1523" s="206"/>
      <c r="B1523" s="206"/>
      <c r="C1523" s="206"/>
      <c r="D1523" s="206"/>
      <c r="E1523" s="206" t="s">
        <v>3316</v>
      </c>
      <c r="F1523" s="207">
        <v>18.41</v>
      </c>
      <c r="G1523" s="206"/>
      <c r="H1523" s="285" t="s">
        <v>3317</v>
      </c>
      <c r="I1523" s="285"/>
      <c r="J1523" s="207">
        <v>85.28</v>
      </c>
    </row>
    <row r="1524" spans="1:10" customFormat="1" ht="0.95" customHeight="1" thickTop="1" x14ac:dyDescent="0.2">
      <c r="A1524" s="208"/>
      <c r="B1524" s="208"/>
      <c r="C1524" s="208"/>
      <c r="D1524" s="208"/>
      <c r="E1524" s="208"/>
      <c r="F1524" s="208"/>
      <c r="G1524" s="208"/>
      <c r="H1524" s="208"/>
      <c r="I1524" s="208"/>
      <c r="J1524" s="208"/>
    </row>
    <row r="1525" spans="1:10" customFormat="1" ht="18" customHeight="1" x14ac:dyDescent="0.2">
      <c r="A1525" s="179" t="s">
        <v>2253</v>
      </c>
      <c r="B1525" s="180" t="s">
        <v>1</v>
      </c>
      <c r="C1525" s="179" t="s">
        <v>2</v>
      </c>
      <c r="D1525" s="179" t="s">
        <v>3</v>
      </c>
      <c r="E1525" s="281" t="s">
        <v>3297</v>
      </c>
      <c r="F1525" s="281"/>
      <c r="G1525" s="181" t="s">
        <v>4</v>
      </c>
      <c r="H1525" s="180" t="s">
        <v>5</v>
      </c>
      <c r="I1525" s="180" t="s">
        <v>6</v>
      </c>
      <c r="J1525" s="180" t="s">
        <v>8</v>
      </c>
    </row>
    <row r="1526" spans="1:10" customFormat="1" ht="39" customHeight="1" x14ac:dyDescent="0.2">
      <c r="A1526" s="187" t="s">
        <v>3298</v>
      </c>
      <c r="B1526" s="189" t="s">
        <v>2035</v>
      </c>
      <c r="C1526" s="187" t="s">
        <v>15</v>
      </c>
      <c r="D1526" s="187" t="s">
        <v>2036</v>
      </c>
      <c r="E1526" s="282" t="s">
        <v>3544</v>
      </c>
      <c r="F1526" s="282"/>
      <c r="G1526" s="188" t="s">
        <v>25</v>
      </c>
      <c r="H1526" s="199">
        <v>1</v>
      </c>
      <c r="I1526" s="190">
        <v>18.22</v>
      </c>
      <c r="J1526" s="190">
        <v>18.22</v>
      </c>
    </row>
    <row r="1527" spans="1:10" customFormat="1" ht="26.1" customHeight="1" x14ac:dyDescent="0.2">
      <c r="A1527" s="200" t="s">
        <v>3300</v>
      </c>
      <c r="B1527" s="201" t="s">
        <v>3513</v>
      </c>
      <c r="C1527" s="200" t="s">
        <v>15</v>
      </c>
      <c r="D1527" s="200" t="s">
        <v>3514</v>
      </c>
      <c r="E1527" s="283" t="s">
        <v>3306</v>
      </c>
      <c r="F1527" s="283"/>
      <c r="G1527" s="202" t="s">
        <v>55</v>
      </c>
      <c r="H1527" s="203">
        <v>0.1416</v>
      </c>
      <c r="I1527" s="204">
        <v>31.05</v>
      </c>
      <c r="J1527" s="204">
        <v>4.3899999999999997</v>
      </c>
    </row>
    <row r="1528" spans="1:10" customFormat="1" ht="26.1" customHeight="1" x14ac:dyDescent="0.2">
      <c r="A1528" s="200" t="s">
        <v>3300</v>
      </c>
      <c r="B1528" s="201" t="s">
        <v>3515</v>
      </c>
      <c r="C1528" s="200" t="s">
        <v>15</v>
      </c>
      <c r="D1528" s="200" t="s">
        <v>3516</v>
      </c>
      <c r="E1528" s="283" t="s">
        <v>3306</v>
      </c>
      <c r="F1528" s="283"/>
      <c r="G1528" s="202" t="s">
        <v>55</v>
      </c>
      <c r="H1528" s="203">
        <v>0.1416</v>
      </c>
      <c r="I1528" s="204">
        <v>25.53</v>
      </c>
      <c r="J1528" s="204">
        <v>3.61</v>
      </c>
    </row>
    <row r="1529" spans="1:10" customFormat="1" ht="24" customHeight="1" x14ac:dyDescent="0.2">
      <c r="A1529" s="107" t="s">
        <v>2572</v>
      </c>
      <c r="B1529" s="109" t="s">
        <v>2750</v>
      </c>
      <c r="C1529" s="107" t="s">
        <v>15</v>
      </c>
      <c r="D1529" s="107" t="s">
        <v>3528</v>
      </c>
      <c r="E1529" s="284" t="s">
        <v>2573</v>
      </c>
      <c r="F1529" s="284"/>
      <c r="G1529" s="108" t="s">
        <v>25</v>
      </c>
      <c r="H1529" s="205">
        <v>3.3799999999999997E-2</v>
      </c>
      <c r="I1529" s="178">
        <v>2.82</v>
      </c>
      <c r="J1529" s="178">
        <v>0.09</v>
      </c>
    </row>
    <row r="1530" spans="1:10" customFormat="1" ht="26.1" customHeight="1" x14ac:dyDescent="0.2">
      <c r="A1530" s="107" t="s">
        <v>2572</v>
      </c>
      <c r="B1530" s="109" t="s">
        <v>2748</v>
      </c>
      <c r="C1530" s="107" t="s">
        <v>15</v>
      </c>
      <c r="D1530" s="107" t="s">
        <v>2749</v>
      </c>
      <c r="E1530" s="284" t="s">
        <v>2573</v>
      </c>
      <c r="F1530" s="284"/>
      <c r="G1530" s="108" t="s">
        <v>25</v>
      </c>
      <c r="H1530" s="205">
        <v>7.0000000000000001E-3</v>
      </c>
      <c r="I1530" s="178">
        <v>84.56</v>
      </c>
      <c r="J1530" s="178">
        <v>0.59</v>
      </c>
    </row>
    <row r="1531" spans="1:10" customFormat="1" ht="24" customHeight="1" x14ac:dyDescent="0.2">
      <c r="A1531" s="107" t="s">
        <v>2572</v>
      </c>
      <c r="B1531" s="109" t="s">
        <v>2744</v>
      </c>
      <c r="C1531" s="107" t="s">
        <v>15</v>
      </c>
      <c r="D1531" s="107" t="s">
        <v>2745</v>
      </c>
      <c r="E1531" s="284" t="s">
        <v>2573</v>
      </c>
      <c r="F1531" s="284"/>
      <c r="G1531" s="108" t="s">
        <v>25</v>
      </c>
      <c r="H1531" s="205">
        <v>5.8999999999999999E-3</v>
      </c>
      <c r="I1531" s="178">
        <v>74.63</v>
      </c>
      <c r="J1531" s="178">
        <v>0.44</v>
      </c>
    </row>
    <row r="1532" spans="1:10" customFormat="1" ht="26.1" customHeight="1" x14ac:dyDescent="0.2">
      <c r="A1532" s="107" t="s">
        <v>2572</v>
      </c>
      <c r="B1532" s="109" t="s">
        <v>2870</v>
      </c>
      <c r="C1532" s="107" t="s">
        <v>15</v>
      </c>
      <c r="D1532" s="107" t="s">
        <v>2871</v>
      </c>
      <c r="E1532" s="284" t="s">
        <v>2573</v>
      </c>
      <c r="F1532" s="284"/>
      <c r="G1532" s="108" t="s">
        <v>25</v>
      </c>
      <c r="H1532" s="205">
        <v>1</v>
      </c>
      <c r="I1532" s="178">
        <v>9.1</v>
      </c>
      <c r="J1532" s="178">
        <v>9.1</v>
      </c>
    </row>
    <row r="1533" spans="1:10" customFormat="1" ht="25.5" x14ac:dyDescent="0.2">
      <c r="A1533" s="206"/>
      <c r="B1533" s="206"/>
      <c r="C1533" s="206"/>
      <c r="D1533" s="206"/>
      <c r="E1533" s="206" t="s">
        <v>3313</v>
      </c>
      <c r="F1533" s="207">
        <v>6.12</v>
      </c>
      <c r="G1533" s="206" t="s">
        <v>3314</v>
      </c>
      <c r="H1533" s="207">
        <v>0</v>
      </c>
      <c r="I1533" s="206" t="s">
        <v>3315</v>
      </c>
      <c r="J1533" s="207">
        <v>6.12</v>
      </c>
    </row>
    <row r="1534" spans="1:10" customFormat="1" ht="15" thickBot="1" x14ac:dyDescent="0.25">
      <c r="A1534" s="206"/>
      <c r="B1534" s="206"/>
      <c r="C1534" s="206"/>
      <c r="D1534" s="206"/>
      <c r="E1534" s="206" t="s">
        <v>3316</v>
      </c>
      <c r="F1534" s="207">
        <v>5.01</v>
      </c>
      <c r="G1534" s="206"/>
      <c r="H1534" s="285" t="s">
        <v>3317</v>
      </c>
      <c r="I1534" s="285"/>
      <c r="J1534" s="207">
        <v>23.23</v>
      </c>
    </row>
    <row r="1535" spans="1:10" customFormat="1" ht="0.95" customHeight="1" thickTop="1" x14ac:dyDescent="0.2">
      <c r="A1535" s="208"/>
      <c r="B1535" s="208"/>
      <c r="C1535" s="208"/>
      <c r="D1535" s="208"/>
      <c r="E1535" s="208"/>
      <c r="F1535" s="208"/>
      <c r="G1535" s="208"/>
      <c r="H1535" s="208"/>
      <c r="I1535" s="208"/>
      <c r="J1535" s="208"/>
    </row>
    <row r="1536" spans="1:10" customFormat="1" ht="18" customHeight="1" x14ac:dyDescent="0.2">
      <c r="A1536" s="179" t="s">
        <v>2254</v>
      </c>
      <c r="B1536" s="180" t="s">
        <v>1</v>
      </c>
      <c r="C1536" s="179" t="s">
        <v>2</v>
      </c>
      <c r="D1536" s="179" t="s">
        <v>3</v>
      </c>
      <c r="E1536" s="281" t="s">
        <v>3297</v>
      </c>
      <c r="F1536" s="281"/>
      <c r="G1536" s="181" t="s">
        <v>4</v>
      </c>
      <c r="H1536" s="180" t="s">
        <v>5</v>
      </c>
      <c r="I1536" s="180" t="s">
        <v>6</v>
      </c>
      <c r="J1536" s="180" t="s">
        <v>8</v>
      </c>
    </row>
    <row r="1537" spans="1:10" customFormat="1" ht="39" customHeight="1" x14ac:dyDescent="0.2">
      <c r="A1537" s="187" t="s">
        <v>3298</v>
      </c>
      <c r="B1537" s="189" t="s">
        <v>941</v>
      </c>
      <c r="C1537" s="187" t="s">
        <v>15</v>
      </c>
      <c r="D1537" s="187" t="s">
        <v>2037</v>
      </c>
      <c r="E1537" s="282" t="s">
        <v>3544</v>
      </c>
      <c r="F1537" s="282"/>
      <c r="G1537" s="188" t="s">
        <v>25</v>
      </c>
      <c r="H1537" s="199">
        <v>1</v>
      </c>
      <c r="I1537" s="190">
        <v>14.57</v>
      </c>
      <c r="J1537" s="190">
        <v>14.57</v>
      </c>
    </row>
    <row r="1538" spans="1:10" customFormat="1" ht="26.1" customHeight="1" x14ac:dyDescent="0.2">
      <c r="A1538" s="200" t="s">
        <v>3300</v>
      </c>
      <c r="B1538" s="201" t="s">
        <v>3515</v>
      </c>
      <c r="C1538" s="200" t="s">
        <v>15</v>
      </c>
      <c r="D1538" s="200" t="s">
        <v>3516</v>
      </c>
      <c r="E1538" s="283" t="s">
        <v>3306</v>
      </c>
      <c r="F1538" s="283"/>
      <c r="G1538" s="202" t="s">
        <v>55</v>
      </c>
      <c r="H1538" s="203">
        <v>0.13120000000000001</v>
      </c>
      <c r="I1538" s="204">
        <v>25.53</v>
      </c>
      <c r="J1538" s="204">
        <v>3.34</v>
      </c>
    </row>
    <row r="1539" spans="1:10" customFormat="1" ht="26.1" customHeight="1" x14ac:dyDescent="0.2">
      <c r="A1539" s="200" t="s">
        <v>3300</v>
      </c>
      <c r="B1539" s="201" t="s">
        <v>3513</v>
      </c>
      <c r="C1539" s="200" t="s">
        <v>15</v>
      </c>
      <c r="D1539" s="200" t="s">
        <v>3514</v>
      </c>
      <c r="E1539" s="283" t="s">
        <v>3306</v>
      </c>
      <c r="F1539" s="283"/>
      <c r="G1539" s="202" t="s">
        <v>55</v>
      </c>
      <c r="H1539" s="203">
        <v>0.13120000000000001</v>
      </c>
      <c r="I1539" s="204">
        <v>31.05</v>
      </c>
      <c r="J1539" s="204">
        <v>4.07</v>
      </c>
    </row>
    <row r="1540" spans="1:10" customFormat="1" ht="26.1" customHeight="1" x14ac:dyDescent="0.2">
      <c r="A1540" s="107" t="s">
        <v>2572</v>
      </c>
      <c r="B1540" s="109" t="s">
        <v>2872</v>
      </c>
      <c r="C1540" s="107" t="s">
        <v>15</v>
      </c>
      <c r="D1540" s="107" t="s">
        <v>2873</v>
      </c>
      <c r="E1540" s="284" t="s">
        <v>2573</v>
      </c>
      <c r="F1540" s="284"/>
      <c r="G1540" s="108" t="s">
        <v>25</v>
      </c>
      <c r="H1540" s="205">
        <v>1</v>
      </c>
      <c r="I1540" s="178">
        <v>6.05</v>
      </c>
      <c r="J1540" s="178">
        <v>6.05</v>
      </c>
    </row>
    <row r="1541" spans="1:10" customFormat="1" ht="24" customHeight="1" x14ac:dyDescent="0.2">
      <c r="A1541" s="107" t="s">
        <v>2572</v>
      </c>
      <c r="B1541" s="109" t="s">
        <v>2744</v>
      </c>
      <c r="C1541" s="107" t="s">
        <v>15</v>
      </c>
      <c r="D1541" s="107" t="s">
        <v>2745</v>
      </c>
      <c r="E1541" s="284" t="s">
        <v>2573</v>
      </c>
      <c r="F1541" s="284"/>
      <c r="G1541" s="108" t="s">
        <v>25</v>
      </c>
      <c r="H1541" s="205">
        <v>5.8999999999999999E-3</v>
      </c>
      <c r="I1541" s="178">
        <v>74.63</v>
      </c>
      <c r="J1541" s="178">
        <v>0.44</v>
      </c>
    </row>
    <row r="1542" spans="1:10" customFormat="1" ht="26.1" customHeight="1" x14ac:dyDescent="0.2">
      <c r="A1542" s="107" t="s">
        <v>2572</v>
      </c>
      <c r="B1542" s="109" t="s">
        <v>2748</v>
      </c>
      <c r="C1542" s="107" t="s">
        <v>15</v>
      </c>
      <c r="D1542" s="107" t="s">
        <v>2749</v>
      </c>
      <c r="E1542" s="284" t="s">
        <v>2573</v>
      </c>
      <c r="F1542" s="284"/>
      <c r="G1542" s="108" t="s">
        <v>25</v>
      </c>
      <c r="H1542" s="205">
        <v>7.0000000000000001E-3</v>
      </c>
      <c r="I1542" s="178">
        <v>84.56</v>
      </c>
      <c r="J1542" s="178">
        <v>0.59</v>
      </c>
    </row>
    <row r="1543" spans="1:10" customFormat="1" ht="24" customHeight="1" x14ac:dyDescent="0.2">
      <c r="A1543" s="107" t="s">
        <v>2572</v>
      </c>
      <c r="B1543" s="109" t="s">
        <v>2750</v>
      </c>
      <c r="C1543" s="107" t="s">
        <v>15</v>
      </c>
      <c r="D1543" s="107" t="s">
        <v>3528</v>
      </c>
      <c r="E1543" s="284" t="s">
        <v>2573</v>
      </c>
      <c r="F1543" s="284"/>
      <c r="G1543" s="108" t="s">
        <v>25</v>
      </c>
      <c r="H1543" s="205">
        <v>3.15E-2</v>
      </c>
      <c r="I1543" s="178">
        <v>2.82</v>
      </c>
      <c r="J1543" s="178">
        <v>0.08</v>
      </c>
    </row>
    <row r="1544" spans="1:10" customFormat="1" ht="25.5" x14ac:dyDescent="0.2">
      <c r="A1544" s="206"/>
      <c r="B1544" s="206"/>
      <c r="C1544" s="206"/>
      <c r="D1544" s="206"/>
      <c r="E1544" s="206" t="s">
        <v>3313</v>
      </c>
      <c r="F1544" s="207">
        <v>5.66</v>
      </c>
      <c r="G1544" s="206" t="s">
        <v>3314</v>
      </c>
      <c r="H1544" s="207">
        <v>0</v>
      </c>
      <c r="I1544" s="206" t="s">
        <v>3315</v>
      </c>
      <c r="J1544" s="207">
        <v>5.66</v>
      </c>
    </row>
    <row r="1545" spans="1:10" customFormat="1" ht="15" thickBot="1" x14ac:dyDescent="0.25">
      <c r="A1545" s="206"/>
      <c r="B1545" s="206"/>
      <c r="C1545" s="206"/>
      <c r="D1545" s="206"/>
      <c r="E1545" s="206" t="s">
        <v>3316</v>
      </c>
      <c r="F1545" s="207">
        <v>4.01</v>
      </c>
      <c r="G1545" s="206"/>
      <c r="H1545" s="285" t="s">
        <v>3317</v>
      </c>
      <c r="I1545" s="285"/>
      <c r="J1545" s="207">
        <v>18.579999999999998</v>
      </c>
    </row>
    <row r="1546" spans="1:10" customFormat="1" ht="0.95" customHeight="1" thickTop="1" x14ac:dyDescent="0.2">
      <c r="A1546" s="208"/>
      <c r="B1546" s="208"/>
      <c r="C1546" s="208"/>
      <c r="D1546" s="208"/>
      <c r="E1546" s="208"/>
      <c r="F1546" s="208"/>
      <c r="G1546" s="208"/>
      <c r="H1546" s="208"/>
      <c r="I1546" s="208"/>
      <c r="J1546" s="208"/>
    </row>
    <row r="1547" spans="1:10" customFormat="1" ht="18" customHeight="1" x14ac:dyDescent="0.2">
      <c r="A1547" s="179" t="s">
        <v>2255</v>
      </c>
      <c r="B1547" s="180" t="s">
        <v>1</v>
      </c>
      <c r="C1547" s="179" t="s">
        <v>2</v>
      </c>
      <c r="D1547" s="179" t="s">
        <v>3</v>
      </c>
      <c r="E1547" s="281" t="s">
        <v>3297</v>
      </c>
      <c r="F1547" s="281"/>
      <c r="G1547" s="181" t="s">
        <v>4</v>
      </c>
      <c r="H1547" s="180" t="s">
        <v>5</v>
      </c>
      <c r="I1547" s="180" t="s">
        <v>6</v>
      </c>
      <c r="J1547" s="180" t="s">
        <v>8</v>
      </c>
    </row>
    <row r="1548" spans="1:10" customFormat="1" ht="39" customHeight="1" x14ac:dyDescent="0.2">
      <c r="A1548" s="187" t="s">
        <v>3298</v>
      </c>
      <c r="B1548" s="189" t="s">
        <v>2038</v>
      </c>
      <c r="C1548" s="187" t="s">
        <v>15</v>
      </c>
      <c r="D1548" s="187" t="s">
        <v>2039</v>
      </c>
      <c r="E1548" s="282" t="s">
        <v>3544</v>
      </c>
      <c r="F1548" s="282"/>
      <c r="G1548" s="188" t="s">
        <v>25</v>
      </c>
      <c r="H1548" s="199">
        <v>1</v>
      </c>
      <c r="I1548" s="190">
        <v>22.84</v>
      </c>
      <c r="J1548" s="190">
        <v>22.84</v>
      </c>
    </row>
    <row r="1549" spans="1:10" customFormat="1" ht="26.1" customHeight="1" x14ac:dyDescent="0.2">
      <c r="A1549" s="200" t="s">
        <v>3300</v>
      </c>
      <c r="B1549" s="201" t="s">
        <v>3513</v>
      </c>
      <c r="C1549" s="200" t="s">
        <v>15</v>
      </c>
      <c r="D1549" s="200" t="s">
        <v>3514</v>
      </c>
      <c r="E1549" s="283" t="s">
        <v>3306</v>
      </c>
      <c r="F1549" s="283"/>
      <c r="G1549" s="202" t="s">
        <v>55</v>
      </c>
      <c r="H1549" s="203">
        <v>0.17480000000000001</v>
      </c>
      <c r="I1549" s="204">
        <v>31.05</v>
      </c>
      <c r="J1549" s="204">
        <v>5.42</v>
      </c>
    </row>
    <row r="1550" spans="1:10" customFormat="1" ht="26.1" customHeight="1" x14ac:dyDescent="0.2">
      <c r="A1550" s="200" t="s">
        <v>3300</v>
      </c>
      <c r="B1550" s="201" t="s">
        <v>3515</v>
      </c>
      <c r="C1550" s="200" t="s">
        <v>15</v>
      </c>
      <c r="D1550" s="200" t="s">
        <v>3516</v>
      </c>
      <c r="E1550" s="283" t="s">
        <v>3306</v>
      </c>
      <c r="F1550" s="283"/>
      <c r="G1550" s="202" t="s">
        <v>55</v>
      </c>
      <c r="H1550" s="203">
        <v>0.17480000000000001</v>
      </c>
      <c r="I1550" s="204">
        <v>25.53</v>
      </c>
      <c r="J1550" s="204">
        <v>4.46</v>
      </c>
    </row>
    <row r="1551" spans="1:10" customFormat="1" ht="24" customHeight="1" x14ac:dyDescent="0.2">
      <c r="A1551" s="107" t="s">
        <v>2572</v>
      </c>
      <c r="B1551" s="109" t="s">
        <v>2744</v>
      </c>
      <c r="C1551" s="107" t="s">
        <v>15</v>
      </c>
      <c r="D1551" s="107" t="s">
        <v>2745</v>
      </c>
      <c r="E1551" s="284" t="s">
        <v>2573</v>
      </c>
      <c r="F1551" s="284"/>
      <c r="G1551" s="108" t="s">
        <v>25</v>
      </c>
      <c r="H1551" s="205">
        <v>8.8000000000000005E-3</v>
      </c>
      <c r="I1551" s="178">
        <v>74.63</v>
      </c>
      <c r="J1551" s="178">
        <v>0.65</v>
      </c>
    </row>
    <row r="1552" spans="1:10" customFormat="1" ht="39" customHeight="1" x14ac:dyDescent="0.2">
      <c r="A1552" s="107" t="s">
        <v>2572</v>
      </c>
      <c r="B1552" s="109" t="s">
        <v>2874</v>
      </c>
      <c r="C1552" s="107" t="s">
        <v>15</v>
      </c>
      <c r="D1552" s="107" t="s">
        <v>2875</v>
      </c>
      <c r="E1552" s="284" t="s">
        <v>2573</v>
      </c>
      <c r="F1552" s="284"/>
      <c r="G1552" s="108" t="s">
        <v>25</v>
      </c>
      <c r="H1552" s="205">
        <v>1</v>
      </c>
      <c r="I1552" s="178">
        <v>11.3</v>
      </c>
      <c r="J1552" s="178">
        <v>11.3</v>
      </c>
    </row>
    <row r="1553" spans="1:10" customFormat="1" ht="24" customHeight="1" x14ac:dyDescent="0.2">
      <c r="A1553" s="107" t="s">
        <v>2572</v>
      </c>
      <c r="B1553" s="109" t="s">
        <v>2750</v>
      </c>
      <c r="C1553" s="107" t="s">
        <v>15</v>
      </c>
      <c r="D1553" s="107" t="s">
        <v>3528</v>
      </c>
      <c r="E1553" s="284" t="s">
        <v>2573</v>
      </c>
      <c r="F1553" s="284"/>
      <c r="G1553" s="108" t="s">
        <v>25</v>
      </c>
      <c r="H1553" s="205">
        <v>4.8399999999999999E-2</v>
      </c>
      <c r="I1553" s="178">
        <v>2.82</v>
      </c>
      <c r="J1553" s="178">
        <v>0.13</v>
      </c>
    </row>
    <row r="1554" spans="1:10" customFormat="1" ht="26.1" customHeight="1" x14ac:dyDescent="0.2">
      <c r="A1554" s="107" t="s">
        <v>2572</v>
      </c>
      <c r="B1554" s="109" t="s">
        <v>2748</v>
      </c>
      <c r="C1554" s="107" t="s">
        <v>15</v>
      </c>
      <c r="D1554" s="107" t="s">
        <v>2749</v>
      </c>
      <c r="E1554" s="284" t="s">
        <v>2573</v>
      </c>
      <c r="F1554" s="284"/>
      <c r="G1554" s="108" t="s">
        <v>25</v>
      </c>
      <c r="H1554" s="205">
        <v>1.0500000000000001E-2</v>
      </c>
      <c r="I1554" s="178">
        <v>84.56</v>
      </c>
      <c r="J1554" s="178">
        <v>0.88</v>
      </c>
    </row>
    <row r="1555" spans="1:10" customFormat="1" ht="25.5" x14ac:dyDescent="0.2">
      <c r="A1555" s="206"/>
      <c r="B1555" s="206"/>
      <c r="C1555" s="206"/>
      <c r="D1555" s="206"/>
      <c r="E1555" s="206" t="s">
        <v>3313</v>
      </c>
      <c r="F1555" s="207">
        <v>7.55</v>
      </c>
      <c r="G1555" s="206" t="s">
        <v>3314</v>
      </c>
      <c r="H1555" s="207">
        <v>0</v>
      </c>
      <c r="I1555" s="206" t="s">
        <v>3315</v>
      </c>
      <c r="J1555" s="207">
        <v>7.55</v>
      </c>
    </row>
    <row r="1556" spans="1:10" customFormat="1" ht="15" thickBot="1" x14ac:dyDescent="0.25">
      <c r="A1556" s="206"/>
      <c r="B1556" s="206"/>
      <c r="C1556" s="206"/>
      <c r="D1556" s="206"/>
      <c r="E1556" s="206" t="s">
        <v>3316</v>
      </c>
      <c r="F1556" s="207">
        <v>6.29</v>
      </c>
      <c r="G1556" s="206"/>
      <c r="H1556" s="285" t="s">
        <v>3317</v>
      </c>
      <c r="I1556" s="285"/>
      <c r="J1556" s="207">
        <v>29.13</v>
      </c>
    </row>
    <row r="1557" spans="1:10" customFormat="1" ht="0.95" customHeight="1" thickTop="1" x14ac:dyDescent="0.2">
      <c r="A1557" s="208"/>
      <c r="B1557" s="208"/>
      <c r="C1557" s="208"/>
      <c r="D1557" s="208"/>
      <c r="E1557" s="208"/>
      <c r="F1557" s="208"/>
      <c r="G1557" s="208"/>
      <c r="H1557" s="208"/>
      <c r="I1557" s="208"/>
      <c r="J1557" s="208"/>
    </row>
    <row r="1558" spans="1:10" customFormat="1" ht="18" customHeight="1" x14ac:dyDescent="0.2">
      <c r="A1558" s="179" t="s">
        <v>2256</v>
      </c>
      <c r="B1558" s="180" t="s">
        <v>1</v>
      </c>
      <c r="C1558" s="179" t="s">
        <v>2</v>
      </c>
      <c r="D1558" s="179" t="s">
        <v>3</v>
      </c>
      <c r="E1558" s="281" t="s">
        <v>3297</v>
      </c>
      <c r="F1558" s="281"/>
      <c r="G1558" s="181" t="s">
        <v>4</v>
      </c>
      <c r="H1558" s="180" t="s">
        <v>5</v>
      </c>
      <c r="I1558" s="180" t="s">
        <v>6</v>
      </c>
      <c r="J1558" s="180" t="s">
        <v>8</v>
      </c>
    </row>
    <row r="1559" spans="1:10" customFormat="1" ht="39" customHeight="1" x14ac:dyDescent="0.2">
      <c r="A1559" s="187" t="s">
        <v>3298</v>
      </c>
      <c r="B1559" s="189" t="s">
        <v>2040</v>
      </c>
      <c r="C1559" s="187" t="s">
        <v>15</v>
      </c>
      <c r="D1559" s="187" t="s">
        <v>2041</v>
      </c>
      <c r="E1559" s="282" t="s">
        <v>3544</v>
      </c>
      <c r="F1559" s="282"/>
      <c r="G1559" s="188" t="s">
        <v>25</v>
      </c>
      <c r="H1559" s="199">
        <v>1</v>
      </c>
      <c r="I1559" s="190">
        <v>24.76</v>
      </c>
      <c r="J1559" s="190">
        <v>24.76</v>
      </c>
    </row>
    <row r="1560" spans="1:10" customFormat="1" ht="26.1" customHeight="1" x14ac:dyDescent="0.2">
      <c r="A1560" s="200" t="s">
        <v>3300</v>
      </c>
      <c r="B1560" s="201" t="s">
        <v>3513</v>
      </c>
      <c r="C1560" s="200" t="s">
        <v>15</v>
      </c>
      <c r="D1560" s="200" t="s">
        <v>3514</v>
      </c>
      <c r="E1560" s="283" t="s">
        <v>3306</v>
      </c>
      <c r="F1560" s="283"/>
      <c r="G1560" s="202" t="s">
        <v>55</v>
      </c>
      <c r="H1560" s="203">
        <v>0.18870000000000001</v>
      </c>
      <c r="I1560" s="204">
        <v>31.05</v>
      </c>
      <c r="J1560" s="204">
        <v>5.85</v>
      </c>
    </row>
    <row r="1561" spans="1:10" customFormat="1" ht="26.1" customHeight="1" x14ac:dyDescent="0.2">
      <c r="A1561" s="200" t="s">
        <v>3300</v>
      </c>
      <c r="B1561" s="201" t="s">
        <v>3515</v>
      </c>
      <c r="C1561" s="200" t="s">
        <v>15</v>
      </c>
      <c r="D1561" s="200" t="s">
        <v>3516</v>
      </c>
      <c r="E1561" s="283" t="s">
        <v>3306</v>
      </c>
      <c r="F1561" s="283"/>
      <c r="G1561" s="202" t="s">
        <v>55</v>
      </c>
      <c r="H1561" s="203">
        <v>0.18870000000000001</v>
      </c>
      <c r="I1561" s="204">
        <v>25.53</v>
      </c>
      <c r="J1561" s="204">
        <v>4.8099999999999996</v>
      </c>
    </row>
    <row r="1562" spans="1:10" customFormat="1" ht="39" customHeight="1" x14ac:dyDescent="0.2">
      <c r="A1562" s="107" t="s">
        <v>2572</v>
      </c>
      <c r="B1562" s="109" t="s">
        <v>2876</v>
      </c>
      <c r="C1562" s="107" t="s">
        <v>15</v>
      </c>
      <c r="D1562" s="107" t="s">
        <v>2877</v>
      </c>
      <c r="E1562" s="284" t="s">
        <v>2573</v>
      </c>
      <c r="F1562" s="284"/>
      <c r="G1562" s="108" t="s">
        <v>25</v>
      </c>
      <c r="H1562" s="205">
        <v>1</v>
      </c>
      <c r="I1562" s="178">
        <v>12.44</v>
      </c>
      <c r="J1562" s="178">
        <v>12.44</v>
      </c>
    </row>
    <row r="1563" spans="1:10" customFormat="1" ht="24" customHeight="1" x14ac:dyDescent="0.2">
      <c r="A1563" s="107" t="s">
        <v>2572</v>
      </c>
      <c r="B1563" s="109" t="s">
        <v>2750</v>
      </c>
      <c r="C1563" s="107" t="s">
        <v>15</v>
      </c>
      <c r="D1563" s="107" t="s">
        <v>3528</v>
      </c>
      <c r="E1563" s="284" t="s">
        <v>2573</v>
      </c>
      <c r="F1563" s="284"/>
      <c r="G1563" s="108" t="s">
        <v>25</v>
      </c>
      <c r="H1563" s="205">
        <v>4.8399999999999999E-2</v>
      </c>
      <c r="I1563" s="178">
        <v>2.82</v>
      </c>
      <c r="J1563" s="178">
        <v>0.13</v>
      </c>
    </row>
    <row r="1564" spans="1:10" customFormat="1" ht="24" customHeight="1" x14ac:dyDescent="0.2">
      <c r="A1564" s="107" t="s">
        <v>2572</v>
      </c>
      <c r="B1564" s="109" t="s">
        <v>2744</v>
      </c>
      <c r="C1564" s="107" t="s">
        <v>15</v>
      </c>
      <c r="D1564" s="107" t="s">
        <v>2745</v>
      </c>
      <c r="E1564" s="284" t="s">
        <v>2573</v>
      </c>
      <c r="F1564" s="284"/>
      <c r="G1564" s="108" t="s">
        <v>25</v>
      </c>
      <c r="H1564" s="205">
        <v>8.8000000000000005E-3</v>
      </c>
      <c r="I1564" s="178">
        <v>74.63</v>
      </c>
      <c r="J1564" s="178">
        <v>0.65</v>
      </c>
    </row>
    <row r="1565" spans="1:10" customFormat="1" ht="26.1" customHeight="1" x14ac:dyDescent="0.2">
      <c r="A1565" s="107" t="s">
        <v>2572</v>
      </c>
      <c r="B1565" s="109" t="s">
        <v>2748</v>
      </c>
      <c r="C1565" s="107" t="s">
        <v>15</v>
      </c>
      <c r="D1565" s="107" t="s">
        <v>2749</v>
      </c>
      <c r="E1565" s="284" t="s">
        <v>2573</v>
      </c>
      <c r="F1565" s="284"/>
      <c r="G1565" s="108" t="s">
        <v>25</v>
      </c>
      <c r="H1565" s="205">
        <v>1.0500000000000001E-2</v>
      </c>
      <c r="I1565" s="178">
        <v>84.56</v>
      </c>
      <c r="J1565" s="178">
        <v>0.88</v>
      </c>
    </row>
    <row r="1566" spans="1:10" customFormat="1" ht="25.5" x14ac:dyDescent="0.2">
      <c r="A1566" s="206"/>
      <c r="B1566" s="206"/>
      <c r="C1566" s="206"/>
      <c r="D1566" s="206"/>
      <c r="E1566" s="206" t="s">
        <v>3313</v>
      </c>
      <c r="F1566" s="207">
        <v>8.15</v>
      </c>
      <c r="G1566" s="206" t="s">
        <v>3314</v>
      </c>
      <c r="H1566" s="207">
        <v>0</v>
      </c>
      <c r="I1566" s="206" t="s">
        <v>3315</v>
      </c>
      <c r="J1566" s="207">
        <v>8.15</v>
      </c>
    </row>
    <row r="1567" spans="1:10" customFormat="1" ht="15" thickBot="1" x14ac:dyDescent="0.25">
      <c r="A1567" s="206"/>
      <c r="B1567" s="206"/>
      <c r="C1567" s="206"/>
      <c r="D1567" s="206"/>
      <c r="E1567" s="206" t="s">
        <v>3316</v>
      </c>
      <c r="F1567" s="207">
        <v>6.81</v>
      </c>
      <c r="G1567" s="206"/>
      <c r="H1567" s="285" t="s">
        <v>3317</v>
      </c>
      <c r="I1567" s="285"/>
      <c r="J1567" s="207">
        <v>31.57</v>
      </c>
    </row>
    <row r="1568" spans="1:10" customFormat="1" ht="0.95" customHeight="1" thickTop="1" x14ac:dyDescent="0.2">
      <c r="A1568" s="208"/>
      <c r="B1568" s="208"/>
      <c r="C1568" s="208"/>
      <c r="D1568" s="208"/>
      <c r="E1568" s="208"/>
      <c r="F1568" s="208"/>
      <c r="G1568" s="208"/>
      <c r="H1568" s="208"/>
      <c r="I1568" s="208"/>
      <c r="J1568" s="208"/>
    </row>
    <row r="1569" spans="1:10" customFormat="1" ht="18" customHeight="1" x14ac:dyDescent="0.2">
      <c r="A1569" s="179" t="s">
        <v>1949</v>
      </c>
      <c r="B1569" s="180" t="s">
        <v>1</v>
      </c>
      <c r="C1569" s="179" t="s">
        <v>2</v>
      </c>
      <c r="D1569" s="179" t="s">
        <v>3</v>
      </c>
      <c r="E1569" s="281" t="s">
        <v>3297</v>
      </c>
      <c r="F1569" s="281"/>
      <c r="G1569" s="181" t="s">
        <v>4</v>
      </c>
      <c r="H1569" s="180" t="s">
        <v>5</v>
      </c>
      <c r="I1569" s="180" t="s">
        <v>6</v>
      </c>
      <c r="J1569" s="180" t="s">
        <v>8</v>
      </c>
    </row>
    <row r="1570" spans="1:10" customFormat="1" ht="39" customHeight="1" x14ac:dyDescent="0.2">
      <c r="A1570" s="187" t="s">
        <v>3298</v>
      </c>
      <c r="B1570" s="189" t="s">
        <v>3276</v>
      </c>
      <c r="C1570" s="187" t="s">
        <v>15</v>
      </c>
      <c r="D1570" s="187" t="s">
        <v>3277</v>
      </c>
      <c r="E1570" s="282" t="s">
        <v>3559</v>
      </c>
      <c r="F1570" s="282"/>
      <c r="G1570" s="188" t="s">
        <v>25</v>
      </c>
      <c r="H1570" s="199">
        <v>1</v>
      </c>
      <c r="I1570" s="190">
        <v>917.44</v>
      </c>
      <c r="J1570" s="190">
        <v>917.44</v>
      </c>
    </row>
    <row r="1571" spans="1:10" customFormat="1" ht="24" customHeight="1" x14ac:dyDescent="0.2">
      <c r="A1571" s="200" t="s">
        <v>3300</v>
      </c>
      <c r="B1571" s="201" t="s">
        <v>3307</v>
      </c>
      <c r="C1571" s="200" t="s">
        <v>15</v>
      </c>
      <c r="D1571" s="200" t="s">
        <v>3308</v>
      </c>
      <c r="E1571" s="283" t="s">
        <v>3306</v>
      </c>
      <c r="F1571" s="283"/>
      <c r="G1571" s="202" t="s">
        <v>55</v>
      </c>
      <c r="H1571" s="203">
        <v>0.81751470000000004</v>
      </c>
      <c r="I1571" s="204">
        <v>23.58</v>
      </c>
      <c r="J1571" s="204">
        <v>19.27</v>
      </c>
    </row>
    <row r="1572" spans="1:10" customFormat="1" ht="26.1" customHeight="1" x14ac:dyDescent="0.2">
      <c r="A1572" s="200" t="s">
        <v>3300</v>
      </c>
      <c r="B1572" s="201" t="s">
        <v>3513</v>
      </c>
      <c r="C1572" s="200" t="s">
        <v>15</v>
      </c>
      <c r="D1572" s="200" t="s">
        <v>3514</v>
      </c>
      <c r="E1572" s="283" t="s">
        <v>3306</v>
      </c>
      <c r="F1572" s="283"/>
      <c r="G1572" s="202" t="s">
        <v>55</v>
      </c>
      <c r="H1572" s="203">
        <v>1.4805942000000001</v>
      </c>
      <c r="I1572" s="204">
        <v>31.05</v>
      </c>
      <c r="J1572" s="204">
        <v>45.97</v>
      </c>
    </row>
    <row r="1573" spans="1:10" customFormat="1" ht="26.1" customHeight="1" x14ac:dyDescent="0.2">
      <c r="A1573" s="107" t="s">
        <v>2572</v>
      </c>
      <c r="B1573" s="109" t="s">
        <v>3094</v>
      </c>
      <c r="C1573" s="107" t="s">
        <v>15</v>
      </c>
      <c r="D1573" s="107" t="s">
        <v>3095</v>
      </c>
      <c r="E1573" s="284" t="s">
        <v>2573</v>
      </c>
      <c r="F1573" s="284"/>
      <c r="G1573" s="108" t="s">
        <v>25</v>
      </c>
      <c r="H1573" s="205">
        <v>1</v>
      </c>
      <c r="I1573" s="178">
        <v>770.78</v>
      </c>
      <c r="J1573" s="178">
        <v>770.78</v>
      </c>
    </row>
    <row r="1574" spans="1:10" customFormat="1" ht="26.1" customHeight="1" x14ac:dyDescent="0.2">
      <c r="A1574" s="107" t="s">
        <v>2572</v>
      </c>
      <c r="B1574" s="109" t="s">
        <v>3092</v>
      </c>
      <c r="C1574" s="107" t="s">
        <v>15</v>
      </c>
      <c r="D1574" s="107" t="s">
        <v>3093</v>
      </c>
      <c r="E1574" s="284" t="s">
        <v>2573</v>
      </c>
      <c r="F1574" s="284"/>
      <c r="G1574" s="108" t="s">
        <v>25</v>
      </c>
      <c r="H1574" s="205">
        <v>1</v>
      </c>
      <c r="I1574" s="178">
        <v>12.64</v>
      </c>
      <c r="J1574" s="178">
        <v>12.64</v>
      </c>
    </row>
    <row r="1575" spans="1:10" customFormat="1" ht="24" customHeight="1" x14ac:dyDescent="0.2">
      <c r="A1575" s="107" t="s">
        <v>2572</v>
      </c>
      <c r="B1575" s="109" t="s">
        <v>2988</v>
      </c>
      <c r="C1575" s="107" t="s">
        <v>15</v>
      </c>
      <c r="D1575" s="107" t="s">
        <v>2989</v>
      </c>
      <c r="E1575" s="284" t="s">
        <v>2573</v>
      </c>
      <c r="F1575" s="284"/>
      <c r="G1575" s="108" t="s">
        <v>82</v>
      </c>
      <c r="H1575" s="205">
        <v>2.2034999999999999E-2</v>
      </c>
      <c r="I1575" s="178">
        <v>85.33</v>
      </c>
      <c r="J1575" s="178">
        <v>1.88</v>
      </c>
    </row>
    <row r="1576" spans="1:10" customFormat="1" ht="39" customHeight="1" x14ac:dyDescent="0.2">
      <c r="A1576" s="107" t="s">
        <v>2572</v>
      </c>
      <c r="B1576" s="109" t="s">
        <v>3090</v>
      </c>
      <c r="C1576" s="107" t="s">
        <v>15</v>
      </c>
      <c r="D1576" s="107" t="s">
        <v>3091</v>
      </c>
      <c r="E1576" s="284" t="s">
        <v>2573</v>
      </c>
      <c r="F1576" s="284"/>
      <c r="G1576" s="108" t="s">
        <v>25</v>
      </c>
      <c r="H1576" s="205">
        <v>2</v>
      </c>
      <c r="I1576" s="178">
        <v>25.97</v>
      </c>
      <c r="J1576" s="178">
        <v>51.94</v>
      </c>
    </row>
    <row r="1577" spans="1:10" customFormat="1" ht="39" customHeight="1" x14ac:dyDescent="0.2">
      <c r="A1577" s="107" t="s">
        <v>2572</v>
      </c>
      <c r="B1577" s="109" t="s">
        <v>3217</v>
      </c>
      <c r="C1577" s="107" t="s">
        <v>15</v>
      </c>
      <c r="D1577" s="107" t="s">
        <v>3218</v>
      </c>
      <c r="E1577" s="284" t="s">
        <v>2573</v>
      </c>
      <c r="F1577" s="284"/>
      <c r="G1577" s="108" t="s">
        <v>25</v>
      </c>
      <c r="H1577" s="205">
        <v>1</v>
      </c>
      <c r="I1577" s="178">
        <v>14.96</v>
      </c>
      <c r="J1577" s="178">
        <v>14.96</v>
      </c>
    </row>
    <row r="1578" spans="1:10" customFormat="1" ht="25.5" x14ac:dyDescent="0.2">
      <c r="A1578" s="206"/>
      <c r="B1578" s="206"/>
      <c r="C1578" s="206"/>
      <c r="D1578" s="206"/>
      <c r="E1578" s="206" t="s">
        <v>3313</v>
      </c>
      <c r="F1578" s="207">
        <v>49.51</v>
      </c>
      <c r="G1578" s="206" t="s">
        <v>3314</v>
      </c>
      <c r="H1578" s="207">
        <v>0</v>
      </c>
      <c r="I1578" s="206" t="s">
        <v>3315</v>
      </c>
      <c r="J1578" s="207">
        <v>49.51</v>
      </c>
    </row>
    <row r="1579" spans="1:10" customFormat="1" ht="15" thickBot="1" x14ac:dyDescent="0.25">
      <c r="A1579" s="206"/>
      <c r="B1579" s="206"/>
      <c r="C1579" s="206"/>
      <c r="D1579" s="206"/>
      <c r="E1579" s="206" t="s">
        <v>3316</v>
      </c>
      <c r="F1579" s="207">
        <v>252.66</v>
      </c>
      <c r="G1579" s="206"/>
      <c r="H1579" s="285" t="s">
        <v>3317</v>
      </c>
      <c r="I1579" s="285"/>
      <c r="J1579" s="207">
        <v>1170.0999999999999</v>
      </c>
    </row>
    <row r="1580" spans="1:10" customFormat="1" ht="0.95" customHeight="1" thickTop="1" x14ac:dyDescent="0.2">
      <c r="A1580" s="208"/>
      <c r="B1580" s="208"/>
      <c r="C1580" s="208"/>
      <c r="D1580" s="208"/>
      <c r="E1580" s="208"/>
      <c r="F1580" s="208"/>
      <c r="G1580" s="208"/>
      <c r="H1580" s="208"/>
      <c r="I1580" s="208"/>
      <c r="J1580" s="208"/>
    </row>
    <row r="1581" spans="1:10" customFormat="1" ht="18" customHeight="1" x14ac:dyDescent="0.2">
      <c r="A1581" s="179" t="s">
        <v>1955</v>
      </c>
      <c r="B1581" s="180" t="s">
        <v>1</v>
      </c>
      <c r="C1581" s="179" t="s">
        <v>2</v>
      </c>
      <c r="D1581" s="179" t="s">
        <v>3</v>
      </c>
      <c r="E1581" s="281" t="s">
        <v>3297</v>
      </c>
      <c r="F1581" s="281"/>
      <c r="G1581" s="181" t="s">
        <v>4</v>
      </c>
      <c r="H1581" s="180" t="s">
        <v>5</v>
      </c>
      <c r="I1581" s="180" t="s">
        <v>6</v>
      </c>
      <c r="J1581" s="180" t="s">
        <v>8</v>
      </c>
    </row>
    <row r="1582" spans="1:10" customFormat="1" ht="51.95" customHeight="1" x14ac:dyDescent="0.2">
      <c r="A1582" s="187" t="s">
        <v>3298</v>
      </c>
      <c r="B1582" s="189" t="s">
        <v>2043</v>
      </c>
      <c r="C1582" s="187" t="s">
        <v>15</v>
      </c>
      <c r="D1582" s="187" t="s">
        <v>3219</v>
      </c>
      <c r="E1582" s="282" t="s">
        <v>3559</v>
      </c>
      <c r="F1582" s="282"/>
      <c r="G1582" s="188" t="s">
        <v>25</v>
      </c>
      <c r="H1582" s="199">
        <v>1</v>
      </c>
      <c r="I1582" s="190">
        <v>579.36</v>
      </c>
      <c r="J1582" s="190">
        <v>579.36</v>
      </c>
    </row>
    <row r="1583" spans="1:10" customFormat="1" ht="26.1" customHeight="1" x14ac:dyDescent="0.2">
      <c r="A1583" s="200" t="s">
        <v>3300</v>
      </c>
      <c r="B1583" s="201" t="s">
        <v>2058</v>
      </c>
      <c r="C1583" s="200" t="s">
        <v>15</v>
      </c>
      <c r="D1583" s="200" t="s">
        <v>3227</v>
      </c>
      <c r="E1583" s="283" t="s">
        <v>3559</v>
      </c>
      <c r="F1583" s="283"/>
      <c r="G1583" s="202" t="s">
        <v>25</v>
      </c>
      <c r="H1583" s="203">
        <v>1</v>
      </c>
      <c r="I1583" s="204">
        <v>14.49</v>
      </c>
      <c r="J1583" s="204">
        <v>14.49</v>
      </c>
    </row>
    <row r="1584" spans="1:10" customFormat="1" ht="26.1" customHeight="1" x14ac:dyDescent="0.2">
      <c r="A1584" s="200" t="s">
        <v>3300</v>
      </c>
      <c r="B1584" s="201" t="s">
        <v>3560</v>
      </c>
      <c r="C1584" s="200" t="s">
        <v>15</v>
      </c>
      <c r="D1584" s="200" t="s">
        <v>3561</v>
      </c>
      <c r="E1584" s="283" t="s">
        <v>3559</v>
      </c>
      <c r="F1584" s="283"/>
      <c r="G1584" s="202" t="s">
        <v>25</v>
      </c>
      <c r="H1584" s="203">
        <v>1</v>
      </c>
      <c r="I1584" s="204">
        <v>564.87</v>
      </c>
      <c r="J1584" s="204">
        <v>564.87</v>
      </c>
    </row>
    <row r="1585" spans="1:10" customFormat="1" ht="25.5" x14ac:dyDescent="0.2">
      <c r="A1585" s="206"/>
      <c r="B1585" s="206"/>
      <c r="C1585" s="206"/>
      <c r="D1585" s="206"/>
      <c r="E1585" s="206" t="s">
        <v>3313</v>
      </c>
      <c r="F1585" s="207">
        <v>35.14</v>
      </c>
      <c r="G1585" s="206" t="s">
        <v>3314</v>
      </c>
      <c r="H1585" s="207">
        <v>0</v>
      </c>
      <c r="I1585" s="206" t="s">
        <v>3315</v>
      </c>
      <c r="J1585" s="207">
        <v>35.14</v>
      </c>
    </row>
    <row r="1586" spans="1:10" customFormat="1" ht="15" thickBot="1" x14ac:dyDescent="0.25">
      <c r="A1586" s="206"/>
      <c r="B1586" s="206"/>
      <c r="C1586" s="206"/>
      <c r="D1586" s="206"/>
      <c r="E1586" s="206" t="s">
        <v>3316</v>
      </c>
      <c r="F1586" s="207">
        <v>159.55000000000001</v>
      </c>
      <c r="G1586" s="206"/>
      <c r="H1586" s="285" t="s">
        <v>3317</v>
      </c>
      <c r="I1586" s="285"/>
      <c r="J1586" s="207">
        <v>738.91</v>
      </c>
    </row>
    <row r="1587" spans="1:10" customFormat="1" ht="0.95" customHeight="1" thickTop="1" x14ac:dyDescent="0.2">
      <c r="A1587" s="208"/>
      <c r="B1587" s="208"/>
      <c r="C1587" s="208"/>
      <c r="D1587" s="208"/>
      <c r="E1587" s="208"/>
      <c r="F1587" s="208"/>
      <c r="G1587" s="208"/>
      <c r="H1587" s="208"/>
      <c r="I1587" s="208"/>
      <c r="J1587" s="208"/>
    </row>
    <row r="1588" spans="1:10" customFormat="1" ht="18" customHeight="1" x14ac:dyDescent="0.2">
      <c r="A1588" s="179" t="s">
        <v>1958</v>
      </c>
      <c r="B1588" s="180" t="s">
        <v>1</v>
      </c>
      <c r="C1588" s="179" t="s">
        <v>2</v>
      </c>
      <c r="D1588" s="179" t="s">
        <v>3</v>
      </c>
      <c r="E1588" s="281" t="s">
        <v>3297</v>
      </c>
      <c r="F1588" s="281"/>
      <c r="G1588" s="181" t="s">
        <v>4</v>
      </c>
      <c r="H1588" s="180" t="s">
        <v>5</v>
      </c>
      <c r="I1588" s="180" t="s">
        <v>6</v>
      </c>
      <c r="J1588" s="180" t="s">
        <v>8</v>
      </c>
    </row>
    <row r="1589" spans="1:10" customFormat="1" ht="65.099999999999994" customHeight="1" x14ac:dyDescent="0.2">
      <c r="A1589" s="187" t="s">
        <v>3298</v>
      </c>
      <c r="B1589" s="189" t="s">
        <v>2044</v>
      </c>
      <c r="C1589" s="187" t="s">
        <v>15</v>
      </c>
      <c r="D1589" s="187" t="s">
        <v>3220</v>
      </c>
      <c r="E1589" s="282" t="s">
        <v>3559</v>
      </c>
      <c r="F1589" s="282"/>
      <c r="G1589" s="188" t="s">
        <v>25</v>
      </c>
      <c r="H1589" s="199">
        <v>1</v>
      </c>
      <c r="I1589" s="190">
        <v>460.02</v>
      </c>
      <c r="J1589" s="190">
        <v>460.02</v>
      </c>
    </row>
    <row r="1590" spans="1:10" customFormat="1" ht="39" customHeight="1" x14ac:dyDescent="0.2">
      <c r="A1590" s="200" t="s">
        <v>3300</v>
      </c>
      <c r="B1590" s="201" t="s">
        <v>3562</v>
      </c>
      <c r="C1590" s="200" t="s">
        <v>15</v>
      </c>
      <c r="D1590" s="200" t="s">
        <v>3563</v>
      </c>
      <c r="E1590" s="283" t="s">
        <v>3559</v>
      </c>
      <c r="F1590" s="283"/>
      <c r="G1590" s="202" t="s">
        <v>25</v>
      </c>
      <c r="H1590" s="203">
        <v>1</v>
      </c>
      <c r="I1590" s="204">
        <v>345.67</v>
      </c>
      <c r="J1590" s="204">
        <v>345.67</v>
      </c>
    </row>
    <row r="1591" spans="1:10" customFormat="1" ht="39" customHeight="1" x14ac:dyDescent="0.2">
      <c r="A1591" s="200" t="s">
        <v>3300</v>
      </c>
      <c r="B1591" s="201" t="s">
        <v>3564</v>
      </c>
      <c r="C1591" s="200" t="s">
        <v>15</v>
      </c>
      <c r="D1591" s="200" t="s">
        <v>3565</v>
      </c>
      <c r="E1591" s="283" t="s">
        <v>3559</v>
      </c>
      <c r="F1591" s="283"/>
      <c r="G1591" s="202" t="s">
        <v>25</v>
      </c>
      <c r="H1591" s="203">
        <v>1</v>
      </c>
      <c r="I1591" s="204">
        <v>10.78</v>
      </c>
      <c r="J1591" s="204">
        <v>10.78</v>
      </c>
    </row>
    <row r="1592" spans="1:10" customFormat="1" ht="26.1" customHeight="1" x14ac:dyDescent="0.2">
      <c r="A1592" s="200" t="s">
        <v>3300</v>
      </c>
      <c r="B1592" s="201" t="s">
        <v>3566</v>
      </c>
      <c r="C1592" s="200" t="s">
        <v>15</v>
      </c>
      <c r="D1592" s="200" t="s">
        <v>3567</v>
      </c>
      <c r="E1592" s="283" t="s">
        <v>3559</v>
      </c>
      <c r="F1592" s="283"/>
      <c r="G1592" s="202" t="s">
        <v>25</v>
      </c>
      <c r="H1592" s="203">
        <v>1</v>
      </c>
      <c r="I1592" s="204">
        <v>14.35</v>
      </c>
      <c r="J1592" s="204">
        <v>14.35</v>
      </c>
    </row>
    <row r="1593" spans="1:10" customFormat="1" ht="39" customHeight="1" x14ac:dyDescent="0.2">
      <c r="A1593" s="200" t="s">
        <v>3300</v>
      </c>
      <c r="B1593" s="201" t="s">
        <v>3568</v>
      </c>
      <c r="C1593" s="200" t="s">
        <v>15</v>
      </c>
      <c r="D1593" s="200" t="s">
        <v>3569</v>
      </c>
      <c r="E1593" s="283" t="s">
        <v>3559</v>
      </c>
      <c r="F1593" s="283"/>
      <c r="G1593" s="202" t="s">
        <v>25</v>
      </c>
      <c r="H1593" s="203">
        <v>1</v>
      </c>
      <c r="I1593" s="204">
        <v>76.47</v>
      </c>
      <c r="J1593" s="204">
        <v>76.47</v>
      </c>
    </row>
    <row r="1594" spans="1:10" customFormat="1" ht="26.1" customHeight="1" x14ac:dyDescent="0.2">
      <c r="A1594" s="200" t="s">
        <v>3300</v>
      </c>
      <c r="B1594" s="201" t="s">
        <v>3570</v>
      </c>
      <c r="C1594" s="200" t="s">
        <v>15</v>
      </c>
      <c r="D1594" s="200" t="s">
        <v>3571</v>
      </c>
      <c r="E1594" s="283" t="s">
        <v>3559</v>
      </c>
      <c r="F1594" s="283"/>
      <c r="G1594" s="202" t="s">
        <v>25</v>
      </c>
      <c r="H1594" s="203">
        <v>1</v>
      </c>
      <c r="I1594" s="204">
        <v>12.75</v>
      </c>
      <c r="J1594" s="204">
        <v>12.75</v>
      </c>
    </row>
    <row r="1595" spans="1:10" customFormat="1" ht="25.5" x14ac:dyDescent="0.2">
      <c r="A1595" s="206"/>
      <c r="B1595" s="206"/>
      <c r="C1595" s="206"/>
      <c r="D1595" s="206"/>
      <c r="E1595" s="206" t="s">
        <v>3313</v>
      </c>
      <c r="F1595" s="207">
        <v>38.369999999999997</v>
      </c>
      <c r="G1595" s="206" t="s">
        <v>3314</v>
      </c>
      <c r="H1595" s="207">
        <v>0</v>
      </c>
      <c r="I1595" s="206" t="s">
        <v>3315</v>
      </c>
      <c r="J1595" s="207">
        <v>38.369999999999997</v>
      </c>
    </row>
    <row r="1596" spans="1:10" customFormat="1" ht="15" thickBot="1" x14ac:dyDescent="0.25">
      <c r="A1596" s="206"/>
      <c r="B1596" s="206"/>
      <c r="C1596" s="206"/>
      <c r="D1596" s="206"/>
      <c r="E1596" s="206" t="s">
        <v>3316</v>
      </c>
      <c r="F1596" s="207">
        <v>126.68</v>
      </c>
      <c r="G1596" s="206"/>
      <c r="H1596" s="285" t="s">
        <v>3317</v>
      </c>
      <c r="I1596" s="285"/>
      <c r="J1596" s="207">
        <v>586.70000000000005</v>
      </c>
    </row>
    <row r="1597" spans="1:10" customFormat="1" ht="0.95" customHeight="1" thickTop="1" x14ac:dyDescent="0.2">
      <c r="A1597" s="208"/>
      <c r="B1597" s="208"/>
      <c r="C1597" s="208"/>
      <c r="D1597" s="208"/>
      <c r="E1597" s="208"/>
      <c r="F1597" s="208"/>
      <c r="G1597" s="208"/>
      <c r="H1597" s="208"/>
      <c r="I1597" s="208"/>
      <c r="J1597" s="208"/>
    </row>
    <row r="1598" spans="1:10" customFormat="1" ht="18" customHeight="1" x14ac:dyDescent="0.2">
      <c r="A1598" s="179" t="s">
        <v>1963</v>
      </c>
      <c r="B1598" s="180" t="s">
        <v>1</v>
      </c>
      <c r="C1598" s="179" t="s">
        <v>2</v>
      </c>
      <c r="D1598" s="179" t="s">
        <v>3</v>
      </c>
      <c r="E1598" s="281" t="s">
        <v>3297</v>
      </c>
      <c r="F1598" s="281"/>
      <c r="G1598" s="181" t="s">
        <v>4</v>
      </c>
      <c r="H1598" s="180" t="s">
        <v>5</v>
      </c>
      <c r="I1598" s="180" t="s">
        <v>6</v>
      </c>
      <c r="J1598" s="180" t="s">
        <v>8</v>
      </c>
    </row>
    <row r="1599" spans="1:10" customFormat="1" ht="51.95" customHeight="1" x14ac:dyDescent="0.2">
      <c r="A1599" s="187" t="s">
        <v>3298</v>
      </c>
      <c r="B1599" s="189" t="s">
        <v>2047</v>
      </c>
      <c r="C1599" s="187" t="s">
        <v>15</v>
      </c>
      <c r="D1599" s="187" t="s">
        <v>3221</v>
      </c>
      <c r="E1599" s="282" t="s">
        <v>3559</v>
      </c>
      <c r="F1599" s="282"/>
      <c r="G1599" s="188" t="s">
        <v>25</v>
      </c>
      <c r="H1599" s="199">
        <v>1</v>
      </c>
      <c r="I1599" s="190">
        <v>746.26</v>
      </c>
      <c r="J1599" s="190">
        <v>746.26</v>
      </c>
    </row>
    <row r="1600" spans="1:10" customFormat="1" ht="39" customHeight="1" x14ac:dyDescent="0.2">
      <c r="A1600" s="200" t="s">
        <v>3300</v>
      </c>
      <c r="B1600" s="201" t="s">
        <v>3572</v>
      </c>
      <c r="C1600" s="200" t="s">
        <v>15</v>
      </c>
      <c r="D1600" s="200" t="s">
        <v>3573</v>
      </c>
      <c r="E1600" s="283" t="s">
        <v>3559</v>
      </c>
      <c r="F1600" s="283"/>
      <c r="G1600" s="202" t="s">
        <v>25</v>
      </c>
      <c r="H1600" s="203">
        <v>1</v>
      </c>
      <c r="I1600" s="204">
        <v>57.16</v>
      </c>
      <c r="J1600" s="204">
        <v>57.16</v>
      </c>
    </row>
    <row r="1601" spans="1:10" customFormat="1" ht="26.1" customHeight="1" x14ac:dyDescent="0.2">
      <c r="A1601" s="200" t="s">
        <v>3300</v>
      </c>
      <c r="B1601" s="201" t="s">
        <v>3574</v>
      </c>
      <c r="C1601" s="200" t="s">
        <v>15</v>
      </c>
      <c r="D1601" s="200" t="s">
        <v>3575</v>
      </c>
      <c r="E1601" s="283" t="s">
        <v>3559</v>
      </c>
      <c r="F1601" s="283"/>
      <c r="G1601" s="202" t="s">
        <v>25</v>
      </c>
      <c r="H1601" s="203">
        <v>1</v>
      </c>
      <c r="I1601" s="204">
        <v>663.97</v>
      </c>
      <c r="J1601" s="204">
        <v>663.97</v>
      </c>
    </row>
    <row r="1602" spans="1:10" customFormat="1" ht="39" customHeight="1" x14ac:dyDescent="0.2">
      <c r="A1602" s="200" t="s">
        <v>3300</v>
      </c>
      <c r="B1602" s="201" t="s">
        <v>3564</v>
      </c>
      <c r="C1602" s="200" t="s">
        <v>15</v>
      </c>
      <c r="D1602" s="200" t="s">
        <v>3565</v>
      </c>
      <c r="E1602" s="283" t="s">
        <v>3559</v>
      </c>
      <c r="F1602" s="283"/>
      <c r="G1602" s="202" t="s">
        <v>25</v>
      </c>
      <c r="H1602" s="203">
        <v>1</v>
      </c>
      <c r="I1602" s="204">
        <v>10.78</v>
      </c>
      <c r="J1602" s="204">
        <v>10.78</v>
      </c>
    </row>
    <row r="1603" spans="1:10" customFormat="1" ht="26.1" customHeight="1" x14ac:dyDescent="0.2">
      <c r="A1603" s="200" t="s">
        <v>3300</v>
      </c>
      <c r="B1603" s="201" t="s">
        <v>3566</v>
      </c>
      <c r="C1603" s="200" t="s">
        <v>15</v>
      </c>
      <c r="D1603" s="200" t="s">
        <v>3567</v>
      </c>
      <c r="E1603" s="283" t="s">
        <v>3559</v>
      </c>
      <c r="F1603" s="283"/>
      <c r="G1603" s="202" t="s">
        <v>25</v>
      </c>
      <c r="H1603" s="203">
        <v>1</v>
      </c>
      <c r="I1603" s="204">
        <v>14.35</v>
      </c>
      <c r="J1603" s="204">
        <v>14.35</v>
      </c>
    </row>
    <row r="1604" spans="1:10" customFormat="1" ht="25.5" x14ac:dyDescent="0.2">
      <c r="A1604" s="206"/>
      <c r="B1604" s="206"/>
      <c r="C1604" s="206"/>
      <c r="D1604" s="206"/>
      <c r="E1604" s="206" t="s">
        <v>3313</v>
      </c>
      <c r="F1604" s="207">
        <v>45.69</v>
      </c>
      <c r="G1604" s="206" t="s">
        <v>3314</v>
      </c>
      <c r="H1604" s="207">
        <v>0</v>
      </c>
      <c r="I1604" s="206" t="s">
        <v>3315</v>
      </c>
      <c r="J1604" s="207">
        <v>45.69</v>
      </c>
    </row>
    <row r="1605" spans="1:10" customFormat="1" ht="15" thickBot="1" x14ac:dyDescent="0.25">
      <c r="A1605" s="206"/>
      <c r="B1605" s="206"/>
      <c r="C1605" s="206"/>
      <c r="D1605" s="206"/>
      <c r="E1605" s="206" t="s">
        <v>3316</v>
      </c>
      <c r="F1605" s="207">
        <v>205.52</v>
      </c>
      <c r="G1605" s="206"/>
      <c r="H1605" s="285" t="s">
        <v>3317</v>
      </c>
      <c r="I1605" s="285"/>
      <c r="J1605" s="207">
        <v>951.78</v>
      </c>
    </row>
    <row r="1606" spans="1:10" customFormat="1" ht="0.95" customHeight="1" thickTop="1" x14ac:dyDescent="0.2">
      <c r="A1606" s="208"/>
      <c r="B1606" s="208"/>
      <c r="C1606" s="208"/>
      <c r="D1606" s="208"/>
      <c r="E1606" s="208"/>
      <c r="F1606" s="208"/>
      <c r="G1606" s="208"/>
      <c r="H1606" s="208"/>
      <c r="I1606" s="208"/>
      <c r="J1606" s="208"/>
    </row>
    <row r="1607" spans="1:10" customFormat="1" ht="18" customHeight="1" x14ac:dyDescent="0.2">
      <c r="A1607" s="179" t="s">
        <v>2258</v>
      </c>
      <c r="B1607" s="180" t="s">
        <v>1</v>
      </c>
      <c r="C1607" s="179" t="s">
        <v>2</v>
      </c>
      <c r="D1607" s="179" t="s">
        <v>3</v>
      </c>
      <c r="E1607" s="281" t="s">
        <v>3297</v>
      </c>
      <c r="F1607" s="281"/>
      <c r="G1607" s="181" t="s">
        <v>4</v>
      </c>
      <c r="H1607" s="180" t="s">
        <v>5</v>
      </c>
      <c r="I1607" s="180" t="s">
        <v>6</v>
      </c>
      <c r="J1607" s="180" t="s">
        <v>8</v>
      </c>
    </row>
    <row r="1608" spans="1:10" customFormat="1" ht="78" customHeight="1" x14ac:dyDescent="0.2">
      <c r="A1608" s="187" t="s">
        <v>3298</v>
      </c>
      <c r="B1608" s="189" t="s">
        <v>2048</v>
      </c>
      <c r="C1608" s="187" t="s">
        <v>15</v>
      </c>
      <c r="D1608" s="187" t="s">
        <v>3222</v>
      </c>
      <c r="E1608" s="282" t="s">
        <v>3559</v>
      </c>
      <c r="F1608" s="282"/>
      <c r="G1608" s="188" t="s">
        <v>25</v>
      </c>
      <c r="H1608" s="199">
        <v>1</v>
      </c>
      <c r="I1608" s="190">
        <v>1205.19</v>
      </c>
      <c r="J1608" s="190">
        <v>1205.19</v>
      </c>
    </row>
    <row r="1609" spans="1:10" customFormat="1" ht="39" customHeight="1" x14ac:dyDescent="0.2">
      <c r="A1609" s="200" t="s">
        <v>3300</v>
      </c>
      <c r="B1609" s="201" t="s">
        <v>3576</v>
      </c>
      <c r="C1609" s="200" t="s">
        <v>15</v>
      </c>
      <c r="D1609" s="200" t="s">
        <v>3577</v>
      </c>
      <c r="E1609" s="283" t="s">
        <v>3559</v>
      </c>
      <c r="F1609" s="283"/>
      <c r="G1609" s="202" t="s">
        <v>25</v>
      </c>
      <c r="H1609" s="203">
        <v>1</v>
      </c>
      <c r="I1609" s="204">
        <v>654.33000000000004</v>
      </c>
      <c r="J1609" s="204">
        <v>654.33000000000004</v>
      </c>
    </row>
    <row r="1610" spans="1:10" customFormat="1" ht="51.95" customHeight="1" x14ac:dyDescent="0.2">
      <c r="A1610" s="200" t="s">
        <v>3300</v>
      </c>
      <c r="B1610" s="201" t="s">
        <v>2049</v>
      </c>
      <c r="C1610" s="200" t="s">
        <v>15</v>
      </c>
      <c r="D1610" s="200" t="s">
        <v>3225</v>
      </c>
      <c r="E1610" s="283" t="s">
        <v>3559</v>
      </c>
      <c r="F1610" s="283"/>
      <c r="G1610" s="202" t="s">
        <v>25</v>
      </c>
      <c r="H1610" s="203">
        <v>1</v>
      </c>
      <c r="I1610" s="204">
        <v>318.49</v>
      </c>
      <c r="J1610" s="204">
        <v>318.49</v>
      </c>
    </row>
    <row r="1611" spans="1:10" customFormat="1" ht="26.1" customHeight="1" x14ac:dyDescent="0.2">
      <c r="A1611" s="200" t="s">
        <v>3300</v>
      </c>
      <c r="B1611" s="201" t="s">
        <v>3570</v>
      </c>
      <c r="C1611" s="200" t="s">
        <v>15</v>
      </c>
      <c r="D1611" s="200" t="s">
        <v>3571</v>
      </c>
      <c r="E1611" s="283" t="s">
        <v>3559</v>
      </c>
      <c r="F1611" s="283"/>
      <c r="G1611" s="202" t="s">
        <v>25</v>
      </c>
      <c r="H1611" s="203">
        <v>1</v>
      </c>
      <c r="I1611" s="204">
        <v>12.75</v>
      </c>
      <c r="J1611" s="204">
        <v>12.75</v>
      </c>
    </row>
    <row r="1612" spans="1:10" customFormat="1" ht="39" customHeight="1" x14ac:dyDescent="0.2">
      <c r="A1612" s="200" t="s">
        <v>3300</v>
      </c>
      <c r="B1612" s="201" t="s">
        <v>3578</v>
      </c>
      <c r="C1612" s="200" t="s">
        <v>15</v>
      </c>
      <c r="D1612" s="200" t="s">
        <v>3579</v>
      </c>
      <c r="E1612" s="283" t="s">
        <v>3559</v>
      </c>
      <c r="F1612" s="283"/>
      <c r="G1612" s="202" t="s">
        <v>25</v>
      </c>
      <c r="H1612" s="203">
        <v>1</v>
      </c>
      <c r="I1612" s="204">
        <v>90.03</v>
      </c>
      <c r="J1612" s="204">
        <v>90.03</v>
      </c>
    </row>
    <row r="1613" spans="1:10" customFormat="1" ht="39" customHeight="1" x14ac:dyDescent="0.2">
      <c r="A1613" s="107" t="s">
        <v>2572</v>
      </c>
      <c r="B1613" s="109" t="s">
        <v>3223</v>
      </c>
      <c r="C1613" s="107" t="s">
        <v>15</v>
      </c>
      <c r="D1613" s="107" t="s">
        <v>3224</v>
      </c>
      <c r="E1613" s="284" t="s">
        <v>2611</v>
      </c>
      <c r="F1613" s="284"/>
      <c r="G1613" s="108" t="s">
        <v>25</v>
      </c>
      <c r="H1613" s="205">
        <v>1</v>
      </c>
      <c r="I1613" s="178">
        <v>129.59</v>
      </c>
      <c r="J1613" s="178">
        <v>129.59</v>
      </c>
    </row>
    <row r="1614" spans="1:10" customFormat="1" ht="25.5" x14ac:dyDescent="0.2">
      <c r="A1614" s="206"/>
      <c r="B1614" s="206"/>
      <c r="C1614" s="206"/>
      <c r="D1614" s="206"/>
      <c r="E1614" s="206" t="s">
        <v>3313</v>
      </c>
      <c r="F1614" s="207">
        <v>89.18</v>
      </c>
      <c r="G1614" s="206" t="s">
        <v>3314</v>
      </c>
      <c r="H1614" s="207">
        <v>0</v>
      </c>
      <c r="I1614" s="206" t="s">
        <v>3315</v>
      </c>
      <c r="J1614" s="207">
        <v>89.18</v>
      </c>
    </row>
    <row r="1615" spans="1:10" customFormat="1" ht="15" thickBot="1" x14ac:dyDescent="0.25">
      <c r="A1615" s="206"/>
      <c r="B1615" s="206"/>
      <c r="C1615" s="206"/>
      <c r="D1615" s="206"/>
      <c r="E1615" s="206" t="s">
        <v>3316</v>
      </c>
      <c r="F1615" s="207">
        <v>331.9</v>
      </c>
      <c r="G1615" s="206"/>
      <c r="H1615" s="285" t="s">
        <v>3317</v>
      </c>
      <c r="I1615" s="285"/>
      <c r="J1615" s="207">
        <v>1537.09</v>
      </c>
    </row>
    <row r="1616" spans="1:10" customFormat="1" ht="0.95" customHeight="1" thickTop="1" x14ac:dyDescent="0.2">
      <c r="A1616" s="208"/>
      <c r="B1616" s="208"/>
      <c r="C1616" s="208"/>
      <c r="D1616" s="208"/>
      <c r="E1616" s="208"/>
      <c r="F1616" s="208"/>
      <c r="G1616" s="208"/>
      <c r="H1616" s="208"/>
      <c r="I1616" s="208"/>
      <c r="J1616" s="208"/>
    </row>
    <row r="1617" spans="1:10" customFormat="1" ht="18" customHeight="1" x14ac:dyDescent="0.2">
      <c r="A1617" s="179" t="s">
        <v>2259</v>
      </c>
      <c r="B1617" s="180" t="s">
        <v>1</v>
      </c>
      <c r="C1617" s="179" t="s">
        <v>2</v>
      </c>
      <c r="D1617" s="179" t="s">
        <v>3</v>
      </c>
      <c r="E1617" s="281" t="s">
        <v>3297</v>
      </c>
      <c r="F1617" s="281"/>
      <c r="G1617" s="181" t="s">
        <v>4</v>
      </c>
      <c r="H1617" s="180" t="s">
        <v>5</v>
      </c>
      <c r="I1617" s="180" t="s">
        <v>6</v>
      </c>
      <c r="J1617" s="180" t="s">
        <v>8</v>
      </c>
    </row>
    <row r="1618" spans="1:10" customFormat="1" ht="51.95" customHeight="1" x14ac:dyDescent="0.2">
      <c r="A1618" s="187" t="s">
        <v>3298</v>
      </c>
      <c r="B1618" s="189" t="s">
        <v>2049</v>
      </c>
      <c r="C1618" s="187" t="s">
        <v>15</v>
      </c>
      <c r="D1618" s="187" t="s">
        <v>3225</v>
      </c>
      <c r="E1618" s="282" t="s">
        <v>3559</v>
      </c>
      <c r="F1618" s="282"/>
      <c r="G1618" s="188" t="s">
        <v>25</v>
      </c>
      <c r="H1618" s="199">
        <v>1</v>
      </c>
      <c r="I1618" s="190">
        <v>318.49</v>
      </c>
      <c r="J1618" s="190">
        <v>318.49</v>
      </c>
    </row>
    <row r="1619" spans="1:10" customFormat="1" ht="39" customHeight="1" x14ac:dyDescent="0.2">
      <c r="A1619" s="200" t="s">
        <v>3300</v>
      </c>
      <c r="B1619" s="201" t="s">
        <v>3580</v>
      </c>
      <c r="C1619" s="200" t="s">
        <v>15</v>
      </c>
      <c r="D1619" s="200" t="s">
        <v>3581</v>
      </c>
      <c r="E1619" s="283" t="s">
        <v>3559</v>
      </c>
      <c r="F1619" s="283"/>
      <c r="G1619" s="202" t="s">
        <v>25</v>
      </c>
      <c r="H1619" s="203">
        <v>1</v>
      </c>
      <c r="I1619" s="204">
        <v>221.83</v>
      </c>
      <c r="J1619" s="204">
        <v>221.83</v>
      </c>
    </row>
    <row r="1620" spans="1:10" customFormat="1" ht="26.1" customHeight="1" x14ac:dyDescent="0.2">
      <c r="A1620" s="200" t="s">
        <v>3300</v>
      </c>
      <c r="B1620" s="201" t="s">
        <v>3566</v>
      </c>
      <c r="C1620" s="200" t="s">
        <v>15</v>
      </c>
      <c r="D1620" s="200" t="s">
        <v>3567</v>
      </c>
      <c r="E1620" s="283" t="s">
        <v>3559</v>
      </c>
      <c r="F1620" s="283"/>
      <c r="G1620" s="202" t="s">
        <v>25</v>
      </c>
      <c r="H1620" s="203">
        <v>1</v>
      </c>
      <c r="I1620" s="204">
        <v>14.35</v>
      </c>
      <c r="J1620" s="204">
        <v>14.35</v>
      </c>
    </row>
    <row r="1621" spans="1:10" customFormat="1" ht="39" customHeight="1" x14ac:dyDescent="0.2">
      <c r="A1621" s="200" t="s">
        <v>3300</v>
      </c>
      <c r="B1621" s="201" t="s">
        <v>3582</v>
      </c>
      <c r="C1621" s="200" t="s">
        <v>15</v>
      </c>
      <c r="D1621" s="200" t="s">
        <v>3583</v>
      </c>
      <c r="E1621" s="283" t="s">
        <v>3559</v>
      </c>
      <c r="F1621" s="283"/>
      <c r="G1621" s="202" t="s">
        <v>25</v>
      </c>
      <c r="H1621" s="203">
        <v>1</v>
      </c>
      <c r="I1621" s="204">
        <v>82.31</v>
      </c>
      <c r="J1621" s="204">
        <v>82.31</v>
      </c>
    </row>
    <row r="1622" spans="1:10" customFormat="1" ht="25.5" x14ac:dyDescent="0.2">
      <c r="A1622" s="206"/>
      <c r="B1622" s="206"/>
      <c r="C1622" s="206"/>
      <c r="D1622" s="206"/>
      <c r="E1622" s="206" t="s">
        <v>3313</v>
      </c>
      <c r="F1622" s="207">
        <v>20.32</v>
      </c>
      <c r="G1622" s="206" t="s">
        <v>3314</v>
      </c>
      <c r="H1622" s="207">
        <v>0</v>
      </c>
      <c r="I1622" s="206" t="s">
        <v>3315</v>
      </c>
      <c r="J1622" s="207">
        <v>20.32</v>
      </c>
    </row>
    <row r="1623" spans="1:10" customFormat="1" ht="15" thickBot="1" x14ac:dyDescent="0.25">
      <c r="A1623" s="206"/>
      <c r="B1623" s="206"/>
      <c r="C1623" s="206"/>
      <c r="D1623" s="206"/>
      <c r="E1623" s="206" t="s">
        <v>3316</v>
      </c>
      <c r="F1623" s="207">
        <v>87.71</v>
      </c>
      <c r="G1623" s="206"/>
      <c r="H1623" s="285" t="s">
        <v>3317</v>
      </c>
      <c r="I1623" s="285"/>
      <c r="J1623" s="207">
        <v>406.2</v>
      </c>
    </row>
    <row r="1624" spans="1:10" customFormat="1" ht="0.95" customHeight="1" thickTop="1" x14ac:dyDescent="0.2">
      <c r="A1624" s="208"/>
      <c r="B1624" s="208"/>
      <c r="C1624" s="208"/>
      <c r="D1624" s="208"/>
      <c r="E1624" s="208"/>
      <c r="F1624" s="208"/>
      <c r="G1624" s="208"/>
      <c r="H1624" s="208"/>
      <c r="I1624" s="208"/>
      <c r="J1624" s="208"/>
    </row>
    <row r="1625" spans="1:10" customFormat="1" ht="18" customHeight="1" x14ac:dyDescent="0.2">
      <c r="A1625" s="179" t="s">
        <v>2265</v>
      </c>
      <c r="B1625" s="180" t="s">
        <v>1</v>
      </c>
      <c r="C1625" s="179" t="s">
        <v>2</v>
      </c>
      <c r="D1625" s="179" t="s">
        <v>3</v>
      </c>
      <c r="E1625" s="281" t="s">
        <v>3297</v>
      </c>
      <c r="F1625" s="281"/>
      <c r="G1625" s="181" t="s">
        <v>4</v>
      </c>
      <c r="H1625" s="180" t="s">
        <v>5</v>
      </c>
      <c r="I1625" s="180" t="s">
        <v>6</v>
      </c>
      <c r="J1625" s="180" t="s">
        <v>8</v>
      </c>
    </row>
    <row r="1626" spans="1:10" customFormat="1" ht="39" customHeight="1" x14ac:dyDescent="0.2">
      <c r="A1626" s="187" t="s">
        <v>3298</v>
      </c>
      <c r="B1626" s="189" t="s">
        <v>2057</v>
      </c>
      <c r="C1626" s="187" t="s">
        <v>15</v>
      </c>
      <c r="D1626" s="187" t="s">
        <v>3226</v>
      </c>
      <c r="E1626" s="282" t="s">
        <v>3559</v>
      </c>
      <c r="F1626" s="282"/>
      <c r="G1626" s="188" t="s">
        <v>25</v>
      </c>
      <c r="H1626" s="199">
        <v>1</v>
      </c>
      <c r="I1626" s="190">
        <v>145.91999999999999</v>
      </c>
      <c r="J1626" s="190">
        <v>145.91999999999999</v>
      </c>
    </row>
    <row r="1627" spans="1:10" customFormat="1" ht="24" customHeight="1" x14ac:dyDescent="0.2">
      <c r="A1627" s="200" t="s">
        <v>3300</v>
      </c>
      <c r="B1627" s="201" t="s">
        <v>3307</v>
      </c>
      <c r="C1627" s="200" t="s">
        <v>15</v>
      </c>
      <c r="D1627" s="200" t="s">
        <v>3308</v>
      </c>
      <c r="E1627" s="283" t="s">
        <v>3306</v>
      </c>
      <c r="F1627" s="283"/>
      <c r="G1627" s="202" t="s">
        <v>55</v>
      </c>
      <c r="H1627" s="203">
        <v>3.5634300000000001E-2</v>
      </c>
      <c r="I1627" s="204">
        <v>23.58</v>
      </c>
      <c r="J1627" s="204">
        <v>0.84</v>
      </c>
    </row>
    <row r="1628" spans="1:10" customFormat="1" ht="26.1" customHeight="1" x14ac:dyDescent="0.2">
      <c r="A1628" s="200" t="s">
        <v>3300</v>
      </c>
      <c r="B1628" s="201" t="s">
        <v>3513</v>
      </c>
      <c r="C1628" s="200" t="s">
        <v>15</v>
      </c>
      <c r="D1628" s="200" t="s">
        <v>3514</v>
      </c>
      <c r="E1628" s="283" t="s">
        <v>3306</v>
      </c>
      <c r="F1628" s="283"/>
      <c r="G1628" s="202" t="s">
        <v>55</v>
      </c>
      <c r="H1628" s="203">
        <v>9.2836600000000005E-2</v>
      </c>
      <c r="I1628" s="204">
        <v>31.05</v>
      </c>
      <c r="J1628" s="204">
        <v>2.88</v>
      </c>
    </row>
    <row r="1629" spans="1:10" customFormat="1" ht="26.1" customHeight="1" x14ac:dyDescent="0.2">
      <c r="A1629" s="107" t="s">
        <v>2572</v>
      </c>
      <c r="B1629" s="109" t="s">
        <v>2879</v>
      </c>
      <c r="C1629" s="107" t="s">
        <v>15</v>
      </c>
      <c r="D1629" s="107" t="s">
        <v>3584</v>
      </c>
      <c r="E1629" s="284" t="s">
        <v>2573</v>
      </c>
      <c r="F1629" s="284"/>
      <c r="G1629" s="108" t="s">
        <v>25</v>
      </c>
      <c r="H1629" s="205">
        <v>1</v>
      </c>
      <c r="I1629" s="178">
        <v>142.19999999999999</v>
      </c>
      <c r="J1629" s="178">
        <v>142.19999999999999</v>
      </c>
    </row>
    <row r="1630" spans="1:10" customFormat="1" ht="25.5" x14ac:dyDescent="0.2">
      <c r="A1630" s="206"/>
      <c r="B1630" s="206"/>
      <c r="C1630" s="206"/>
      <c r="D1630" s="206"/>
      <c r="E1630" s="206" t="s">
        <v>3313</v>
      </c>
      <c r="F1630" s="207">
        <v>2.84</v>
      </c>
      <c r="G1630" s="206" t="s">
        <v>3314</v>
      </c>
      <c r="H1630" s="207">
        <v>0</v>
      </c>
      <c r="I1630" s="206" t="s">
        <v>3315</v>
      </c>
      <c r="J1630" s="207">
        <v>2.84</v>
      </c>
    </row>
    <row r="1631" spans="1:10" customFormat="1" ht="15" thickBot="1" x14ac:dyDescent="0.25">
      <c r="A1631" s="206"/>
      <c r="B1631" s="206"/>
      <c r="C1631" s="206"/>
      <c r="D1631" s="206"/>
      <c r="E1631" s="206" t="s">
        <v>3316</v>
      </c>
      <c r="F1631" s="207">
        <v>40.18</v>
      </c>
      <c r="G1631" s="206"/>
      <c r="H1631" s="285" t="s">
        <v>3317</v>
      </c>
      <c r="I1631" s="285"/>
      <c r="J1631" s="207">
        <v>186.1</v>
      </c>
    </row>
    <row r="1632" spans="1:10" customFormat="1" ht="0.95" customHeight="1" thickTop="1" x14ac:dyDescent="0.2">
      <c r="A1632" s="208"/>
      <c r="B1632" s="208"/>
      <c r="C1632" s="208"/>
      <c r="D1632" s="208"/>
      <c r="E1632" s="208"/>
      <c r="F1632" s="208"/>
      <c r="G1632" s="208"/>
      <c r="H1632" s="208"/>
      <c r="I1632" s="208"/>
      <c r="J1632" s="208"/>
    </row>
    <row r="1633" spans="1:10" customFormat="1" ht="18" customHeight="1" x14ac:dyDescent="0.2">
      <c r="A1633" s="179" t="s">
        <v>2266</v>
      </c>
      <c r="B1633" s="180" t="s">
        <v>1</v>
      </c>
      <c r="C1633" s="179" t="s">
        <v>2</v>
      </c>
      <c r="D1633" s="179" t="s">
        <v>3</v>
      </c>
      <c r="E1633" s="281" t="s">
        <v>3297</v>
      </c>
      <c r="F1633" s="281"/>
      <c r="G1633" s="181" t="s">
        <v>4</v>
      </c>
      <c r="H1633" s="180" t="s">
        <v>5</v>
      </c>
      <c r="I1633" s="180" t="s">
        <v>6</v>
      </c>
      <c r="J1633" s="180" t="s">
        <v>8</v>
      </c>
    </row>
    <row r="1634" spans="1:10" customFormat="1" ht="26.1" customHeight="1" x14ac:dyDescent="0.2">
      <c r="A1634" s="187" t="s">
        <v>3298</v>
      </c>
      <c r="B1634" s="189" t="s">
        <v>2058</v>
      </c>
      <c r="C1634" s="187" t="s">
        <v>15</v>
      </c>
      <c r="D1634" s="187" t="s">
        <v>3227</v>
      </c>
      <c r="E1634" s="282" t="s">
        <v>3559</v>
      </c>
      <c r="F1634" s="282"/>
      <c r="G1634" s="188" t="s">
        <v>25</v>
      </c>
      <c r="H1634" s="199">
        <v>1</v>
      </c>
      <c r="I1634" s="190">
        <v>14.49</v>
      </c>
      <c r="J1634" s="190">
        <v>14.49</v>
      </c>
    </row>
    <row r="1635" spans="1:10" customFormat="1" ht="24" customHeight="1" x14ac:dyDescent="0.2">
      <c r="A1635" s="200" t="s">
        <v>3300</v>
      </c>
      <c r="B1635" s="201" t="s">
        <v>3307</v>
      </c>
      <c r="C1635" s="200" t="s">
        <v>15</v>
      </c>
      <c r="D1635" s="200" t="s">
        <v>3308</v>
      </c>
      <c r="E1635" s="283" t="s">
        <v>3306</v>
      </c>
      <c r="F1635" s="283"/>
      <c r="G1635" s="202" t="s">
        <v>55</v>
      </c>
      <c r="H1635" s="203">
        <v>5.7704499999999999E-2</v>
      </c>
      <c r="I1635" s="204">
        <v>23.58</v>
      </c>
      <c r="J1635" s="204">
        <v>1.36</v>
      </c>
    </row>
    <row r="1636" spans="1:10" customFormat="1" ht="26.1" customHeight="1" x14ac:dyDescent="0.2">
      <c r="A1636" s="200" t="s">
        <v>3300</v>
      </c>
      <c r="B1636" s="201" t="s">
        <v>3513</v>
      </c>
      <c r="C1636" s="200" t="s">
        <v>15</v>
      </c>
      <c r="D1636" s="200" t="s">
        <v>3514</v>
      </c>
      <c r="E1636" s="283" t="s">
        <v>3306</v>
      </c>
      <c r="F1636" s="283"/>
      <c r="G1636" s="202" t="s">
        <v>55</v>
      </c>
      <c r="H1636" s="203">
        <v>0.15033540000000001</v>
      </c>
      <c r="I1636" s="204">
        <v>31.05</v>
      </c>
      <c r="J1636" s="204">
        <v>4.66</v>
      </c>
    </row>
    <row r="1637" spans="1:10" customFormat="1" ht="26.1" customHeight="1" x14ac:dyDescent="0.2">
      <c r="A1637" s="107" t="s">
        <v>2572</v>
      </c>
      <c r="B1637" s="109" t="s">
        <v>2880</v>
      </c>
      <c r="C1637" s="107" t="s">
        <v>15</v>
      </c>
      <c r="D1637" s="107" t="s">
        <v>3585</v>
      </c>
      <c r="E1637" s="284" t="s">
        <v>2573</v>
      </c>
      <c r="F1637" s="284"/>
      <c r="G1637" s="108" t="s">
        <v>25</v>
      </c>
      <c r="H1637" s="205">
        <v>1</v>
      </c>
      <c r="I1637" s="178">
        <v>8.39</v>
      </c>
      <c r="J1637" s="178">
        <v>8.39</v>
      </c>
    </row>
    <row r="1638" spans="1:10" customFormat="1" ht="26.1" customHeight="1" x14ac:dyDescent="0.2">
      <c r="A1638" s="107" t="s">
        <v>2572</v>
      </c>
      <c r="B1638" s="109" t="s">
        <v>2878</v>
      </c>
      <c r="C1638" s="107" t="s">
        <v>15</v>
      </c>
      <c r="D1638" s="107" t="s">
        <v>3586</v>
      </c>
      <c r="E1638" s="284" t="s">
        <v>2573</v>
      </c>
      <c r="F1638" s="284"/>
      <c r="G1638" s="108" t="s">
        <v>25</v>
      </c>
      <c r="H1638" s="205">
        <v>2.1000000000000001E-2</v>
      </c>
      <c r="I1638" s="178">
        <v>4.0999999999999996</v>
      </c>
      <c r="J1638" s="178">
        <v>0.08</v>
      </c>
    </row>
    <row r="1639" spans="1:10" customFormat="1" ht="25.5" x14ac:dyDescent="0.2">
      <c r="A1639" s="206"/>
      <c r="B1639" s="206"/>
      <c r="C1639" s="206"/>
      <c r="D1639" s="206"/>
      <c r="E1639" s="206" t="s">
        <v>3313</v>
      </c>
      <c r="F1639" s="207">
        <v>4.5999999999999996</v>
      </c>
      <c r="G1639" s="206" t="s">
        <v>3314</v>
      </c>
      <c r="H1639" s="207">
        <v>0</v>
      </c>
      <c r="I1639" s="206" t="s">
        <v>3315</v>
      </c>
      <c r="J1639" s="207">
        <v>4.5999999999999996</v>
      </c>
    </row>
    <row r="1640" spans="1:10" customFormat="1" ht="15" thickBot="1" x14ac:dyDescent="0.25">
      <c r="A1640" s="206"/>
      <c r="B1640" s="206"/>
      <c r="C1640" s="206"/>
      <c r="D1640" s="206"/>
      <c r="E1640" s="206" t="s">
        <v>3316</v>
      </c>
      <c r="F1640" s="207">
        <v>3.99</v>
      </c>
      <c r="G1640" s="206"/>
      <c r="H1640" s="285" t="s">
        <v>3317</v>
      </c>
      <c r="I1640" s="285"/>
      <c r="J1640" s="207">
        <v>18.48</v>
      </c>
    </row>
    <row r="1641" spans="1:10" customFormat="1" ht="0.95" customHeight="1" thickTop="1" x14ac:dyDescent="0.2">
      <c r="A1641" s="208"/>
      <c r="B1641" s="208"/>
      <c r="C1641" s="208"/>
      <c r="D1641" s="208"/>
      <c r="E1641" s="208"/>
      <c r="F1641" s="208"/>
      <c r="G1641" s="208"/>
      <c r="H1641" s="208"/>
      <c r="I1641" s="208"/>
      <c r="J1641" s="208"/>
    </row>
    <row r="1642" spans="1:10" customFormat="1" ht="18" customHeight="1" x14ac:dyDescent="0.2">
      <c r="A1642" s="179" t="s">
        <v>2267</v>
      </c>
      <c r="B1642" s="180" t="s">
        <v>1</v>
      </c>
      <c r="C1642" s="179" t="s">
        <v>2</v>
      </c>
      <c r="D1642" s="179" t="s">
        <v>3</v>
      </c>
      <c r="E1642" s="281" t="s">
        <v>3297</v>
      </c>
      <c r="F1642" s="281"/>
      <c r="G1642" s="181" t="s">
        <v>4</v>
      </c>
      <c r="H1642" s="180" t="s">
        <v>5</v>
      </c>
      <c r="I1642" s="180" t="s">
        <v>6</v>
      </c>
      <c r="J1642" s="180" t="s">
        <v>8</v>
      </c>
    </row>
    <row r="1643" spans="1:10" customFormat="1" ht="39" customHeight="1" x14ac:dyDescent="0.2">
      <c r="A1643" s="187" t="s">
        <v>3298</v>
      </c>
      <c r="B1643" s="189" t="s">
        <v>2059</v>
      </c>
      <c r="C1643" s="187" t="s">
        <v>15</v>
      </c>
      <c r="D1643" s="187" t="s">
        <v>3228</v>
      </c>
      <c r="E1643" s="282" t="s">
        <v>3559</v>
      </c>
      <c r="F1643" s="282"/>
      <c r="G1643" s="188" t="s">
        <v>25</v>
      </c>
      <c r="H1643" s="199">
        <v>1</v>
      </c>
      <c r="I1643" s="190">
        <v>57.54</v>
      </c>
      <c r="J1643" s="190">
        <v>57.54</v>
      </c>
    </row>
    <row r="1644" spans="1:10" customFormat="1" ht="24" customHeight="1" x14ac:dyDescent="0.2">
      <c r="A1644" s="200" t="s">
        <v>3300</v>
      </c>
      <c r="B1644" s="201" t="s">
        <v>3307</v>
      </c>
      <c r="C1644" s="200" t="s">
        <v>15</v>
      </c>
      <c r="D1644" s="200" t="s">
        <v>3308</v>
      </c>
      <c r="E1644" s="283" t="s">
        <v>3306</v>
      </c>
      <c r="F1644" s="283"/>
      <c r="G1644" s="202" t="s">
        <v>55</v>
      </c>
      <c r="H1644" s="203">
        <v>0.14437620000000001</v>
      </c>
      <c r="I1644" s="204">
        <v>23.58</v>
      </c>
      <c r="J1644" s="204">
        <v>3.4</v>
      </c>
    </row>
    <row r="1645" spans="1:10" customFormat="1" ht="26.1" customHeight="1" x14ac:dyDescent="0.2">
      <c r="A1645" s="200" t="s">
        <v>3300</v>
      </c>
      <c r="B1645" s="201" t="s">
        <v>3513</v>
      </c>
      <c r="C1645" s="200" t="s">
        <v>15</v>
      </c>
      <c r="D1645" s="200" t="s">
        <v>3514</v>
      </c>
      <c r="E1645" s="283" t="s">
        <v>3306</v>
      </c>
      <c r="F1645" s="283"/>
      <c r="G1645" s="202" t="s">
        <v>55</v>
      </c>
      <c r="H1645" s="203">
        <v>0.37613799999999997</v>
      </c>
      <c r="I1645" s="204">
        <v>31.05</v>
      </c>
      <c r="J1645" s="204">
        <v>11.67</v>
      </c>
    </row>
    <row r="1646" spans="1:10" customFormat="1" ht="26.1" customHeight="1" x14ac:dyDescent="0.2">
      <c r="A1646" s="107" t="s">
        <v>2572</v>
      </c>
      <c r="B1646" s="109" t="s">
        <v>2881</v>
      </c>
      <c r="C1646" s="107" t="s">
        <v>15</v>
      </c>
      <c r="D1646" s="107" t="s">
        <v>2882</v>
      </c>
      <c r="E1646" s="284" t="s">
        <v>2573</v>
      </c>
      <c r="F1646" s="284"/>
      <c r="G1646" s="108" t="s">
        <v>25</v>
      </c>
      <c r="H1646" s="205">
        <v>1</v>
      </c>
      <c r="I1646" s="178">
        <v>42.47</v>
      </c>
      <c r="J1646" s="178">
        <v>42.47</v>
      </c>
    </row>
    <row r="1647" spans="1:10" customFormat="1" ht="25.5" x14ac:dyDescent="0.2">
      <c r="A1647" s="206"/>
      <c r="B1647" s="206"/>
      <c r="C1647" s="206"/>
      <c r="D1647" s="206"/>
      <c r="E1647" s="206" t="s">
        <v>3313</v>
      </c>
      <c r="F1647" s="207">
        <v>11.54</v>
      </c>
      <c r="G1647" s="206" t="s">
        <v>3314</v>
      </c>
      <c r="H1647" s="207">
        <v>0</v>
      </c>
      <c r="I1647" s="206" t="s">
        <v>3315</v>
      </c>
      <c r="J1647" s="207">
        <v>11.54</v>
      </c>
    </row>
    <row r="1648" spans="1:10" customFormat="1" ht="15" thickBot="1" x14ac:dyDescent="0.25">
      <c r="A1648" s="206"/>
      <c r="B1648" s="206"/>
      <c r="C1648" s="206"/>
      <c r="D1648" s="206"/>
      <c r="E1648" s="206" t="s">
        <v>3316</v>
      </c>
      <c r="F1648" s="207">
        <v>15.84</v>
      </c>
      <c r="G1648" s="206"/>
      <c r="H1648" s="285" t="s">
        <v>3317</v>
      </c>
      <c r="I1648" s="285"/>
      <c r="J1648" s="207">
        <v>73.38</v>
      </c>
    </row>
    <row r="1649" spans="1:10" customFormat="1" ht="0.95" customHeight="1" thickTop="1" x14ac:dyDescent="0.2">
      <c r="A1649" s="208"/>
      <c r="B1649" s="208"/>
      <c r="C1649" s="208"/>
      <c r="D1649" s="208"/>
      <c r="E1649" s="208"/>
      <c r="F1649" s="208"/>
      <c r="G1649" s="208"/>
      <c r="H1649" s="208"/>
      <c r="I1649" s="208"/>
      <c r="J1649" s="208"/>
    </row>
    <row r="1650" spans="1:10" customFormat="1" ht="18" customHeight="1" x14ac:dyDescent="0.2">
      <c r="A1650" s="179" t="s">
        <v>1215</v>
      </c>
      <c r="B1650" s="180" t="s">
        <v>1</v>
      </c>
      <c r="C1650" s="179" t="s">
        <v>2</v>
      </c>
      <c r="D1650" s="179" t="s">
        <v>3</v>
      </c>
      <c r="E1650" s="281" t="s">
        <v>3297</v>
      </c>
      <c r="F1650" s="281"/>
      <c r="G1650" s="181" t="s">
        <v>4</v>
      </c>
      <c r="H1650" s="180" t="s">
        <v>5</v>
      </c>
      <c r="I1650" s="180" t="s">
        <v>6</v>
      </c>
      <c r="J1650" s="180" t="s">
        <v>8</v>
      </c>
    </row>
    <row r="1651" spans="1:10" customFormat="1" ht="65.099999999999994" customHeight="1" x14ac:dyDescent="0.2">
      <c r="A1651" s="187" t="s">
        <v>3298</v>
      </c>
      <c r="B1651" s="189" t="s">
        <v>2062</v>
      </c>
      <c r="C1651" s="187" t="s">
        <v>15</v>
      </c>
      <c r="D1651" s="187" t="s">
        <v>3229</v>
      </c>
      <c r="E1651" s="282" t="s">
        <v>3587</v>
      </c>
      <c r="F1651" s="282"/>
      <c r="G1651" s="188" t="s">
        <v>25</v>
      </c>
      <c r="H1651" s="199">
        <v>1</v>
      </c>
      <c r="I1651" s="190">
        <v>1260.0899999999999</v>
      </c>
      <c r="J1651" s="190">
        <v>1260.0899999999999</v>
      </c>
    </row>
    <row r="1652" spans="1:10" customFormat="1" ht="26.1" customHeight="1" x14ac:dyDescent="0.2">
      <c r="A1652" s="200" t="s">
        <v>3300</v>
      </c>
      <c r="B1652" s="201" t="s">
        <v>3513</v>
      </c>
      <c r="C1652" s="200" t="s">
        <v>15</v>
      </c>
      <c r="D1652" s="200" t="s">
        <v>3514</v>
      </c>
      <c r="E1652" s="283" t="s">
        <v>3306</v>
      </c>
      <c r="F1652" s="283"/>
      <c r="G1652" s="202" t="s">
        <v>55</v>
      </c>
      <c r="H1652" s="203">
        <v>2.097871</v>
      </c>
      <c r="I1652" s="204">
        <v>31.05</v>
      </c>
      <c r="J1652" s="204">
        <v>65.13</v>
      </c>
    </row>
    <row r="1653" spans="1:10" customFormat="1" ht="51.95" customHeight="1" x14ac:dyDescent="0.2">
      <c r="A1653" s="200" t="s">
        <v>3300</v>
      </c>
      <c r="B1653" s="201" t="s">
        <v>3469</v>
      </c>
      <c r="C1653" s="200" t="s">
        <v>15</v>
      </c>
      <c r="D1653" s="200" t="s">
        <v>3470</v>
      </c>
      <c r="E1653" s="283" t="s">
        <v>3360</v>
      </c>
      <c r="F1653" s="283"/>
      <c r="G1653" s="202" t="s">
        <v>67</v>
      </c>
      <c r="H1653" s="203">
        <v>4.3764999999999998E-2</v>
      </c>
      <c r="I1653" s="204">
        <v>813.17</v>
      </c>
      <c r="J1653" s="204">
        <v>35.58</v>
      </c>
    </row>
    <row r="1654" spans="1:10" customFormat="1" ht="26.1" customHeight="1" x14ac:dyDescent="0.2">
      <c r="A1654" s="200" t="s">
        <v>3300</v>
      </c>
      <c r="B1654" s="201" t="s">
        <v>3515</v>
      </c>
      <c r="C1654" s="200" t="s">
        <v>15</v>
      </c>
      <c r="D1654" s="200" t="s">
        <v>3516</v>
      </c>
      <c r="E1654" s="283" t="s">
        <v>3306</v>
      </c>
      <c r="F1654" s="283"/>
      <c r="G1654" s="202" t="s">
        <v>55</v>
      </c>
      <c r="H1654" s="203">
        <v>2.097871</v>
      </c>
      <c r="I1654" s="204">
        <v>25.53</v>
      </c>
      <c r="J1654" s="204">
        <v>53.55</v>
      </c>
    </row>
    <row r="1655" spans="1:10" customFormat="1" ht="65.099999999999994" customHeight="1" x14ac:dyDescent="0.2">
      <c r="A1655" s="107" t="s">
        <v>2572</v>
      </c>
      <c r="B1655" s="109" t="s">
        <v>2883</v>
      </c>
      <c r="C1655" s="107" t="s">
        <v>15</v>
      </c>
      <c r="D1655" s="107" t="s">
        <v>2884</v>
      </c>
      <c r="E1655" s="284" t="s">
        <v>2573</v>
      </c>
      <c r="F1655" s="284"/>
      <c r="G1655" s="108" t="s">
        <v>25</v>
      </c>
      <c r="H1655" s="205">
        <v>1</v>
      </c>
      <c r="I1655" s="178">
        <v>271.56</v>
      </c>
      <c r="J1655" s="178">
        <v>271.56</v>
      </c>
    </row>
    <row r="1656" spans="1:10" customFormat="1" ht="39" customHeight="1" x14ac:dyDescent="0.2">
      <c r="A1656" s="107" t="s">
        <v>2572</v>
      </c>
      <c r="B1656" s="109" t="s">
        <v>2885</v>
      </c>
      <c r="C1656" s="107" t="s">
        <v>15</v>
      </c>
      <c r="D1656" s="107" t="s">
        <v>3588</v>
      </c>
      <c r="E1656" s="284" t="s">
        <v>2573</v>
      </c>
      <c r="F1656" s="284"/>
      <c r="G1656" s="108" t="s">
        <v>25</v>
      </c>
      <c r="H1656" s="205">
        <v>1</v>
      </c>
      <c r="I1656" s="178">
        <v>65.709999999999994</v>
      </c>
      <c r="J1656" s="178">
        <v>65.709999999999994</v>
      </c>
    </row>
    <row r="1657" spans="1:10" customFormat="1" ht="51.95" customHeight="1" x14ac:dyDescent="0.2">
      <c r="A1657" s="107" t="s">
        <v>2572</v>
      </c>
      <c r="B1657" s="109" t="s">
        <v>3230</v>
      </c>
      <c r="C1657" s="107" t="s">
        <v>15</v>
      </c>
      <c r="D1657" s="107" t="s">
        <v>3231</v>
      </c>
      <c r="E1657" s="284" t="s">
        <v>2573</v>
      </c>
      <c r="F1657" s="284"/>
      <c r="G1657" s="108" t="s">
        <v>25</v>
      </c>
      <c r="H1657" s="205">
        <v>1</v>
      </c>
      <c r="I1657" s="178">
        <v>390</v>
      </c>
      <c r="J1657" s="178">
        <v>390</v>
      </c>
    </row>
    <row r="1658" spans="1:10" customFormat="1" ht="26.1" customHeight="1" x14ac:dyDescent="0.2">
      <c r="A1658" s="107" t="s">
        <v>2572</v>
      </c>
      <c r="B1658" s="109" t="s">
        <v>2890</v>
      </c>
      <c r="C1658" s="107" t="s">
        <v>15</v>
      </c>
      <c r="D1658" s="107" t="s">
        <v>2891</v>
      </c>
      <c r="E1658" s="284" t="s">
        <v>2573</v>
      </c>
      <c r="F1658" s="284"/>
      <c r="G1658" s="108" t="s">
        <v>25</v>
      </c>
      <c r="H1658" s="205">
        <v>1</v>
      </c>
      <c r="I1658" s="178">
        <v>214.28</v>
      </c>
      <c r="J1658" s="178">
        <v>214.28</v>
      </c>
    </row>
    <row r="1659" spans="1:10" customFormat="1" ht="51.95" customHeight="1" x14ac:dyDescent="0.2">
      <c r="A1659" s="107" t="s">
        <v>2572</v>
      </c>
      <c r="B1659" s="109" t="s">
        <v>2886</v>
      </c>
      <c r="C1659" s="107" t="s">
        <v>15</v>
      </c>
      <c r="D1659" s="107" t="s">
        <v>2887</v>
      </c>
      <c r="E1659" s="284" t="s">
        <v>2573</v>
      </c>
      <c r="F1659" s="284"/>
      <c r="G1659" s="108" t="s">
        <v>25</v>
      </c>
      <c r="H1659" s="205">
        <v>1</v>
      </c>
      <c r="I1659" s="178">
        <v>150</v>
      </c>
      <c r="J1659" s="178">
        <v>150</v>
      </c>
    </row>
    <row r="1660" spans="1:10" customFormat="1" ht="39" customHeight="1" x14ac:dyDescent="0.2">
      <c r="A1660" s="107" t="s">
        <v>2572</v>
      </c>
      <c r="B1660" s="109" t="s">
        <v>2888</v>
      </c>
      <c r="C1660" s="107" t="s">
        <v>15</v>
      </c>
      <c r="D1660" s="107" t="s">
        <v>2889</v>
      </c>
      <c r="E1660" s="284" t="s">
        <v>2573</v>
      </c>
      <c r="F1660" s="284"/>
      <c r="G1660" s="108" t="s">
        <v>25</v>
      </c>
      <c r="H1660" s="205">
        <v>1</v>
      </c>
      <c r="I1660" s="178">
        <v>14.28</v>
      </c>
      <c r="J1660" s="178">
        <v>14.28</v>
      </c>
    </row>
    <row r="1661" spans="1:10" customFormat="1" ht="25.5" x14ac:dyDescent="0.2">
      <c r="A1661" s="206"/>
      <c r="B1661" s="206"/>
      <c r="C1661" s="206"/>
      <c r="D1661" s="206"/>
      <c r="E1661" s="206" t="s">
        <v>3313</v>
      </c>
      <c r="F1661" s="207">
        <v>98.76</v>
      </c>
      <c r="G1661" s="206" t="s">
        <v>3314</v>
      </c>
      <c r="H1661" s="207">
        <v>0</v>
      </c>
      <c r="I1661" s="206" t="s">
        <v>3315</v>
      </c>
      <c r="J1661" s="207">
        <v>98.76</v>
      </c>
    </row>
    <row r="1662" spans="1:10" customFormat="1" ht="15" thickBot="1" x14ac:dyDescent="0.25">
      <c r="A1662" s="206"/>
      <c r="B1662" s="206"/>
      <c r="C1662" s="206"/>
      <c r="D1662" s="206"/>
      <c r="E1662" s="206" t="s">
        <v>3316</v>
      </c>
      <c r="F1662" s="207">
        <v>347.02</v>
      </c>
      <c r="G1662" s="206"/>
      <c r="H1662" s="285" t="s">
        <v>3317</v>
      </c>
      <c r="I1662" s="285"/>
      <c r="J1662" s="207">
        <v>1607.11</v>
      </c>
    </row>
    <row r="1663" spans="1:10" customFormat="1" ht="0.95" customHeight="1" thickTop="1" x14ac:dyDescent="0.2">
      <c r="A1663" s="208"/>
      <c r="B1663" s="208"/>
      <c r="C1663" s="208"/>
      <c r="D1663" s="208"/>
      <c r="E1663" s="208"/>
      <c r="F1663" s="208"/>
      <c r="G1663" s="208"/>
      <c r="H1663" s="208"/>
      <c r="I1663" s="208"/>
      <c r="J1663" s="208"/>
    </row>
    <row r="1664" spans="1:10" customFormat="1" ht="18" customHeight="1" x14ac:dyDescent="0.2">
      <c r="A1664" s="179" t="s">
        <v>1217</v>
      </c>
      <c r="B1664" s="180" t="s">
        <v>1</v>
      </c>
      <c r="C1664" s="179" t="s">
        <v>2</v>
      </c>
      <c r="D1664" s="179" t="s">
        <v>3</v>
      </c>
      <c r="E1664" s="281" t="s">
        <v>3297</v>
      </c>
      <c r="F1664" s="281"/>
      <c r="G1664" s="181" t="s">
        <v>4</v>
      </c>
      <c r="H1664" s="180" t="s">
        <v>5</v>
      </c>
      <c r="I1664" s="180" t="s">
        <v>6</v>
      </c>
      <c r="J1664" s="180" t="s">
        <v>8</v>
      </c>
    </row>
    <row r="1665" spans="1:10" customFormat="1" ht="39" customHeight="1" x14ac:dyDescent="0.2">
      <c r="A1665" s="187" t="s">
        <v>3298</v>
      </c>
      <c r="B1665" s="189" t="s">
        <v>502</v>
      </c>
      <c r="C1665" s="187" t="s">
        <v>15</v>
      </c>
      <c r="D1665" s="187" t="s">
        <v>2065</v>
      </c>
      <c r="E1665" s="282" t="s">
        <v>3589</v>
      </c>
      <c r="F1665" s="282"/>
      <c r="G1665" s="188" t="s">
        <v>25</v>
      </c>
      <c r="H1665" s="199">
        <v>1</v>
      </c>
      <c r="I1665" s="190">
        <v>19.690000000000001</v>
      </c>
      <c r="J1665" s="190">
        <v>19.690000000000001</v>
      </c>
    </row>
    <row r="1666" spans="1:10" customFormat="1" ht="24" customHeight="1" x14ac:dyDescent="0.2">
      <c r="A1666" s="200" t="s">
        <v>3300</v>
      </c>
      <c r="B1666" s="201" t="s">
        <v>3466</v>
      </c>
      <c r="C1666" s="200" t="s">
        <v>15</v>
      </c>
      <c r="D1666" s="200" t="s">
        <v>3467</v>
      </c>
      <c r="E1666" s="283" t="s">
        <v>3306</v>
      </c>
      <c r="F1666" s="283"/>
      <c r="G1666" s="202" t="s">
        <v>55</v>
      </c>
      <c r="H1666" s="203">
        <v>0.17649999999999999</v>
      </c>
      <c r="I1666" s="204">
        <v>32.130000000000003</v>
      </c>
      <c r="J1666" s="204">
        <v>5.67</v>
      </c>
    </row>
    <row r="1667" spans="1:10" customFormat="1" ht="26.1" customHeight="1" x14ac:dyDescent="0.2">
      <c r="A1667" s="200" t="s">
        <v>3300</v>
      </c>
      <c r="B1667" s="201" t="s">
        <v>3464</v>
      </c>
      <c r="C1667" s="200" t="s">
        <v>15</v>
      </c>
      <c r="D1667" s="200" t="s">
        <v>3465</v>
      </c>
      <c r="E1667" s="283" t="s">
        <v>3306</v>
      </c>
      <c r="F1667" s="283"/>
      <c r="G1667" s="202" t="s">
        <v>55</v>
      </c>
      <c r="H1667" s="203">
        <v>5.5156200000000002E-2</v>
      </c>
      <c r="I1667" s="204">
        <v>26.51</v>
      </c>
      <c r="J1667" s="204">
        <v>1.46</v>
      </c>
    </row>
    <row r="1668" spans="1:10" customFormat="1" ht="26.1" customHeight="1" x14ac:dyDescent="0.2">
      <c r="A1668" s="107" t="s">
        <v>2572</v>
      </c>
      <c r="B1668" s="109" t="s">
        <v>2892</v>
      </c>
      <c r="C1668" s="107" t="s">
        <v>15</v>
      </c>
      <c r="D1668" s="107" t="s">
        <v>2893</v>
      </c>
      <c r="E1668" s="284" t="s">
        <v>2573</v>
      </c>
      <c r="F1668" s="284"/>
      <c r="G1668" s="108" t="s">
        <v>25</v>
      </c>
      <c r="H1668" s="205">
        <v>1</v>
      </c>
      <c r="I1668" s="178">
        <v>12.56</v>
      </c>
      <c r="J1668" s="178">
        <v>12.56</v>
      </c>
    </row>
    <row r="1669" spans="1:10" customFormat="1" ht="25.5" x14ac:dyDescent="0.2">
      <c r="A1669" s="206"/>
      <c r="B1669" s="206"/>
      <c r="C1669" s="206"/>
      <c r="D1669" s="206"/>
      <c r="E1669" s="206" t="s">
        <v>3313</v>
      </c>
      <c r="F1669" s="207">
        <v>5.44</v>
      </c>
      <c r="G1669" s="206" t="s">
        <v>3314</v>
      </c>
      <c r="H1669" s="207">
        <v>0</v>
      </c>
      <c r="I1669" s="206" t="s">
        <v>3315</v>
      </c>
      <c r="J1669" s="207">
        <v>5.44</v>
      </c>
    </row>
    <row r="1670" spans="1:10" customFormat="1" ht="15" thickBot="1" x14ac:dyDescent="0.25">
      <c r="A1670" s="206"/>
      <c r="B1670" s="206"/>
      <c r="C1670" s="206"/>
      <c r="D1670" s="206"/>
      <c r="E1670" s="206" t="s">
        <v>3316</v>
      </c>
      <c r="F1670" s="207">
        <v>5.42</v>
      </c>
      <c r="G1670" s="206"/>
      <c r="H1670" s="285" t="s">
        <v>3317</v>
      </c>
      <c r="I1670" s="285"/>
      <c r="J1670" s="207">
        <v>25.11</v>
      </c>
    </row>
    <row r="1671" spans="1:10" customFormat="1" ht="0.95" customHeight="1" thickTop="1" x14ac:dyDescent="0.2">
      <c r="A1671" s="208"/>
      <c r="B1671" s="208"/>
      <c r="C1671" s="208"/>
      <c r="D1671" s="208"/>
      <c r="E1671" s="208"/>
      <c r="F1671" s="208"/>
      <c r="G1671" s="208"/>
      <c r="H1671" s="208"/>
      <c r="I1671" s="208"/>
      <c r="J1671" s="208"/>
    </row>
    <row r="1672" spans="1:10" customFormat="1" ht="18" customHeight="1" x14ac:dyDescent="0.2">
      <c r="A1672" s="179" t="s">
        <v>1220</v>
      </c>
      <c r="B1672" s="180" t="s">
        <v>1</v>
      </c>
      <c r="C1672" s="179" t="s">
        <v>2</v>
      </c>
      <c r="D1672" s="179" t="s">
        <v>3</v>
      </c>
      <c r="E1672" s="281" t="s">
        <v>3297</v>
      </c>
      <c r="F1672" s="281"/>
      <c r="G1672" s="181" t="s">
        <v>4</v>
      </c>
      <c r="H1672" s="180" t="s">
        <v>5</v>
      </c>
      <c r="I1672" s="180" t="s">
        <v>6</v>
      </c>
      <c r="J1672" s="180" t="s">
        <v>8</v>
      </c>
    </row>
    <row r="1673" spans="1:10" customFormat="1" ht="51.95" customHeight="1" x14ac:dyDescent="0.2">
      <c r="A1673" s="187" t="s">
        <v>3298</v>
      </c>
      <c r="B1673" s="189" t="s">
        <v>2066</v>
      </c>
      <c r="C1673" s="187" t="s">
        <v>15</v>
      </c>
      <c r="D1673" s="187" t="s">
        <v>3232</v>
      </c>
      <c r="E1673" s="282" t="s">
        <v>3587</v>
      </c>
      <c r="F1673" s="282"/>
      <c r="G1673" s="188" t="s">
        <v>107</v>
      </c>
      <c r="H1673" s="199">
        <v>1</v>
      </c>
      <c r="I1673" s="190">
        <v>118.22</v>
      </c>
      <c r="J1673" s="190">
        <v>118.22</v>
      </c>
    </row>
    <row r="1674" spans="1:10" customFormat="1" ht="26.1" customHeight="1" x14ac:dyDescent="0.2">
      <c r="A1674" s="200" t="s">
        <v>3300</v>
      </c>
      <c r="B1674" s="201" t="s">
        <v>3513</v>
      </c>
      <c r="C1674" s="200" t="s">
        <v>15</v>
      </c>
      <c r="D1674" s="200" t="s">
        <v>3514</v>
      </c>
      <c r="E1674" s="283" t="s">
        <v>3306</v>
      </c>
      <c r="F1674" s="283"/>
      <c r="G1674" s="202" t="s">
        <v>55</v>
      </c>
      <c r="H1674" s="203">
        <v>0.29563200000000001</v>
      </c>
      <c r="I1674" s="204">
        <v>31.05</v>
      </c>
      <c r="J1674" s="204">
        <v>9.17</v>
      </c>
    </row>
    <row r="1675" spans="1:10" customFormat="1" ht="26.1" customHeight="1" x14ac:dyDescent="0.2">
      <c r="A1675" s="200" t="s">
        <v>3300</v>
      </c>
      <c r="B1675" s="201" t="s">
        <v>3515</v>
      </c>
      <c r="C1675" s="200" t="s">
        <v>15</v>
      </c>
      <c r="D1675" s="200" t="s">
        <v>3516</v>
      </c>
      <c r="E1675" s="283" t="s">
        <v>3306</v>
      </c>
      <c r="F1675" s="283"/>
      <c r="G1675" s="202" t="s">
        <v>55</v>
      </c>
      <c r="H1675" s="203">
        <v>0.29563200000000001</v>
      </c>
      <c r="I1675" s="204">
        <v>25.53</v>
      </c>
      <c r="J1675" s="204">
        <v>7.54</v>
      </c>
    </row>
    <row r="1676" spans="1:10" customFormat="1" ht="39" customHeight="1" x14ac:dyDescent="0.2">
      <c r="A1676" s="107" t="s">
        <v>2572</v>
      </c>
      <c r="B1676" s="109" t="s">
        <v>2894</v>
      </c>
      <c r="C1676" s="107" t="s">
        <v>15</v>
      </c>
      <c r="D1676" s="107" t="s">
        <v>2895</v>
      </c>
      <c r="E1676" s="284" t="s">
        <v>2573</v>
      </c>
      <c r="F1676" s="284"/>
      <c r="G1676" s="108" t="s">
        <v>107</v>
      </c>
      <c r="H1676" s="205">
        <v>1.0357749999999999</v>
      </c>
      <c r="I1676" s="178">
        <v>98.01</v>
      </c>
      <c r="J1676" s="178">
        <v>101.51</v>
      </c>
    </row>
    <row r="1677" spans="1:10" customFormat="1" ht="25.5" x14ac:dyDescent="0.2">
      <c r="A1677" s="206"/>
      <c r="B1677" s="206"/>
      <c r="C1677" s="206"/>
      <c r="D1677" s="206"/>
      <c r="E1677" s="206" t="s">
        <v>3313</v>
      </c>
      <c r="F1677" s="207">
        <v>12.77</v>
      </c>
      <c r="G1677" s="206" t="s">
        <v>3314</v>
      </c>
      <c r="H1677" s="207">
        <v>0</v>
      </c>
      <c r="I1677" s="206" t="s">
        <v>3315</v>
      </c>
      <c r="J1677" s="207">
        <v>12.77</v>
      </c>
    </row>
    <row r="1678" spans="1:10" customFormat="1" ht="15" thickBot="1" x14ac:dyDescent="0.25">
      <c r="A1678" s="206"/>
      <c r="B1678" s="206"/>
      <c r="C1678" s="206"/>
      <c r="D1678" s="206"/>
      <c r="E1678" s="206" t="s">
        <v>3316</v>
      </c>
      <c r="F1678" s="207">
        <v>32.549999999999997</v>
      </c>
      <c r="G1678" s="206"/>
      <c r="H1678" s="285" t="s">
        <v>3317</v>
      </c>
      <c r="I1678" s="285"/>
      <c r="J1678" s="207">
        <v>150.77000000000001</v>
      </c>
    </row>
    <row r="1679" spans="1:10" customFormat="1" ht="0.95" customHeight="1" thickTop="1" x14ac:dyDescent="0.2">
      <c r="A1679" s="208"/>
      <c r="B1679" s="208"/>
      <c r="C1679" s="208"/>
      <c r="D1679" s="208"/>
      <c r="E1679" s="208"/>
      <c r="F1679" s="208"/>
      <c r="G1679" s="208"/>
      <c r="H1679" s="208"/>
      <c r="I1679" s="208"/>
      <c r="J1679" s="208"/>
    </row>
    <row r="1680" spans="1:10" customFormat="1" ht="18" customHeight="1" x14ac:dyDescent="0.2">
      <c r="A1680" s="179" t="s">
        <v>1259</v>
      </c>
      <c r="B1680" s="180" t="s">
        <v>1</v>
      </c>
      <c r="C1680" s="179" t="s">
        <v>2</v>
      </c>
      <c r="D1680" s="179" t="s">
        <v>3</v>
      </c>
      <c r="E1680" s="281" t="s">
        <v>3297</v>
      </c>
      <c r="F1680" s="281"/>
      <c r="G1680" s="181" t="s">
        <v>4</v>
      </c>
      <c r="H1680" s="180" t="s">
        <v>5</v>
      </c>
      <c r="I1680" s="180" t="s">
        <v>6</v>
      </c>
      <c r="J1680" s="180" t="s">
        <v>8</v>
      </c>
    </row>
    <row r="1681" spans="1:10" customFormat="1" ht="39" customHeight="1" x14ac:dyDescent="0.2">
      <c r="A1681" s="187" t="s">
        <v>3298</v>
      </c>
      <c r="B1681" s="189" t="s">
        <v>2077</v>
      </c>
      <c r="C1681" s="187" t="s">
        <v>15</v>
      </c>
      <c r="D1681" s="187" t="s">
        <v>1667</v>
      </c>
      <c r="E1681" s="282" t="s">
        <v>3434</v>
      </c>
      <c r="F1681" s="282"/>
      <c r="G1681" s="188" t="s">
        <v>16</v>
      </c>
      <c r="H1681" s="199">
        <v>1</v>
      </c>
      <c r="I1681" s="190">
        <v>14.22</v>
      </c>
      <c r="J1681" s="190">
        <v>14.22</v>
      </c>
    </row>
    <row r="1682" spans="1:10" customFormat="1" ht="24" customHeight="1" x14ac:dyDescent="0.2">
      <c r="A1682" s="200" t="s">
        <v>3300</v>
      </c>
      <c r="B1682" s="201" t="s">
        <v>3432</v>
      </c>
      <c r="C1682" s="200" t="s">
        <v>15</v>
      </c>
      <c r="D1682" s="200" t="s">
        <v>3433</v>
      </c>
      <c r="E1682" s="283" t="s">
        <v>3306</v>
      </c>
      <c r="F1682" s="283"/>
      <c r="G1682" s="202" t="s">
        <v>55</v>
      </c>
      <c r="H1682" s="203">
        <v>6.3500000000000001E-2</v>
      </c>
      <c r="I1682" s="204">
        <v>33.42</v>
      </c>
      <c r="J1682" s="204">
        <v>2.12</v>
      </c>
    </row>
    <row r="1683" spans="1:10" customFormat="1" ht="24" customHeight="1" x14ac:dyDescent="0.2">
      <c r="A1683" s="107" t="s">
        <v>2572</v>
      </c>
      <c r="B1683" s="109" t="s">
        <v>2659</v>
      </c>
      <c r="C1683" s="107" t="s">
        <v>15</v>
      </c>
      <c r="D1683" s="107" t="s">
        <v>2660</v>
      </c>
      <c r="E1683" s="284" t="s">
        <v>2573</v>
      </c>
      <c r="F1683" s="284"/>
      <c r="G1683" s="108" t="s">
        <v>531</v>
      </c>
      <c r="H1683" s="205">
        <v>5.7500000000000002E-2</v>
      </c>
      <c r="I1683" s="178">
        <v>32.340000000000003</v>
      </c>
      <c r="J1683" s="178">
        <v>1.85</v>
      </c>
    </row>
    <row r="1684" spans="1:10" customFormat="1" ht="24" customHeight="1" x14ac:dyDescent="0.2">
      <c r="A1684" s="107" t="s">
        <v>2572</v>
      </c>
      <c r="B1684" s="109" t="s">
        <v>2896</v>
      </c>
      <c r="C1684" s="107" t="s">
        <v>15</v>
      </c>
      <c r="D1684" s="107" t="s">
        <v>2897</v>
      </c>
      <c r="E1684" s="284" t="s">
        <v>2573</v>
      </c>
      <c r="F1684" s="284"/>
      <c r="G1684" s="108" t="s">
        <v>531</v>
      </c>
      <c r="H1684" s="205">
        <v>0.1908</v>
      </c>
      <c r="I1684" s="178">
        <v>53.77</v>
      </c>
      <c r="J1684" s="178">
        <v>10.25</v>
      </c>
    </row>
    <row r="1685" spans="1:10" customFormat="1" ht="25.5" x14ac:dyDescent="0.2">
      <c r="A1685" s="206"/>
      <c r="B1685" s="206"/>
      <c r="C1685" s="206"/>
      <c r="D1685" s="206"/>
      <c r="E1685" s="206" t="s">
        <v>3313</v>
      </c>
      <c r="F1685" s="207">
        <v>1.54</v>
      </c>
      <c r="G1685" s="206" t="s">
        <v>3314</v>
      </c>
      <c r="H1685" s="207">
        <v>0</v>
      </c>
      <c r="I1685" s="206" t="s">
        <v>3315</v>
      </c>
      <c r="J1685" s="207">
        <v>1.54</v>
      </c>
    </row>
    <row r="1686" spans="1:10" customFormat="1" ht="15" thickBot="1" x14ac:dyDescent="0.25">
      <c r="A1686" s="206"/>
      <c r="B1686" s="206"/>
      <c r="C1686" s="206"/>
      <c r="D1686" s="206"/>
      <c r="E1686" s="206" t="s">
        <v>3316</v>
      </c>
      <c r="F1686" s="207">
        <v>3.91</v>
      </c>
      <c r="G1686" s="206"/>
      <c r="H1686" s="285" t="s">
        <v>3317</v>
      </c>
      <c r="I1686" s="285"/>
      <c r="J1686" s="207">
        <v>18.13</v>
      </c>
    </row>
    <row r="1687" spans="1:10" customFormat="1" ht="0.95" customHeight="1" thickTop="1" x14ac:dyDescent="0.2">
      <c r="A1687" s="208"/>
      <c r="B1687" s="208"/>
      <c r="C1687" s="208"/>
      <c r="D1687" s="208"/>
      <c r="E1687" s="208"/>
      <c r="F1687" s="208"/>
      <c r="G1687" s="208"/>
      <c r="H1687" s="208"/>
      <c r="I1687" s="208"/>
      <c r="J1687" s="208"/>
    </row>
    <row r="1688" spans="1:10" customFormat="1" ht="18" customHeight="1" x14ac:dyDescent="0.2">
      <c r="A1688" s="179" t="s">
        <v>1261</v>
      </c>
      <c r="B1688" s="180" t="s">
        <v>1</v>
      </c>
      <c r="C1688" s="179" t="s">
        <v>2</v>
      </c>
      <c r="D1688" s="179" t="s">
        <v>3</v>
      </c>
      <c r="E1688" s="281" t="s">
        <v>3297</v>
      </c>
      <c r="F1688" s="281"/>
      <c r="G1688" s="181" t="s">
        <v>4</v>
      </c>
      <c r="H1688" s="180" t="s">
        <v>5</v>
      </c>
      <c r="I1688" s="180" t="s">
        <v>6</v>
      </c>
      <c r="J1688" s="180" t="s">
        <v>8</v>
      </c>
    </row>
    <row r="1689" spans="1:10" customFormat="1" ht="51.95" customHeight="1" x14ac:dyDescent="0.2">
      <c r="A1689" s="187" t="s">
        <v>3298</v>
      </c>
      <c r="B1689" s="189" t="s">
        <v>2078</v>
      </c>
      <c r="C1689" s="187" t="s">
        <v>15</v>
      </c>
      <c r="D1689" s="187" t="s">
        <v>1668</v>
      </c>
      <c r="E1689" s="282" t="s">
        <v>3434</v>
      </c>
      <c r="F1689" s="282"/>
      <c r="G1689" s="188" t="s">
        <v>16</v>
      </c>
      <c r="H1689" s="199">
        <v>1</v>
      </c>
      <c r="I1689" s="190">
        <v>58.83</v>
      </c>
      <c r="J1689" s="190">
        <v>58.83</v>
      </c>
    </row>
    <row r="1690" spans="1:10" customFormat="1" ht="24" customHeight="1" x14ac:dyDescent="0.2">
      <c r="A1690" s="200" t="s">
        <v>3300</v>
      </c>
      <c r="B1690" s="201" t="s">
        <v>3432</v>
      </c>
      <c r="C1690" s="200" t="s">
        <v>15</v>
      </c>
      <c r="D1690" s="200" t="s">
        <v>3433</v>
      </c>
      <c r="E1690" s="283" t="s">
        <v>3306</v>
      </c>
      <c r="F1690" s="283"/>
      <c r="G1690" s="202" t="s">
        <v>55</v>
      </c>
      <c r="H1690" s="203">
        <v>1.3559000000000001</v>
      </c>
      <c r="I1690" s="204">
        <v>33.42</v>
      </c>
      <c r="J1690" s="204">
        <v>45.31</v>
      </c>
    </row>
    <row r="1691" spans="1:10" customFormat="1" ht="24" customHeight="1" x14ac:dyDescent="0.2">
      <c r="A1691" s="107" t="s">
        <v>2572</v>
      </c>
      <c r="B1691" s="109" t="s">
        <v>2659</v>
      </c>
      <c r="C1691" s="107" t="s">
        <v>15</v>
      </c>
      <c r="D1691" s="107" t="s">
        <v>2660</v>
      </c>
      <c r="E1691" s="284" t="s">
        <v>2573</v>
      </c>
      <c r="F1691" s="284"/>
      <c r="G1691" s="108" t="s">
        <v>531</v>
      </c>
      <c r="H1691" s="205">
        <v>2.5499999999999998E-2</v>
      </c>
      <c r="I1691" s="178">
        <v>32.340000000000003</v>
      </c>
      <c r="J1691" s="178">
        <v>0.82</v>
      </c>
    </row>
    <row r="1692" spans="1:10" customFormat="1" ht="24" customHeight="1" x14ac:dyDescent="0.2">
      <c r="A1692" s="107" t="s">
        <v>2572</v>
      </c>
      <c r="B1692" s="109" t="s">
        <v>2665</v>
      </c>
      <c r="C1692" s="107" t="s">
        <v>15</v>
      </c>
      <c r="D1692" s="107" t="s">
        <v>2666</v>
      </c>
      <c r="E1692" s="284" t="s">
        <v>2573</v>
      </c>
      <c r="F1692" s="284"/>
      <c r="G1692" s="108" t="s">
        <v>531</v>
      </c>
      <c r="H1692" s="205">
        <v>0.25490000000000002</v>
      </c>
      <c r="I1692" s="178">
        <v>49.85</v>
      </c>
      <c r="J1692" s="178">
        <v>12.7</v>
      </c>
    </row>
    <row r="1693" spans="1:10" customFormat="1" ht="25.5" x14ac:dyDescent="0.2">
      <c r="A1693" s="206"/>
      <c r="B1693" s="206"/>
      <c r="C1693" s="206"/>
      <c r="D1693" s="206"/>
      <c r="E1693" s="206" t="s">
        <v>3313</v>
      </c>
      <c r="F1693" s="207">
        <v>32.94</v>
      </c>
      <c r="G1693" s="206" t="s">
        <v>3314</v>
      </c>
      <c r="H1693" s="207">
        <v>0</v>
      </c>
      <c r="I1693" s="206" t="s">
        <v>3315</v>
      </c>
      <c r="J1693" s="207">
        <v>32.94</v>
      </c>
    </row>
    <row r="1694" spans="1:10" customFormat="1" ht="15" thickBot="1" x14ac:dyDescent="0.25">
      <c r="A1694" s="206"/>
      <c r="B1694" s="206"/>
      <c r="C1694" s="206"/>
      <c r="D1694" s="206"/>
      <c r="E1694" s="206" t="s">
        <v>3316</v>
      </c>
      <c r="F1694" s="207">
        <v>16.2</v>
      </c>
      <c r="G1694" s="206"/>
      <c r="H1694" s="285" t="s">
        <v>3317</v>
      </c>
      <c r="I1694" s="285"/>
      <c r="J1694" s="207">
        <v>75.03</v>
      </c>
    </row>
    <row r="1695" spans="1:10" customFormat="1" ht="0.95" customHeight="1" thickTop="1" x14ac:dyDescent="0.2">
      <c r="A1695" s="208"/>
      <c r="B1695" s="208"/>
      <c r="C1695" s="208"/>
      <c r="D1695" s="208"/>
      <c r="E1695" s="208"/>
      <c r="F1695" s="208"/>
      <c r="G1695" s="208"/>
      <c r="H1695" s="208"/>
      <c r="I1695" s="208"/>
      <c r="J1695" s="208"/>
    </row>
    <row r="1696" spans="1:10" customFormat="1" ht="18" customHeight="1" x14ac:dyDescent="0.2">
      <c r="A1696" s="179" t="s">
        <v>1263</v>
      </c>
      <c r="B1696" s="180" t="s">
        <v>1</v>
      </c>
      <c r="C1696" s="179" t="s">
        <v>2</v>
      </c>
      <c r="D1696" s="179" t="s">
        <v>3</v>
      </c>
      <c r="E1696" s="281" t="s">
        <v>3297</v>
      </c>
      <c r="F1696" s="281"/>
      <c r="G1696" s="181" t="s">
        <v>4</v>
      </c>
      <c r="H1696" s="180" t="s">
        <v>5</v>
      </c>
      <c r="I1696" s="180" t="s">
        <v>6</v>
      </c>
      <c r="J1696" s="180" t="s">
        <v>8</v>
      </c>
    </row>
    <row r="1697" spans="1:10" customFormat="1" ht="39" customHeight="1" x14ac:dyDescent="0.2">
      <c r="A1697" s="187" t="s">
        <v>3298</v>
      </c>
      <c r="B1697" s="189" t="s">
        <v>2079</v>
      </c>
      <c r="C1697" s="187" t="s">
        <v>15</v>
      </c>
      <c r="D1697" s="187" t="s">
        <v>3233</v>
      </c>
      <c r="E1697" s="282" t="s">
        <v>3559</v>
      </c>
      <c r="F1697" s="282"/>
      <c r="G1697" s="188" t="s">
        <v>25</v>
      </c>
      <c r="H1697" s="199">
        <v>1</v>
      </c>
      <c r="I1697" s="190">
        <v>380.51</v>
      </c>
      <c r="J1697" s="190">
        <v>380.51</v>
      </c>
    </row>
    <row r="1698" spans="1:10" customFormat="1" ht="24" customHeight="1" x14ac:dyDescent="0.2">
      <c r="A1698" s="200" t="s">
        <v>3300</v>
      </c>
      <c r="B1698" s="201" t="s">
        <v>3307</v>
      </c>
      <c r="C1698" s="200" t="s">
        <v>15</v>
      </c>
      <c r="D1698" s="200" t="s">
        <v>3308</v>
      </c>
      <c r="E1698" s="283" t="s">
        <v>3306</v>
      </c>
      <c r="F1698" s="283"/>
      <c r="G1698" s="202" t="s">
        <v>55</v>
      </c>
      <c r="H1698" s="203">
        <v>0.43312859999999997</v>
      </c>
      <c r="I1698" s="204">
        <v>23.58</v>
      </c>
      <c r="J1698" s="204">
        <v>10.210000000000001</v>
      </c>
    </row>
    <row r="1699" spans="1:10" customFormat="1" ht="26.1" customHeight="1" x14ac:dyDescent="0.2">
      <c r="A1699" s="200" t="s">
        <v>3300</v>
      </c>
      <c r="B1699" s="201" t="s">
        <v>3513</v>
      </c>
      <c r="C1699" s="200" t="s">
        <v>15</v>
      </c>
      <c r="D1699" s="200" t="s">
        <v>3514</v>
      </c>
      <c r="E1699" s="283" t="s">
        <v>3306</v>
      </c>
      <c r="F1699" s="283"/>
      <c r="G1699" s="202" t="s">
        <v>55</v>
      </c>
      <c r="H1699" s="203">
        <v>1.128414</v>
      </c>
      <c r="I1699" s="204">
        <v>31.05</v>
      </c>
      <c r="J1699" s="204">
        <v>35.03</v>
      </c>
    </row>
    <row r="1700" spans="1:10" customFormat="1" ht="26.1" customHeight="1" x14ac:dyDescent="0.2">
      <c r="A1700" s="107" t="s">
        <v>2572</v>
      </c>
      <c r="B1700" s="109" t="s">
        <v>2900</v>
      </c>
      <c r="C1700" s="107" t="s">
        <v>15</v>
      </c>
      <c r="D1700" s="107" t="s">
        <v>2901</v>
      </c>
      <c r="E1700" s="284" t="s">
        <v>2573</v>
      </c>
      <c r="F1700" s="284"/>
      <c r="G1700" s="108" t="s">
        <v>25</v>
      </c>
      <c r="H1700" s="205">
        <v>1</v>
      </c>
      <c r="I1700" s="178">
        <v>219.71</v>
      </c>
      <c r="J1700" s="178">
        <v>219.71</v>
      </c>
    </row>
    <row r="1701" spans="1:10" customFormat="1" ht="39" customHeight="1" x14ac:dyDescent="0.2">
      <c r="A1701" s="107" t="s">
        <v>2572</v>
      </c>
      <c r="B1701" s="109" t="s">
        <v>2898</v>
      </c>
      <c r="C1701" s="107" t="s">
        <v>15</v>
      </c>
      <c r="D1701" s="107" t="s">
        <v>2899</v>
      </c>
      <c r="E1701" s="284" t="s">
        <v>2573</v>
      </c>
      <c r="F1701" s="284"/>
      <c r="G1701" s="108" t="s">
        <v>25</v>
      </c>
      <c r="H1701" s="205">
        <v>6</v>
      </c>
      <c r="I1701" s="178">
        <v>19.260000000000002</v>
      </c>
      <c r="J1701" s="178">
        <v>115.56</v>
      </c>
    </row>
    <row r="1702" spans="1:10" customFormat="1" ht="25.5" x14ac:dyDescent="0.2">
      <c r="A1702" s="206"/>
      <c r="B1702" s="206"/>
      <c r="C1702" s="206"/>
      <c r="D1702" s="206"/>
      <c r="E1702" s="206" t="s">
        <v>3313</v>
      </c>
      <c r="F1702" s="207">
        <v>34.619999999999997</v>
      </c>
      <c r="G1702" s="206" t="s">
        <v>3314</v>
      </c>
      <c r="H1702" s="207">
        <v>0</v>
      </c>
      <c r="I1702" s="206" t="s">
        <v>3315</v>
      </c>
      <c r="J1702" s="207">
        <v>34.619999999999997</v>
      </c>
    </row>
    <row r="1703" spans="1:10" customFormat="1" ht="15" thickBot="1" x14ac:dyDescent="0.25">
      <c r="A1703" s="206"/>
      <c r="B1703" s="206"/>
      <c r="C1703" s="206"/>
      <c r="D1703" s="206"/>
      <c r="E1703" s="206" t="s">
        <v>3316</v>
      </c>
      <c r="F1703" s="207">
        <v>104.79</v>
      </c>
      <c r="G1703" s="206"/>
      <c r="H1703" s="285" t="s">
        <v>3317</v>
      </c>
      <c r="I1703" s="285"/>
      <c r="J1703" s="207">
        <v>485.3</v>
      </c>
    </row>
    <row r="1704" spans="1:10" customFormat="1" ht="0.95" customHeight="1" thickTop="1" x14ac:dyDescent="0.2">
      <c r="A1704" s="208"/>
      <c r="B1704" s="208"/>
      <c r="C1704" s="208"/>
      <c r="D1704" s="208"/>
      <c r="E1704" s="208"/>
      <c r="F1704" s="208"/>
      <c r="G1704" s="208"/>
      <c r="H1704" s="208"/>
      <c r="I1704" s="208"/>
      <c r="J1704" s="208"/>
    </row>
    <row r="1705" spans="1:10" customFormat="1" ht="18" customHeight="1" x14ac:dyDescent="0.2">
      <c r="A1705" s="179" t="s">
        <v>1354</v>
      </c>
      <c r="B1705" s="180" t="s">
        <v>1</v>
      </c>
      <c r="C1705" s="179" t="s">
        <v>2</v>
      </c>
      <c r="D1705" s="179" t="s">
        <v>3</v>
      </c>
      <c r="E1705" s="281" t="s">
        <v>3297</v>
      </c>
      <c r="F1705" s="281"/>
      <c r="G1705" s="181" t="s">
        <v>4</v>
      </c>
      <c r="H1705" s="180" t="s">
        <v>5</v>
      </c>
      <c r="I1705" s="180" t="s">
        <v>6</v>
      </c>
      <c r="J1705" s="180" t="s">
        <v>8</v>
      </c>
    </row>
    <row r="1706" spans="1:10" customFormat="1" ht="39" customHeight="1" x14ac:dyDescent="0.2">
      <c r="A1706" s="187" t="s">
        <v>3298</v>
      </c>
      <c r="B1706" s="189" t="s">
        <v>3282</v>
      </c>
      <c r="C1706" s="187" t="s">
        <v>44</v>
      </c>
      <c r="D1706" s="187" t="s">
        <v>2082</v>
      </c>
      <c r="E1706" s="282" t="s">
        <v>3590</v>
      </c>
      <c r="F1706" s="282"/>
      <c r="G1706" s="188" t="s">
        <v>107</v>
      </c>
      <c r="H1706" s="199">
        <v>1</v>
      </c>
      <c r="I1706" s="190">
        <v>94.57</v>
      </c>
      <c r="J1706" s="190">
        <v>94.57</v>
      </c>
    </row>
    <row r="1707" spans="1:10" customFormat="1" ht="26.1" customHeight="1" x14ac:dyDescent="0.2">
      <c r="A1707" s="200" t="s">
        <v>3300</v>
      </c>
      <c r="B1707" s="201" t="s">
        <v>3515</v>
      </c>
      <c r="C1707" s="200" t="s">
        <v>15</v>
      </c>
      <c r="D1707" s="200" t="s">
        <v>3516</v>
      </c>
      <c r="E1707" s="283" t="s">
        <v>3306</v>
      </c>
      <c r="F1707" s="283"/>
      <c r="G1707" s="202" t="s">
        <v>55</v>
      </c>
      <c r="H1707" s="203">
        <v>0.25</v>
      </c>
      <c r="I1707" s="204">
        <v>25.53</v>
      </c>
      <c r="J1707" s="204">
        <v>6.38</v>
      </c>
    </row>
    <row r="1708" spans="1:10" customFormat="1" ht="26.1" customHeight="1" x14ac:dyDescent="0.2">
      <c r="A1708" s="200" t="s">
        <v>3300</v>
      </c>
      <c r="B1708" s="201" t="s">
        <v>3513</v>
      </c>
      <c r="C1708" s="200" t="s">
        <v>15</v>
      </c>
      <c r="D1708" s="200" t="s">
        <v>3514</v>
      </c>
      <c r="E1708" s="283" t="s">
        <v>3306</v>
      </c>
      <c r="F1708" s="283"/>
      <c r="G1708" s="202" t="s">
        <v>55</v>
      </c>
      <c r="H1708" s="203">
        <v>0.25</v>
      </c>
      <c r="I1708" s="204">
        <v>31.05</v>
      </c>
      <c r="J1708" s="204">
        <v>7.76</v>
      </c>
    </row>
    <row r="1709" spans="1:10" customFormat="1" ht="26.1" customHeight="1" x14ac:dyDescent="0.2">
      <c r="A1709" s="107" t="s">
        <v>2572</v>
      </c>
      <c r="B1709" s="109" t="s">
        <v>2904</v>
      </c>
      <c r="C1709" s="107" t="s">
        <v>15</v>
      </c>
      <c r="D1709" s="107" t="s">
        <v>1699</v>
      </c>
      <c r="E1709" s="284" t="s">
        <v>2573</v>
      </c>
      <c r="F1709" s="284"/>
      <c r="G1709" s="108" t="s">
        <v>25</v>
      </c>
      <c r="H1709" s="205">
        <v>0</v>
      </c>
      <c r="I1709" s="178">
        <v>92.21</v>
      </c>
      <c r="J1709" s="178">
        <v>0</v>
      </c>
    </row>
    <row r="1710" spans="1:10" customFormat="1" ht="39" customHeight="1" x14ac:dyDescent="0.2">
      <c r="A1710" s="107" t="s">
        <v>2572</v>
      </c>
      <c r="B1710" s="109" t="s">
        <v>2903</v>
      </c>
      <c r="C1710" s="107" t="s">
        <v>15</v>
      </c>
      <c r="D1710" s="107" t="s">
        <v>3591</v>
      </c>
      <c r="E1710" s="284" t="s">
        <v>2573</v>
      </c>
      <c r="F1710" s="284"/>
      <c r="G1710" s="108" t="s">
        <v>107</v>
      </c>
      <c r="H1710" s="205">
        <v>1.1000000000000001</v>
      </c>
      <c r="I1710" s="178">
        <v>1.44</v>
      </c>
      <c r="J1710" s="178">
        <v>1.58</v>
      </c>
    </row>
    <row r="1711" spans="1:10" customFormat="1" ht="39" customHeight="1" x14ac:dyDescent="0.2">
      <c r="A1711" s="107" t="s">
        <v>2572</v>
      </c>
      <c r="B1711" s="109" t="s">
        <v>2902</v>
      </c>
      <c r="C1711" s="107" t="s">
        <v>15</v>
      </c>
      <c r="D1711" s="107" t="s">
        <v>3592</v>
      </c>
      <c r="E1711" s="284" t="s">
        <v>2573</v>
      </c>
      <c r="F1711" s="284"/>
      <c r="G1711" s="108" t="s">
        <v>107</v>
      </c>
      <c r="H1711" s="205">
        <v>1.1000000000000001</v>
      </c>
      <c r="I1711" s="178">
        <v>70.09</v>
      </c>
      <c r="J1711" s="178">
        <v>77.09</v>
      </c>
    </row>
    <row r="1712" spans="1:10" customFormat="1" ht="26.1" customHeight="1" x14ac:dyDescent="0.2">
      <c r="A1712" s="107" t="s">
        <v>2572</v>
      </c>
      <c r="B1712" s="109" t="s">
        <v>2905</v>
      </c>
      <c r="C1712" s="107" t="s">
        <v>15</v>
      </c>
      <c r="D1712" s="107" t="s">
        <v>1700</v>
      </c>
      <c r="E1712" s="284" t="s">
        <v>2573</v>
      </c>
      <c r="F1712" s="284"/>
      <c r="G1712" s="108" t="s">
        <v>25</v>
      </c>
      <c r="H1712" s="205">
        <v>0</v>
      </c>
      <c r="I1712" s="178">
        <v>502.99</v>
      </c>
      <c r="J1712" s="178">
        <v>0</v>
      </c>
    </row>
    <row r="1713" spans="1:10" customFormat="1" ht="26.1" customHeight="1" x14ac:dyDescent="0.2">
      <c r="A1713" s="107" t="s">
        <v>2572</v>
      </c>
      <c r="B1713" s="109" t="s">
        <v>2906</v>
      </c>
      <c r="C1713" s="107" t="s">
        <v>15</v>
      </c>
      <c r="D1713" s="107" t="s">
        <v>1701</v>
      </c>
      <c r="E1713" s="284" t="s">
        <v>2573</v>
      </c>
      <c r="F1713" s="284"/>
      <c r="G1713" s="108" t="s">
        <v>25</v>
      </c>
      <c r="H1713" s="205">
        <v>0.08</v>
      </c>
      <c r="I1713" s="178">
        <v>22.04</v>
      </c>
      <c r="J1713" s="178">
        <v>1.76</v>
      </c>
    </row>
    <row r="1714" spans="1:10" customFormat="1" ht="25.5" x14ac:dyDescent="0.2">
      <c r="A1714" s="206"/>
      <c r="B1714" s="206"/>
      <c r="C1714" s="206"/>
      <c r="D1714" s="206"/>
      <c r="E1714" s="206" t="s">
        <v>3313</v>
      </c>
      <c r="F1714" s="207">
        <v>10.8</v>
      </c>
      <c r="G1714" s="206" t="s">
        <v>3314</v>
      </c>
      <c r="H1714" s="207">
        <v>0</v>
      </c>
      <c r="I1714" s="206" t="s">
        <v>3315</v>
      </c>
      <c r="J1714" s="207">
        <v>10.8</v>
      </c>
    </row>
    <row r="1715" spans="1:10" customFormat="1" ht="15" thickBot="1" x14ac:dyDescent="0.25">
      <c r="A1715" s="206"/>
      <c r="B1715" s="206"/>
      <c r="C1715" s="206"/>
      <c r="D1715" s="206"/>
      <c r="E1715" s="206" t="s">
        <v>3316</v>
      </c>
      <c r="F1715" s="207">
        <v>26.04</v>
      </c>
      <c r="G1715" s="206"/>
      <c r="H1715" s="285" t="s">
        <v>3317</v>
      </c>
      <c r="I1715" s="285"/>
      <c r="J1715" s="207">
        <v>120.61</v>
      </c>
    </row>
    <row r="1716" spans="1:10" customFormat="1" ht="0.95" customHeight="1" thickTop="1" x14ac:dyDescent="0.2">
      <c r="A1716" s="208"/>
      <c r="B1716" s="208"/>
      <c r="C1716" s="208"/>
      <c r="D1716" s="208"/>
      <c r="E1716" s="208"/>
      <c r="F1716" s="208"/>
      <c r="G1716" s="208"/>
      <c r="H1716" s="208"/>
      <c r="I1716" s="208"/>
      <c r="J1716" s="208"/>
    </row>
    <row r="1717" spans="1:10" customFormat="1" ht="18" customHeight="1" x14ac:dyDescent="0.2">
      <c r="A1717" s="179" t="s">
        <v>1365</v>
      </c>
      <c r="B1717" s="180" t="s">
        <v>1</v>
      </c>
      <c r="C1717" s="179" t="s">
        <v>2</v>
      </c>
      <c r="D1717" s="179" t="s">
        <v>3</v>
      </c>
      <c r="E1717" s="281" t="s">
        <v>3297</v>
      </c>
      <c r="F1717" s="281"/>
      <c r="G1717" s="181" t="s">
        <v>4</v>
      </c>
      <c r="H1717" s="180" t="s">
        <v>5</v>
      </c>
      <c r="I1717" s="180" t="s">
        <v>6</v>
      </c>
      <c r="J1717" s="180" t="s">
        <v>8</v>
      </c>
    </row>
    <row r="1718" spans="1:10" customFormat="1" ht="39" customHeight="1" x14ac:dyDescent="0.2">
      <c r="A1718" s="187" t="s">
        <v>3298</v>
      </c>
      <c r="B1718" s="189" t="s">
        <v>3283</v>
      </c>
      <c r="C1718" s="187" t="s">
        <v>44</v>
      </c>
      <c r="D1718" s="187" t="s">
        <v>2083</v>
      </c>
      <c r="E1718" s="282" t="s">
        <v>3590</v>
      </c>
      <c r="F1718" s="282"/>
      <c r="G1718" s="188" t="s">
        <v>107</v>
      </c>
      <c r="H1718" s="199">
        <v>1</v>
      </c>
      <c r="I1718" s="190">
        <v>54.44</v>
      </c>
      <c r="J1718" s="190">
        <v>54.44</v>
      </c>
    </row>
    <row r="1719" spans="1:10" customFormat="1" ht="26.1" customHeight="1" x14ac:dyDescent="0.2">
      <c r="A1719" s="200" t="s">
        <v>3300</v>
      </c>
      <c r="B1719" s="201" t="s">
        <v>3515</v>
      </c>
      <c r="C1719" s="200" t="s">
        <v>15</v>
      </c>
      <c r="D1719" s="200" t="s">
        <v>3516</v>
      </c>
      <c r="E1719" s="283" t="s">
        <v>3306</v>
      </c>
      <c r="F1719" s="283"/>
      <c r="G1719" s="202" t="s">
        <v>55</v>
      </c>
      <c r="H1719" s="203">
        <v>0.25</v>
      </c>
      <c r="I1719" s="204">
        <v>25.53</v>
      </c>
      <c r="J1719" s="204">
        <v>6.38</v>
      </c>
    </row>
    <row r="1720" spans="1:10" customFormat="1" ht="26.1" customHeight="1" x14ac:dyDescent="0.2">
      <c r="A1720" s="200" t="s">
        <v>3300</v>
      </c>
      <c r="B1720" s="201" t="s">
        <v>3513</v>
      </c>
      <c r="C1720" s="200" t="s">
        <v>15</v>
      </c>
      <c r="D1720" s="200" t="s">
        <v>3514</v>
      </c>
      <c r="E1720" s="283" t="s">
        <v>3306</v>
      </c>
      <c r="F1720" s="283"/>
      <c r="G1720" s="202" t="s">
        <v>55</v>
      </c>
      <c r="H1720" s="203">
        <v>0.25</v>
      </c>
      <c r="I1720" s="204">
        <v>31.05</v>
      </c>
      <c r="J1720" s="204">
        <v>7.76</v>
      </c>
    </row>
    <row r="1721" spans="1:10" customFormat="1" ht="26.1" customHeight="1" x14ac:dyDescent="0.2">
      <c r="A1721" s="107" t="s">
        <v>2572</v>
      </c>
      <c r="B1721" s="109" t="s">
        <v>2904</v>
      </c>
      <c r="C1721" s="107" t="s">
        <v>15</v>
      </c>
      <c r="D1721" s="107" t="s">
        <v>1699</v>
      </c>
      <c r="E1721" s="284" t="s">
        <v>2573</v>
      </c>
      <c r="F1721" s="284"/>
      <c r="G1721" s="108" t="s">
        <v>25</v>
      </c>
      <c r="H1721" s="205">
        <v>0</v>
      </c>
      <c r="I1721" s="178">
        <v>92.21</v>
      </c>
      <c r="J1721" s="178">
        <v>0</v>
      </c>
    </row>
    <row r="1722" spans="1:10" customFormat="1" ht="26.1" customHeight="1" x14ac:dyDescent="0.2">
      <c r="A1722" s="107" t="s">
        <v>2572</v>
      </c>
      <c r="B1722" s="109" t="s">
        <v>2906</v>
      </c>
      <c r="C1722" s="107" t="s">
        <v>15</v>
      </c>
      <c r="D1722" s="107" t="s">
        <v>1701</v>
      </c>
      <c r="E1722" s="284" t="s">
        <v>2573</v>
      </c>
      <c r="F1722" s="284"/>
      <c r="G1722" s="108" t="s">
        <v>25</v>
      </c>
      <c r="H1722" s="205">
        <v>0.08</v>
      </c>
      <c r="I1722" s="178">
        <v>22.04</v>
      </c>
      <c r="J1722" s="178">
        <v>1.76</v>
      </c>
    </row>
    <row r="1723" spans="1:10" customFormat="1" ht="39" customHeight="1" x14ac:dyDescent="0.2">
      <c r="A1723" s="107" t="s">
        <v>2572</v>
      </c>
      <c r="B1723" s="109" t="s">
        <v>2903</v>
      </c>
      <c r="C1723" s="107" t="s">
        <v>15</v>
      </c>
      <c r="D1723" s="107" t="s">
        <v>3591</v>
      </c>
      <c r="E1723" s="284" t="s">
        <v>2573</v>
      </c>
      <c r="F1723" s="284"/>
      <c r="G1723" s="108" t="s">
        <v>107</v>
      </c>
      <c r="H1723" s="205">
        <v>1.1000000000000001</v>
      </c>
      <c r="I1723" s="178">
        <v>1.44</v>
      </c>
      <c r="J1723" s="178">
        <v>1.58</v>
      </c>
    </row>
    <row r="1724" spans="1:10" customFormat="1" ht="26.1" customHeight="1" x14ac:dyDescent="0.2">
      <c r="A1724" s="107" t="s">
        <v>2572</v>
      </c>
      <c r="B1724" s="109" t="s">
        <v>2905</v>
      </c>
      <c r="C1724" s="107" t="s">
        <v>15</v>
      </c>
      <c r="D1724" s="107" t="s">
        <v>1700</v>
      </c>
      <c r="E1724" s="284" t="s">
        <v>2573</v>
      </c>
      <c r="F1724" s="284"/>
      <c r="G1724" s="108" t="s">
        <v>25</v>
      </c>
      <c r="H1724" s="205">
        <v>0</v>
      </c>
      <c r="I1724" s="178">
        <v>502.99</v>
      </c>
      <c r="J1724" s="178">
        <v>0</v>
      </c>
    </row>
    <row r="1725" spans="1:10" customFormat="1" ht="39" customHeight="1" x14ac:dyDescent="0.2">
      <c r="A1725" s="107" t="s">
        <v>2572</v>
      </c>
      <c r="B1725" s="109" t="s">
        <v>2907</v>
      </c>
      <c r="C1725" s="107" t="s">
        <v>15</v>
      </c>
      <c r="D1725" s="107" t="s">
        <v>3593</v>
      </c>
      <c r="E1725" s="284" t="s">
        <v>2573</v>
      </c>
      <c r="F1725" s="284"/>
      <c r="G1725" s="108" t="s">
        <v>107</v>
      </c>
      <c r="H1725" s="205">
        <v>1.1000000000000001</v>
      </c>
      <c r="I1725" s="178">
        <v>33.6</v>
      </c>
      <c r="J1725" s="178">
        <v>36.96</v>
      </c>
    </row>
    <row r="1726" spans="1:10" customFormat="1" ht="25.5" x14ac:dyDescent="0.2">
      <c r="A1726" s="206"/>
      <c r="B1726" s="206"/>
      <c r="C1726" s="206"/>
      <c r="D1726" s="206"/>
      <c r="E1726" s="206" t="s">
        <v>3313</v>
      </c>
      <c r="F1726" s="207">
        <v>10.8</v>
      </c>
      <c r="G1726" s="206" t="s">
        <v>3314</v>
      </c>
      <c r="H1726" s="207">
        <v>0</v>
      </c>
      <c r="I1726" s="206" t="s">
        <v>3315</v>
      </c>
      <c r="J1726" s="207">
        <v>10.8</v>
      </c>
    </row>
    <row r="1727" spans="1:10" customFormat="1" ht="15" thickBot="1" x14ac:dyDescent="0.25">
      <c r="A1727" s="206"/>
      <c r="B1727" s="206"/>
      <c r="C1727" s="206"/>
      <c r="D1727" s="206"/>
      <c r="E1727" s="206" t="s">
        <v>3316</v>
      </c>
      <c r="F1727" s="207">
        <v>14.99</v>
      </c>
      <c r="G1727" s="206"/>
      <c r="H1727" s="285" t="s">
        <v>3317</v>
      </c>
      <c r="I1727" s="285"/>
      <c r="J1727" s="207">
        <v>69.430000000000007</v>
      </c>
    </row>
    <row r="1728" spans="1:10" customFormat="1" ht="0.95" customHeight="1" thickTop="1" x14ac:dyDescent="0.2">
      <c r="A1728" s="208"/>
      <c r="B1728" s="208"/>
      <c r="C1728" s="208"/>
      <c r="D1728" s="208"/>
      <c r="E1728" s="208"/>
      <c r="F1728" s="208"/>
      <c r="G1728" s="208"/>
      <c r="H1728" s="208"/>
      <c r="I1728" s="208"/>
      <c r="J1728" s="208"/>
    </row>
    <row r="1729" spans="1:10" customFormat="1" ht="18" customHeight="1" x14ac:dyDescent="0.2">
      <c r="A1729" s="179" t="s">
        <v>1370</v>
      </c>
      <c r="B1729" s="180" t="s">
        <v>1</v>
      </c>
      <c r="C1729" s="179" t="s">
        <v>2</v>
      </c>
      <c r="D1729" s="179" t="s">
        <v>3</v>
      </c>
      <c r="E1729" s="281" t="s">
        <v>3297</v>
      </c>
      <c r="F1729" s="281"/>
      <c r="G1729" s="181" t="s">
        <v>4</v>
      </c>
      <c r="H1729" s="180" t="s">
        <v>5</v>
      </c>
      <c r="I1729" s="180" t="s">
        <v>6</v>
      </c>
      <c r="J1729" s="180" t="s">
        <v>8</v>
      </c>
    </row>
    <row r="1730" spans="1:10" customFormat="1" ht="39" customHeight="1" x14ac:dyDescent="0.2">
      <c r="A1730" s="187" t="s">
        <v>3298</v>
      </c>
      <c r="B1730" s="189" t="s">
        <v>3284</v>
      </c>
      <c r="C1730" s="187" t="s">
        <v>44</v>
      </c>
      <c r="D1730" s="187" t="s">
        <v>2084</v>
      </c>
      <c r="E1730" s="282" t="s">
        <v>3590</v>
      </c>
      <c r="F1730" s="282"/>
      <c r="G1730" s="188" t="s">
        <v>107</v>
      </c>
      <c r="H1730" s="199">
        <v>1</v>
      </c>
      <c r="I1730" s="190">
        <v>74.69</v>
      </c>
      <c r="J1730" s="190">
        <v>74.69</v>
      </c>
    </row>
    <row r="1731" spans="1:10" customFormat="1" ht="26.1" customHeight="1" x14ac:dyDescent="0.2">
      <c r="A1731" s="200" t="s">
        <v>3300</v>
      </c>
      <c r="B1731" s="201" t="s">
        <v>3515</v>
      </c>
      <c r="C1731" s="200" t="s">
        <v>15</v>
      </c>
      <c r="D1731" s="200" t="s">
        <v>3516</v>
      </c>
      <c r="E1731" s="283" t="s">
        <v>3306</v>
      </c>
      <c r="F1731" s="283"/>
      <c r="G1731" s="202" t="s">
        <v>55</v>
      </c>
      <c r="H1731" s="203">
        <v>0.25</v>
      </c>
      <c r="I1731" s="204">
        <v>25.53</v>
      </c>
      <c r="J1731" s="204">
        <v>6.38</v>
      </c>
    </row>
    <row r="1732" spans="1:10" customFormat="1" ht="26.1" customHeight="1" x14ac:dyDescent="0.2">
      <c r="A1732" s="200" t="s">
        <v>3300</v>
      </c>
      <c r="B1732" s="201" t="s">
        <v>3513</v>
      </c>
      <c r="C1732" s="200" t="s">
        <v>15</v>
      </c>
      <c r="D1732" s="200" t="s">
        <v>3514</v>
      </c>
      <c r="E1732" s="283" t="s">
        <v>3306</v>
      </c>
      <c r="F1732" s="283"/>
      <c r="G1732" s="202" t="s">
        <v>55</v>
      </c>
      <c r="H1732" s="203">
        <v>0.25</v>
      </c>
      <c r="I1732" s="204">
        <v>31.05</v>
      </c>
      <c r="J1732" s="204">
        <v>7.76</v>
      </c>
    </row>
    <row r="1733" spans="1:10" customFormat="1" ht="26.1" customHeight="1" x14ac:dyDescent="0.2">
      <c r="A1733" s="107" t="s">
        <v>2572</v>
      </c>
      <c r="B1733" s="109" t="s">
        <v>2906</v>
      </c>
      <c r="C1733" s="107" t="s">
        <v>15</v>
      </c>
      <c r="D1733" s="107" t="s">
        <v>1701</v>
      </c>
      <c r="E1733" s="284" t="s">
        <v>2573</v>
      </c>
      <c r="F1733" s="284"/>
      <c r="G1733" s="108" t="s">
        <v>25</v>
      </c>
      <c r="H1733" s="205">
        <v>0.08</v>
      </c>
      <c r="I1733" s="178">
        <v>22.04</v>
      </c>
      <c r="J1733" s="178">
        <v>1.76</v>
      </c>
    </row>
    <row r="1734" spans="1:10" customFormat="1" ht="39" customHeight="1" x14ac:dyDescent="0.2">
      <c r="A1734" s="107" t="s">
        <v>2572</v>
      </c>
      <c r="B1734" s="109" t="s">
        <v>2909</v>
      </c>
      <c r="C1734" s="107" t="s">
        <v>15</v>
      </c>
      <c r="D1734" s="107" t="s">
        <v>3594</v>
      </c>
      <c r="E1734" s="284" t="s">
        <v>2573</v>
      </c>
      <c r="F1734" s="284"/>
      <c r="G1734" s="108" t="s">
        <v>107</v>
      </c>
      <c r="H1734" s="205">
        <v>1.1000000000000001</v>
      </c>
      <c r="I1734" s="178">
        <v>1.78</v>
      </c>
      <c r="J1734" s="178">
        <v>1.95</v>
      </c>
    </row>
    <row r="1735" spans="1:10" customFormat="1" ht="39" customHeight="1" x14ac:dyDescent="0.2">
      <c r="A1735" s="107" t="s">
        <v>2572</v>
      </c>
      <c r="B1735" s="109" t="s">
        <v>2908</v>
      </c>
      <c r="C1735" s="107" t="s">
        <v>15</v>
      </c>
      <c r="D1735" s="107" t="s">
        <v>3595</v>
      </c>
      <c r="E1735" s="284" t="s">
        <v>2573</v>
      </c>
      <c r="F1735" s="284"/>
      <c r="G1735" s="108" t="s">
        <v>107</v>
      </c>
      <c r="H1735" s="205">
        <v>1.1000000000000001</v>
      </c>
      <c r="I1735" s="178">
        <v>51.68</v>
      </c>
      <c r="J1735" s="178">
        <v>56.84</v>
      </c>
    </row>
    <row r="1736" spans="1:10" customFormat="1" ht="26.1" customHeight="1" x14ac:dyDescent="0.2">
      <c r="A1736" s="107" t="s">
        <v>2572</v>
      </c>
      <c r="B1736" s="109" t="s">
        <v>2905</v>
      </c>
      <c r="C1736" s="107" t="s">
        <v>15</v>
      </c>
      <c r="D1736" s="107" t="s">
        <v>1700</v>
      </c>
      <c r="E1736" s="284" t="s">
        <v>2573</v>
      </c>
      <c r="F1736" s="284"/>
      <c r="G1736" s="108" t="s">
        <v>25</v>
      </c>
      <c r="H1736" s="205">
        <v>0</v>
      </c>
      <c r="I1736" s="178">
        <v>502.99</v>
      </c>
      <c r="J1736" s="178">
        <v>0</v>
      </c>
    </row>
    <row r="1737" spans="1:10" customFormat="1" ht="26.1" customHeight="1" x14ac:dyDescent="0.2">
      <c r="A1737" s="107" t="s">
        <v>2572</v>
      </c>
      <c r="B1737" s="109" t="s">
        <v>2904</v>
      </c>
      <c r="C1737" s="107" t="s">
        <v>15</v>
      </c>
      <c r="D1737" s="107" t="s">
        <v>1699</v>
      </c>
      <c r="E1737" s="284" t="s">
        <v>2573</v>
      </c>
      <c r="F1737" s="284"/>
      <c r="G1737" s="108" t="s">
        <v>25</v>
      </c>
      <c r="H1737" s="205">
        <v>0</v>
      </c>
      <c r="I1737" s="178">
        <v>92.21</v>
      </c>
      <c r="J1737" s="178">
        <v>0</v>
      </c>
    </row>
    <row r="1738" spans="1:10" customFormat="1" ht="25.5" x14ac:dyDescent="0.2">
      <c r="A1738" s="206"/>
      <c r="B1738" s="206"/>
      <c r="C1738" s="206"/>
      <c r="D1738" s="206"/>
      <c r="E1738" s="206" t="s">
        <v>3313</v>
      </c>
      <c r="F1738" s="207">
        <v>10.8</v>
      </c>
      <c r="G1738" s="206" t="s">
        <v>3314</v>
      </c>
      <c r="H1738" s="207">
        <v>0</v>
      </c>
      <c r="I1738" s="206" t="s">
        <v>3315</v>
      </c>
      <c r="J1738" s="207">
        <v>10.8</v>
      </c>
    </row>
    <row r="1739" spans="1:10" customFormat="1" ht="15" thickBot="1" x14ac:dyDescent="0.25">
      <c r="A1739" s="206"/>
      <c r="B1739" s="206"/>
      <c r="C1739" s="206"/>
      <c r="D1739" s="206"/>
      <c r="E1739" s="206" t="s">
        <v>3316</v>
      </c>
      <c r="F1739" s="207">
        <v>20.56</v>
      </c>
      <c r="G1739" s="206"/>
      <c r="H1739" s="285" t="s">
        <v>3317</v>
      </c>
      <c r="I1739" s="285"/>
      <c r="J1739" s="207">
        <v>95.25</v>
      </c>
    </row>
    <row r="1740" spans="1:10" customFormat="1" ht="0.95" customHeight="1" thickTop="1" x14ac:dyDescent="0.2">
      <c r="A1740" s="208"/>
      <c r="B1740" s="208"/>
      <c r="C1740" s="208"/>
      <c r="D1740" s="208"/>
      <c r="E1740" s="208"/>
      <c r="F1740" s="208"/>
      <c r="G1740" s="208"/>
      <c r="H1740" s="208"/>
      <c r="I1740" s="208"/>
      <c r="J1740" s="208"/>
    </row>
    <row r="1741" spans="1:10" customFormat="1" ht="18" customHeight="1" x14ac:dyDescent="0.2">
      <c r="A1741" s="179" t="s">
        <v>1386</v>
      </c>
      <c r="B1741" s="180" t="s">
        <v>1</v>
      </c>
      <c r="C1741" s="179" t="s">
        <v>2</v>
      </c>
      <c r="D1741" s="179" t="s">
        <v>3</v>
      </c>
      <c r="E1741" s="281" t="s">
        <v>3297</v>
      </c>
      <c r="F1741" s="281"/>
      <c r="G1741" s="181" t="s">
        <v>4</v>
      </c>
      <c r="H1741" s="180" t="s">
        <v>5</v>
      </c>
      <c r="I1741" s="180" t="s">
        <v>6</v>
      </c>
      <c r="J1741" s="180" t="s">
        <v>8</v>
      </c>
    </row>
    <row r="1742" spans="1:10" customFormat="1" ht="39" customHeight="1" x14ac:dyDescent="0.2">
      <c r="A1742" s="187" t="s">
        <v>3298</v>
      </c>
      <c r="B1742" s="189" t="s">
        <v>3285</v>
      </c>
      <c r="C1742" s="187" t="s">
        <v>44</v>
      </c>
      <c r="D1742" s="187" t="s">
        <v>2085</v>
      </c>
      <c r="E1742" s="282" t="s">
        <v>3590</v>
      </c>
      <c r="F1742" s="282"/>
      <c r="G1742" s="188" t="s">
        <v>107</v>
      </c>
      <c r="H1742" s="199">
        <v>1</v>
      </c>
      <c r="I1742" s="190">
        <v>117.49</v>
      </c>
      <c r="J1742" s="190">
        <v>117.49</v>
      </c>
    </row>
    <row r="1743" spans="1:10" customFormat="1" ht="26.1" customHeight="1" x14ac:dyDescent="0.2">
      <c r="A1743" s="200" t="s">
        <v>3300</v>
      </c>
      <c r="B1743" s="201" t="s">
        <v>3513</v>
      </c>
      <c r="C1743" s="200" t="s">
        <v>15</v>
      </c>
      <c r="D1743" s="200" t="s">
        <v>3514</v>
      </c>
      <c r="E1743" s="283" t="s">
        <v>3306</v>
      </c>
      <c r="F1743" s="283"/>
      <c r="G1743" s="202" t="s">
        <v>55</v>
      </c>
      <c r="H1743" s="203">
        <v>0.25</v>
      </c>
      <c r="I1743" s="204">
        <v>31.05</v>
      </c>
      <c r="J1743" s="204">
        <v>7.76</v>
      </c>
    </row>
    <row r="1744" spans="1:10" customFormat="1" ht="26.1" customHeight="1" x14ac:dyDescent="0.2">
      <c r="A1744" s="200" t="s">
        <v>3300</v>
      </c>
      <c r="B1744" s="201" t="s">
        <v>3515</v>
      </c>
      <c r="C1744" s="200" t="s">
        <v>15</v>
      </c>
      <c r="D1744" s="200" t="s">
        <v>3516</v>
      </c>
      <c r="E1744" s="283" t="s">
        <v>3306</v>
      </c>
      <c r="F1744" s="283"/>
      <c r="G1744" s="202" t="s">
        <v>55</v>
      </c>
      <c r="H1744" s="203">
        <v>0.25</v>
      </c>
      <c r="I1744" s="204">
        <v>25.53</v>
      </c>
      <c r="J1744" s="204">
        <v>6.38</v>
      </c>
    </row>
    <row r="1745" spans="1:10" customFormat="1" ht="26.1" customHeight="1" x14ac:dyDescent="0.2">
      <c r="A1745" s="107" t="s">
        <v>2572</v>
      </c>
      <c r="B1745" s="109" t="s">
        <v>2905</v>
      </c>
      <c r="C1745" s="107" t="s">
        <v>15</v>
      </c>
      <c r="D1745" s="107" t="s">
        <v>1700</v>
      </c>
      <c r="E1745" s="284" t="s">
        <v>2573</v>
      </c>
      <c r="F1745" s="284"/>
      <c r="G1745" s="108" t="s">
        <v>25</v>
      </c>
      <c r="H1745" s="205">
        <v>0</v>
      </c>
      <c r="I1745" s="178">
        <v>502.99</v>
      </c>
      <c r="J1745" s="178">
        <v>0</v>
      </c>
    </row>
    <row r="1746" spans="1:10" customFormat="1" ht="39" customHeight="1" x14ac:dyDescent="0.2">
      <c r="A1746" s="107" t="s">
        <v>2572</v>
      </c>
      <c r="B1746" s="109" t="s">
        <v>2910</v>
      </c>
      <c r="C1746" s="107" t="s">
        <v>15</v>
      </c>
      <c r="D1746" s="107" t="s">
        <v>3596</v>
      </c>
      <c r="E1746" s="284" t="s">
        <v>2573</v>
      </c>
      <c r="F1746" s="284"/>
      <c r="G1746" s="108" t="s">
        <v>107</v>
      </c>
      <c r="H1746" s="205">
        <v>1.1000000000000001</v>
      </c>
      <c r="I1746" s="178">
        <v>87.18</v>
      </c>
      <c r="J1746" s="178">
        <v>95.89</v>
      </c>
    </row>
    <row r="1747" spans="1:10" customFormat="1" ht="26.1" customHeight="1" x14ac:dyDescent="0.2">
      <c r="A1747" s="107" t="s">
        <v>2572</v>
      </c>
      <c r="B1747" s="109" t="s">
        <v>2906</v>
      </c>
      <c r="C1747" s="107" t="s">
        <v>15</v>
      </c>
      <c r="D1747" s="107" t="s">
        <v>1701</v>
      </c>
      <c r="E1747" s="284" t="s">
        <v>2573</v>
      </c>
      <c r="F1747" s="284"/>
      <c r="G1747" s="108" t="s">
        <v>25</v>
      </c>
      <c r="H1747" s="205">
        <v>0.08</v>
      </c>
      <c r="I1747" s="178">
        <v>22.04</v>
      </c>
      <c r="J1747" s="178">
        <v>1.76</v>
      </c>
    </row>
    <row r="1748" spans="1:10" customFormat="1" ht="26.1" customHeight="1" x14ac:dyDescent="0.2">
      <c r="A1748" s="107" t="s">
        <v>2572</v>
      </c>
      <c r="B1748" s="109" t="s">
        <v>2904</v>
      </c>
      <c r="C1748" s="107" t="s">
        <v>15</v>
      </c>
      <c r="D1748" s="107" t="s">
        <v>1699</v>
      </c>
      <c r="E1748" s="284" t="s">
        <v>2573</v>
      </c>
      <c r="F1748" s="284"/>
      <c r="G1748" s="108" t="s">
        <v>25</v>
      </c>
      <c r="H1748" s="205">
        <v>0</v>
      </c>
      <c r="I1748" s="178">
        <v>92.21</v>
      </c>
      <c r="J1748" s="178">
        <v>0</v>
      </c>
    </row>
    <row r="1749" spans="1:10" customFormat="1" ht="39" customHeight="1" x14ac:dyDescent="0.2">
      <c r="A1749" s="107" t="s">
        <v>2572</v>
      </c>
      <c r="B1749" s="109" t="s">
        <v>2911</v>
      </c>
      <c r="C1749" s="107" t="s">
        <v>15</v>
      </c>
      <c r="D1749" s="107" t="s">
        <v>3597</v>
      </c>
      <c r="E1749" s="284" t="s">
        <v>2573</v>
      </c>
      <c r="F1749" s="284"/>
      <c r="G1749" s="108" t="s">
        <v>107</v>
      </c>
      <c r="H1749" s="205">
        <v>1.1000000000000001</v>
      </c>
      <c r="I1749" s="178">
        <v>5.19</v>
      </c>
      <c r="J1749" s="178">
        <v>5.7</v>
      </c>
    </row>
    <row r="1750" spans="1:10" customFormat="1" ht="25.5" x14ac:dyDescent="0.2">
      <c r="A1750" s="206"/>
      <c r="B1750" s="206"/>
      <c r="C1750" s="206"/>
      <c r="D1750" s="206"/>
      <c r="E1750" s="206" t="s">
        <v>3313</v>
      </c>
      <c r="F1750" s="207">
        <v>10.8</v>
      </c>
      <c r="G1750" s="206" t="s">
        <v>3314</v>
      </c>
      <c r="H1750" s="207">
        <v>0</v>
      </c>
      <c r="I1750" s="206" t="s">
        <v>3315</v>
      </c>
      <c r="J1750" s="207">
        <v>10.8</v>
      </c>
    </row>
    <row r="1751" spans="1:10" customFormat="1" ht="15" thickBot="1" x14ac:dyDescent="0.25">
      <c r="A1751" s="206"/>
      <c r="B1751" s="206"/>
      <c r="C1751" s="206"/>
      <c r="D1751" s="206"/>
      <c r="E1751" s="206" t="s">
        <v>3316</v>
      </c>
      <c r="F1751" s="207">
        <v>32.35</v>
      </c>
      <c r="G1751" s="206"/>
      <c r="H1751" s="285" t="s">
        <v>3317</v>
      </c>
      <c r="I1751" s="285"/>
      <c r="J1751" s="207">
        <v>149.84</v>
      </c>
    </row>
    <row r="1752" spans="1:10" customFormat="1" ht="0.95" customHeight="1" thickTop="1" x14ac:dyDescent="0.2">
      <c r="A1752" s="208"/>
      <c r="B1752" s="208"/>
      <c r="C1752" s="208"/>
      <c r="D1752" s="208"/>
      <c r="E1752" s="208"/>
      <c r="F1752" s="208"/>
      <c r="G1752" s="208"/>
      <c r="H1752" s="208"/>
      <c r="I1752" s="208"/>
      <c r="J1752" s="208"/>
    </row>
    <row r="1753" spans="1:10" customFormat="1" ht="18" customHeight="1" x14ac:dyDescent="0.2">
      <c r="A1753" s="179" t="s">
        <v>2067</v>
      </c>
      <c r="B1753" s="180" t="s">
        <v>1</v>
      </c>
      <c r="C1753" s="179" t="s">
        <v>2</v>
      </c>
      <c r="D1753" s="179" t="s">
        <v>3</v>
      </c>
      <c r="E1753" s="281" t="s">
        <v>3297</v>
      </c>
      <c r="F1753" s="281"/>
      <c r="G1753" s="181" t="s">
        <v>4</v>
      </c>
      <c r="H1753" s="180" t="s">
        <v>5</v>
      </c>
      <c r="I1753" s="180" t="s">
        <v>6</v>
      </c>
      <c r="J1753" s="180" t="s">
        <v>8</v>
      </c>
    </row>
    <row r="1754" spans="1:10" customFormat="1" ht="39" customHeight="1" x14ac:dyDescent="0.2">
      <c r="A1754" s="187" t="s">
        <v>3298</v>
      </c>
      <c r="B1754" s="189" t="s">
        <v>2086</v>
      </c>
      <c r="C1754" s="187" t="s">
        <v>15</v>
      </c>
      <c r="D1754" s="187" t="s">
        <v>3286</v>
      </c>
      <c r="E1754" s="282" t="s">
        <v>3598</v>
      </c>
      <c r="F1754" s="282"/>
      <c r="G1754" s="188" t="s">
        <v>25</v>
      </c>
      <c r="H1754" s="199">
        <v>1</v>
      </c>
      <c r="I1754" s="190">
        <v>2167.84</v>
      </c>
      <c r="J1754" s="190">
        <v>2167.84</v>
      </c>
    </row>
    <row r="1755" spans="1:10" customFormat="1" ht="26.1" customHeight="1" x14ac:dyDescent="0.2">
      <c r="A1755" s="200" t="s">
        <v>3300</v>
      </c>
      <c r="B1755" s="201" t="s">
        <v>3599</v>
      </c>
      <c r="C1755" s="200" t="s">
        <v>15</v>
      </c>
      <c r="D1755" s="200" t="s">
        <v>3600</v>
      </c>
      <c r="E1755" s="283" t="s">
        <v>3306</v>
      </c>
      <c r="F1755" s="283"/>
      <c r="G1755" s="202" t="s">
        <v>55</v>
      </c>
      <c r="H1755" s="203">
        <v>2.5324</v>
      </c>
      <c r="I1755" s="204">
        <v>33.880000000000003</v>
      </c>
      <c r="J1755" s="204">
        <v>85.79</v>
      </c>
    </row>
    <row r="1756" spans="1:10" customFormat="1" ht="26.1" customHeight="1" x14ac:dyDescent="0.2">
      <c r="A1756" s="200" t="s">
        <v>3300</v>
      </c>
      <c r="B1756" s="201" t="s">
        <v>3352</v>
      </c>
      <c r="C1756" s="200" t="s">
        <v>15</v>
      </c>
      <c r="D1756" s="200" t="s">
        <v>3353</v>
      </c>
      <c r="E1756" s="283" t="s">
        <v>3306</v>
      </c>
      <c r="F1756" s="283"/>
      <c r="G1756" s="202" t="s">
        <v>55</v>
      </c>
      <c r="H1756" s="203">
        <v>2.5324</v>
      </c>
      <c r="I1756" s="204">
        <v>27.46</v>
      </c>
      <c r="J1756" s="204">
        <v>69.53</v>
      </c>
    </row>
    <row r="1757" spans="1:10" customFormat="1" ht="39" customHeight="1" x14ac:dyDescent="0.2">
      <c r="A1757" s="107" t="s">
        <v>2572</v>
      </c>
      <c r="B1757" s="109" t="s">
        <v>2688</v>
      </c>
      <c r="C1757" s="107" t="s">
        <v>15</v>
      </c>
      <c r="D1757" s="107" t="s">
        <v>2689</v>
      </c>
      <c r="E1757" s="284" t="s">
        <v>2573</v>
      </c>
      <c r="F1757" s="284"/>
      <c r="G1757" s="108" t="s">
        <v>25</v>
      </c>
      <c r="H1757" s="205">
        <v>10</v>
      </c>
      <c r="I1757" s="178">
        <v>1.32</v>
      </c>
      <c r="J1757" s="178">
        <v>13.2</v>
      </c>
    </row>
    <row r="1758" spans="1:10" customFormat="1" ht="26.1" customHeight="1" x14ac:dyDescent="0.2">
      <c r="A1758" s="107" t="s">
        <v>2572</v>
      </c>
      <c r="B1758" s="109" t="s">
        <v>2916</v>
      </c>
      <c r="C1758" s="107" t="s">
        <v>15</v>
      </c>
      <c r="D1758" s="107" t="s">
        <v>2917</v>
      </c>
      <c r="E1758" s="284" t="s">
        <v>2573</v>
      </c>
      <c r="F1758" s="284"/>
      <c r="G1758" s="108" t="s">
        <v>25</v>
      </c>
      <c r="H1758" s="205">
        <v>2</v>
      </c>
      <c r="I1758" s="178">
        <v>20.27</v>
      </c>
      <c r="J1758" s="178">
        <v>40.54</v>
      </c>
    </row>
    <row r="1759" spans="1:10" customFormat="1" ht="39" customHeight="1" x14ac:dyDescent="0.2">
      <c r="A1759" s="107" t="s">
        <v>2572</v>
      </c>
      <c r="B1759" s="109" t="s">
        <v>2912</v>
      </c>
      <c r="C1759" s="107" t="s">
        <v>15</v>
      </c>
      <c r="D1759" s="107" t="s">
        <v>2913</v>
      </c>
      <c r="E1759" s="284" t="s">
        <v>2573</v>
      </c>
      <c r="F1759" s="284"/>
      <c r="G1759" s="108" t="s">
        <v>25</v>
      </c>
      <c r="H1759" s="205">
        <v>9</v>
      </c>
      <c r="I1759" s="178">
        <v>0.61</v>
      </c>
      <c r="J1759" s="178">
        <v>5.49</v>
      </c>
    </row>
    <row r="1760" spans="1:10" customFormat="1" ht="39" customHeight="1" x14ac:dyDescent="0.2">
      <c r="A1760" s="107" t="s">
        <v>2572</v>
      </c>
      <c r="B1760" s="109" t="s">
        <v>2915</v>
      </c>
      <c r="C1760" s="107" t="s">
        <v>15</v>
      </c>
      <c r="D1760" s="107" t="s">
        <v>3601</v>
      </c>
      <c r="E1760" s="284" t="s">
        <v>2573</v>
      </c>
      <c r="F1760" s="284"/>
      <c r="G1760" s="108" t="s">
        <v>25</v>
      </c>
      <c r="H1760" s="205">
        <v>4</v>
      </c>
      <c r="I1760" s="178">
        <v>0.52</v>
      </c>
      <c r="J1760" s="178">
        <v>2.08</v>
      </c>
    </row>
    <row r="1761" spans="1:10" customFormat="1" ht="26.1" customHeight="1" x14ac:dyDescent="0.2">
      <c r="A1761" s="107" t="s">
        <v>2572</v>
      </c>
      <c r="B1761" s="109" t="s">
        <v>2914</v>
      </c>
      <c r="C1761" s="107" t="s">
        <v>15</v>
      </c>
      <c r="D1761" s="107" t="s">
        <v>3602</v>
      </c>
      <c r="E1761" s="284" t="s">
        <v>2573</v>
      </c>
      <c r="F1761" s="284"/>
      <c r="G1761" s="108" t="s">
        <v>25</v>
      </c>
      <c r="H1761" s="205">
        <v>6</v>
      </c>
      <c r="I1761" s="178">
        <v>1.39</v>
      </c>
      <c r="J1761" s="178">
        <v>8.34</v>
      </c>
    </row>
    <row r="1762" spans="1:10" customFormat="1" ht="39" customHeight="1" x14ac:dyDescent="0.2">
      <c r="A1762" s="107" t="s">
        <v>2572</v>
      </c>
      <c r="B1762" s="109" t="s">
        <v>2918</v>
      </c>
      <c r="C1762" s="107" t="s">
        <v>15</v>
      </c>
      <c r="D1762" s="107" t="s">
        <v>3603</v>
      </c>
      <c r="E1762" s="284" t="s">
        <v>2919</v>
      </c>
      <c r="F1762" s="284"/>
      <c r="G1762" s="108" t="s">
        <v>25</v>
      </c>
      <c r="H1762" s="205">
        <v>1</v>
      </c>
      <c r="I1762" s="178">
        <v>1942.87</v>
      </c>
      <c r="J1762" s="178">
        <v>1942.87</v>
      </c>
    </row>
    <row r="1763" spans="1:10" customFormat="1" ht="25.5" x14ac:dyDescent="0.2">
      <c r="A1763" s="206"/>
      <c r="B1763" s="206"/>
      <c r="C1763" s="206"/>
      <c r="D1763" s="206"/>
      <c r="E1763" s="206" t="s">
        <v>3313</v>
      </c>
      <c r="F1763" s="207">
        <v>118.73</v>
      </c>
      <c r="G1763" s="206" t="s">
        <v>3314</v>
      </c>
      <c r="H1763" s="207">
        <v>0</v>
      </c>
      <c r="I1763" s="206" t="s">
        <v>3315</v>
      </c>
      <c r="J1763" s="207">
        <v>118.73</v>
      </c>
    </row>
    <row r="1764" spans="1:10" customFormat="1" ht="15" thickBot="1" x14ac:dyDescent="0.25">
      <c r="A1764" s="206"/>
      <c r="B1764" s="206"/>
      <c r="C1764" s="206"/>
      <c r="D1764" s="206"/>
      <c r="E1764" s="206" t="s">
        <v>3316</v>
      </c>
      <c r="F1764" s="207">
        <v>597.02</v>
      </c>
      <c r="G1764" s="206"/>
      <c r="H1764" s="285" t="s">
        <v>3317</v>
      </c>
      <c r="I1764" s="285"/>
      <c r="J1764" s="207">
        <v>2764.86</v>
      </c>
    </row>
    <row r="1765" spans="1:10" customFormat="1" ht="0.95" customHeight="1" thickTop="1" x14ac:dyDescent="0.2">
      <c r="A1765" s="208"/>
      <c r="B1765" s="208"/>
      <c r="C1765" s="208"/>
      <c r="D1765" s="208"/>
      <c r="E1765" s="208"/>
      <c r="F1765" s="208"/>
      <c r="G1765" s="208"/>
      <c r="H1765" s="208"/>
      <c r="I1765" s="208"/>
      <c r="J1765" s="208"/>
    </row>
    <row r="1766" spans="1:10" customFormat="1" ht="18" customHeight="1" x14ac:dyDescent="0.2">
      <c r="A1766" s="179" t="s">
        <v>2269</v>
      </c>
      <c r="B1766" s="180" t="s">
        <v>1</v>
      </c>
      <c r="C1766" s="179" t="s">
        <v>2</v>
      </c>
      <c r="D1766" s="179" t="s">
        <v>3</v>
      </c>
      <c r="E1766" s="281" t="s">
        <v>3297</v>
      </c>
      <c r="F1766" s="281"/>
      <c r="G1766" s="181" t="s">
        <v>4</v>
      </c>
      <c r="H1766" s="180" t="s">
        <v>5</v>
      </c>
      <c r="I1766" s="180" t="s">
        <v>6</v>
      </c>
      <c r="J1766" s="180" t="s">
        <v>8</v>
      </c>
    </row>
    <row r="1767" spans="1:10" customFormat="1" ht="39" customHeight="1" x14ac:dyDescent="0.2">
      <c r="A1767" s="187" t="s">
        <v>3298</v>
      </c>
      <c r="B1767" s="189" t="s">
        <v>2087</v>
      </c>
      <c r="C1767" s="187" t="s">
        <v>15</v>
      </c>
      <c r="D1767" s="187" t="s">
        <v>3287</v>
      </c>
      <c r="E1767" s="282" t="s">
        <v>3598</v>
      </c>
      <c r="F1767" s="282"/>
      <c r="G1767" s="188" t="s">
        <v>25</v>
      </c>
      <c r="H1767" s="199">
        <v>1</v>
      </c>
      <c r="I1767" s="190">
        <v>2400.4299999999998</v>
      </c>
      <c r="J1767" s="190">
        <v>2400.4299999999998</v>
      </c>
    </row>
    <row r="1768" spans="1:10" customFormat="1" ht="26.1" customHeight="1" x14ac:dyDescent="0.2">
      <c r="A1768" s="200" t="s">
        <v>3300</v>
      </c>
      <c r="B1768" s="201" t="s">
        <v>3352</v>
      </c>
      <c r="C1768" s="200" t="s">
        <v>15</v>
      </c>
      <c r="D1768" s="200" t="s">
        <v>3353</v>
      </c>
      <c r="E1768" s="283" t="s">
        <v>3306</v>
      </c>
      <c r="F1768" s="283"/>
      <c r="G1768" s="202" t="s">
        <v>55</v>
      </c>
      <c r="H1768" s="203">
        <v>2.5324</v>
      </c>
      <c r="I1768" s="204">
        <v>27.46</v>
      </c>
      <c r="J1768" s="204">
        <v>69.53</v>
      </c>
    </row>
    <row r="1769" spans="1:10" customFormat="1" ht="26.1" customHeight="1" x14ac:dyDescent="0.2">
      <c r="A1769" s="200" t="s">
        <v>3300</v>
      </c>
      <c r="B1769" s="201" t="s">
        <v>3599</v>
      </c>
      <c r="C1769" s="200" t="s">
        <v>15</v>
      </c>
      <c r="D1769" s="200" t="s">
        <v>3600</v>
      </c>
      <c r="E1769" s="283" t="s">
        <v>3306</v>
      </c>
      <c r="F1769" s="283"/>
      <c r="G1769" s="202" t="s">
        <v>55</v>
      </c>
      <c r="H1769" s="203">
        <v>2.5324</v>
      </c>
      <c r="I1769" s="204">
        <v>33.880000000000003</v>
      </c>
      <c r="J1769" s="204">
        <v>85.79</v>
      </c>
    </row>
    <row r="1770" spans="1:10" customFormat="1" ht="26.1" customHeight="1" x14ac:dyDescent="0.2">
      <c r="A1770" s="107" t="s">
        <v>2572</v>
      </c>
      <c r="B1770" s="109" t="s">
        <v>2914</v>
      </c>
      <c r="C1770" s="107" t="s">
        <v>15</v>
      </c>
      <c r="D1770" s="107" t="s">
        <v>3602</v>
      </c>
      <c r="E1770" s="284" t="s">
        <v>2573</v>
      </c>
      <c r="F1770" s="284"/>
      <c r="G1770" s="108" t="s">
        <v>25</v>
      </c>
      <c r="H1770" s="205">
        <v>6</v>
      </c>
      <c r="I1770" s="178">
        <v>1.39</v>
      </c>
      <c r="J1770" s="178">
        <v>8.34</v>
      </c>
    </row>
    <row r="1771" spans="1:10" customFormat="1" ht="39" customHeight="1" x14ac:dyDescent="0.2">
      <c r="A1771" s="107" t="s">
        <v>2572</v>
      </c>
      <c r="B1771" s="109" t="s">
        <v>2920</v>
      </c>
      <c r="C1771" s="107" t="s">
        <v>15</v>
      </c>
      <c r="D1771" s="107" t="s">
        <v>3604</v>
      </c>
      <c r="E1771" s="284" t="s">
        <v>2919</v>
      </c>
      <c r="F1771" s="284"/>
      <c r="G1771" s="108" t="s">
        <v>25</v>
      </c>
      <c r="H1771" s="205">
        <v>1</v>
      </c>
      <c r="I1771" s="178">
        <v>2175.46</v>
      </c>
      <c r="J1771" s="178">
        <v>2175.46</v>
      </c>
    </row>
    <row r="1772" spans="1:10" customFormat="1" ht="39" customHeight="1" x14ac:dyDescent="0.2">
      <c r="A1772" s="107" t="s">
        <v>2572</v>
      </c>
      <c r="B1772" s="109" t="s">
        <v>2912</v>
      </c>
      <c r="C1772" s="107" t="s">
        <v>15</v>
      </c>
      <c r="D1772" s="107" t="s">
        <v>2913</v>
      </c>
      <c r="E1772" s="284" t="s">
        <v>2573</v>
      </c>
      <c r="F1772" s="284"/>
      <c r="G1772" s="108" t="s">
        <v>25</v>
      </c>
      <c r="H1772" s="205">
        <v>9</v>
      </c>
      <c r="I1772" s="178">
        <v>0.61</v>
      </c>
      <c r="J1772" s="178">
        <v>5.49</v>
      </c>
    </row>
    <row r="1773" spans="1:10" customFormat="1" ht="39" customHeight="1" x14ac:dyDescent="0.2">
      <c r="A1773" s="107" t="s">
        <v>2572</v>
      </c>
      <c r="B1773" s="109" t="s">
        <v>2915</v>
      </c>
      <c r="C1773" s="107" t="s">
        <v>15</v>
      </c>
      <c r="D1773" s="107" t="s">
        <v>3601</v>
      </c>
      <c r="E1773" s="284" t="s">
        <v>2573</v>
      </c>
      <c r="F1773" s="284"/>
      <c r="G1773" s="108" t="s">
        <v>25</v>
      </c>
      <c r="H1773" s="205">
        <v>4</v>
      </c>
      <c r="I1773" s="178">
        <v>0.52</v>
      </c>
      <c r="J1773" s="178">
        <v>2.08</v>
      </c>
    </row>
    <row r="1774" spans="1:10" customFormat="1" ht="26.1" customHeight="1" x14ac:dyDescent="0.2">
      <c r="A1774" s="107" t="s">
        <v>2572</v>
      </c>
      <c r="B1774" s="109" t="s">
        <v>2916</v>
      </c>
      <c r="C1774" s="107" t="s">
        <v>15</v>
      </c>
      <c r="D1774" s="107" t="s">
        <v>2917</v>
      </c>
      <c r="E1774" s="284" t="s">
        <v>2573</v>
      </c>
      <c r="F1774" s="284"/>
      <c r="G1774" s="108" t="s">
        <v>25</v>
      </c>
      <c r="H1774" s="205">
        <v>2</v>
      </c>
      <c r="I1774" s="178">
        <v>20.27</v>
      </c>
      <c r="J1774" s="178">
        <v>40.54</v>
      </c>
    </row>
    <row r="1775" spans="1:10" customFormat="1" ht="39" customHeight="1" x14ac:dyDescent="0.2">
      <c r="A1775" s="107" t="s">
        <v>2572</v>
      </c>
      <c r="B1775" s="109" t="s">
        <v>2688</v>
      </c>
      <c r="C1775" s="107" t="s">
        <v>15</v>
      </c>
      <c r="D1775" s="107" t="s">
        <v>2689</v>
      </c>
      <c r="E1775" s="284" t="s">
        <v>2573</v>
      </c>
      <c r="F1775" s="284"/>
      <c r="G1775" s="108" t="s">
        <v>25</v>
      </c>
      <c r="H1775" s="205">
        <v>10</v>
      </c>
      <c r="I1775" s="178">
        <v>1.32</v>
      </c>
      <c r="J1775" s="178">
        <v>13.2</v>
      </c>
    </row>
    <row r="1776" spans="1:10" customFormat="1" ht="25.5" x14ac:dyDescent="0.2">
      <c r="A1776" s="206"/>
      <c r="B1776" s="206"/>
      <c r="C1776" s="206"/>
      <c r="D1776" s="206"/>
      <c r="E1776" s="206" t="s">
        <v>3313</v>
      </c>
      <c r="F1776" s="207">
        <v>118.73</v>
      </c>
      <c r="G1776" s="206" t="s">
        <v>3314</v>
      </c>
      <c r="H1776" s="207">
        <v>0</v>
      </c>
      <c r="I1776" s="206" t="s">
        <v>3315</v>
      </c>
      <c r="J1776" s="207">
        <v>118.73</v>
      </c>
    </row>
    <row r="1777" spans="1:10" customFormat="1" ht="15" thickBot="1" x14ac:dyDescent="0.25">
      <c r="A1777" s="206"/>
      <c r="B1777" s="206"/>
      <c r="C1777" s="206"/>
      <c r="D1777" s="206"/>
      <c r="E1777" s="206" t="s">
        <v>3316</v>
      </c>
      <c r="F1777" s="207">
        <v>661.07</v>
      </c>
      <c r="G1777" s="206"/>
      <c r="H1777" s="285" t="s">
        <v>3317</v>
      </c>
      <c r="I1777" s="285"/>
      <c r="J1777" s="207">
        <v>3061.5</v>
      </c>
    </row>
    <row r="1778" spans="1:10" customFormat="1" ht="0.95" customHeight="1" thickTop="1" x14ac:dyDescent="0.2">
      <c r="A1778" s="208"/>
      <c r="B1778" s="208"/>
      <c r="C1778" s="208"/>
      <c r="D1778" s="208"/>
      <c r="E1778" s="208"/>
      <c r="F1778" s="208"/>
      <c r="G1778" s="208"/>
      <c r="H1778" s="208"/>
      <c r="I1778" s="208"/>
      <c r="J1778" s="208"/>
    </row>
    <row r="1779" spans="1:10" customFormat="1" ht="18" customHeight="1" x14ac:dyDescent="0.2">
      <c r="A1779" s="179" t="s">
        <v>2270</v>
      </c>
      <c r="B1779" s="180" t="s">
        <v>1</v>
      </c>
      <c r="C1779" s="179" t="s">
        <v>2</v>
      </c>
      <c r="D1779" s="179" t="s">
        <v>3</v>
      </c>
      <c r="E1779" s="281" t="s">
        <v>3297</v>
      </c>
      <c r="F1779" s="281"/>
      <c r="G1779" s="181" t="s">
        <v>4</v>
      </c>
      <c r="H1779" s="180" t="s">
        <v>5</v>
      </c>
      <c r="I1779" s="180" t="s">
        <v>6</v>
      </c>
      <c r="J1779" s="180" t="s">
        <v>8</v>
      </c>
    </row>
    <row r="1780" spans="1:10" customFormat="1" ht="39" customHeight="1" x14ac:dyDescent="0.2">
      <c r="A1780" s="187" t="s">
        <v>3298</v>
      </c>
      <c r="B1780" s="189" t="s">
        <v>2088</v>
      </c>
      <c r="C1780" s="187" t="s">
        <v>15</v>
      </c>
      <c r="D1780" s="187" t="s">
        <v>3288</v>
      </c>
      <c r="E1780" s="282" t="s">
        <v>3598</v>
      </c>
      <c r="F1780" s="282"/>
      <c r="G1780" s="188" t="s">
        <v>25</v>
      </c>
      <c r="H1780" s="199">
        <v>1</v>
      </c>
      <c r="I1780" s="190">
        <v>4699.42</v>
      </c>
      <c r="J1780" s="190">
        <v>4699.42</v>
      </c>
    </row>
    <row r="1781" spans="1:10" customFormat="1" ht="26.1" customHeight="1" x14ac:dyDescent="0.2">
      <c r="A1781" s="200" t="s">
        <v>3300</v>
      </c>
      <c r="B1781" s="201" t="s">
        <v>3599</v>
      </c>
      <c r="C1781" s="200" t="s">
        <v>15</v>
      </c>
      <c r="D1781" s="200" t="s">
        <v>3600</v>
      </c>
      <c r="E1781" s="283" t="s">
        <v>3306</v>
      </c>
      <c r="F1781" s="283"/>
      <c r="G1781" s="202" t="s">
        <v>55</v>
      </c>
      <c r="H1781" s="203">
        <v>2.7103999999999999</v>
      </c>
      <c r="I1781" s="204">
        <v>33.880000000000003</v>
      </c>
      <c r="J1781" s="204">
        <v>91.82</v>
      </c>
    </row>
    <row r="1782" spans="1:10" customFormat="1" ht="26.1" customHeight="1" x14ac:dyDescent="0.2">
      <c r="A1782" s="200" t="s">
        <v>3300</v>
      </c>
      <c r="B1782" s="201" t="s">
        <v>3352</v>
      </c>
      <c r="C1782" s="200" t="s">
        <v>15</v>
      </c>
      <c r="D1782" s="200" t="s">
        <v>3353</v>
      </c>
      <c r="E1782" s="283" t="s">
        <v>3306</v>
      </c>
      <c r="F1782" s="283"/>
      <c r="G1782" s="202" t="s">
        <v>55</v>
      </c>
      <c r="H1782" s="203">
        <v>2.7103999999999999</v>
      </c>
      <c r="I1782" s="204">
        <v>27.46</v>
      </c>
      <c r="J1782" s="204">
        <v>74.42</v>
      </c>
    </row>
    <row r="1783" spans="1:10" customFormat="1" ht="39" customHeight="1" x14ac:dyDescent="0.2">
      <c r="A1783" s="107" t="s">
        <v>2572</v>
      </c>
      <c r="B1783" s="109" t="s">
        <v>2912</v>
      </c>
      <c r="C1783" s="107" t="s">
        <v>15</v>
      </c>
      <c r="D1783" s="107" t="s">
        <v>2913</v>
      </c>
      <c r="E1783" s="284" t="s">
        <v>2573</v>
      </c>
      <c r="F1783" s="284"/>
      <c r="G1783" s="108" t="s">
        <v>25</v>
      </c>
      <c r="H1783" s="205">
        <v>9</v>
      </c>
      <c r="I1783" s="178">
        <v>0.61</v>
      </c>
      <c r="J1783" s="178">
        <v>5.49</v>
      </c>
    </row>
    <row r="1784" spans="1:10" customFormat="1" ht="26.1" customHeight="1" x14ac:dyDescent="0.2">
      <c r="A1784" s="107" t="s">
        <v>2572</v>
      </c>
      <c r="B1784" s="109" t="s">
        <v>2914</v>
      </c>
      <c r="C1784" s="107" t="s">
        <v>15</v>
      </c>
      <c r="D1784" s="107" t="s">
        <v>3602</v>
      </c>
      <c r="E1784" s="284" t="s">
        <v>2573</v>
      </c>
      <c r="F1784" s="284"/>
      <c r="G1784" s="108" t="s">
        <v>25</v>
      </c>
      <c r="H1784" s="205">
        <v>6</v>
      </c>
      <c r="I1784" s="178">
        <v>1.39</v>
      </c>
      <c r="J1784" s="178">
        <v>8.34</v>
      </c>
    </row>
    <row r="1785" spans="1:10" customFormat="1" ht="26.1" customHeight="1" x14ac:dyDescent="0.2">
      <c r="A1785" s="107" t="s">
        <v>2572</v>
      </c>
      <c r="B1785" s="109" t="s">
        <v>2916</v>
      </c>
      <c r="C1785" s="107" t="s">
        <v>15</v>
      </c>
      <c r="D1785" s="107" t="s">
        <v>2917</v>
      </c>
      <c r="E1785" s="284" t="s">
        <v>2573</v>
      </c>
      <c r="F1785" s="284"/>
      <c r="G1785" s="108" t="s">
        <v>25</v>
      </c>
      <c r="H1785" s="205">
        <v>2</v>
      </c>
      <c r="I1785" s="178">
        <v>20.27</v>
      </c>
      <c r="J1785" s="178">
        <v>40.54</v>
      </c>
    </row>
    <row r="1786" spans="1:10" customFormat="1" ht="39" customHeight="1" x14ac:dyDescent="0.2">
      <c r="A1786" s="107" t="s">
        <v>2572</v>
      </c>
      <c r="B1786" s="109" t="s">
        <v>2688</v>
      </c>
      <c r="C1786" s="107" t="s">
        <v>15</v>
      </c>
      <c r="D1786" s="107" t="s">
        <v>2689</v>
      </c>
      <c r="E1786" s="284" t="s">
        <v>2573</v>
      </c>
      <c r="F1786" s="284"/>
      <c r="G1786" s="108" t="s">
        <v>25</v>
      </c>
      <c r="H1786" s="205">
        <v>10</v>
      </c>
      <c r="I1786" s="178">
        <v>1.32</v>
      </c>
      <c r="J1786" s="178">
        <v>13.2</v>
      </c>
    </row>
    <row r="1787" spans="1:10" customFormat="1" ht="39" customHeight="1" x14ac:dyDescent="0.2">
      <c r="A1787" s="107" t="s">
        <v>2572</v>
      </c>
      <c r="B1787" s="109" t="s">
        <v>2921</v>
      </c>
      <c r="C1787" s="107" t="s">
        <v>15</v>
      </c>
      <c r="D1787" s="107" t="s">
        <v>3605</v>
      </c>
      <c r="E1787" s="284" t="s">
        <v>2919</v>
      </c>
      <c r="F1787" s="284"/>
      <c r="G1787" s="108" t="s">
        <v>25</v>
      </c>
      <c r="H1787" s="205">
        <v>1</v>
      </c>
      <c r="I1787" s="178">
        <v>4463.53</v>
      </c>
      <c r="J1787" s="178">
        <v>4463.53</v>
      </c>
    </row>
    <row r="1788" spans="1:10" customFormat="1" ht="39" customHeight="1" x14ac:dyDescent="0.2">
      <c r="A1788" s="107" t="s">
        <v>2572</v>
      </c>
      <c r="B1788" s="109" t="s">
        <v>2915</v>
      </c>
      <c r="C1788" s="107" t="s">
        <v>15</v>
      </c>
      <c r="D1788" s="107" t="s">
        <v>3601</v>
      </c>
      <c r="E1788" s="284" t="s">
        <v>2573</v>
      </c>
      <c r="F1788" s="284"/>
      <c r="G1788" s="108" t="s">
        <v>25</v>
      </c>
      <c r="H1788" s="205">
        <v>4</v>
      </c>
      <c r="I1788" s="178">
        <v>0.52</v>
      </c>
      <c r="J1788" s="178">
        <v>2.08</v>
      </c>
    </row>
    <row r="1789" spans="1:10" customFormat="1" ht="25.5" x14ac:dyDescent="0.2">
      <c r="A1789" s="206"/>
      <c r="B1789" s="206"/>
      <c r="C1789" s="206"/>
      <c r="D1789" s="206"/>
      <c r="E1789" s="206" t="s">
        <v>3313</v>
      </c>
      <c r="F1789" s="207">
        <v>127.08</v>
      </c>
      <c r="G1789" s="206" t="s">
        <v>3314</v>
      </c>
      <c r="H1789" s="207">
        <v>0</v>
      </c>
      <c r="I1789" s="206" t="s">
        <v>3315</v>
      </c>
      <c r="J1789" s="207">
        <v>127.08</v>
      </c>
    </row>
    <row r="1790" spans="1:10" customFormat="1" ht="15" thickBot="1" x14ac:dyDescent="0.25">
      <c r="A1790" s="206"/>
      <c r="B1790" s="206"/>
      <c r="C1790" s="206"/>
      <c r="D1790" s="206"/>
      <c r="E1790" s="206" t="s">
        <v>3316</v>
      </c>
      <c r="F1790" s="207">
        <v>1294.22</v>
      </c>
      <c r="G1790" s="206"/>
      <c r="H1790" s="285" t="s">
        <v>3317</v>
      </c>
      <c r="I1790" s="285"/>
      <c r="J1790" s="207">
        <v>5993.64</v>
      </c>
    </row>
    <row r="1791" spans="1:10" customFormat="1" ht="0.95" customHeight="1" thickTop="1" x14ac:dyDescent="0.2">
      <c r="A1791" s="208"/>
      <c r="B1791" s="208"/>
      <c r="C1791" s="208"/>
      <c r="D1791" s="208"/>
      <c r="E1791" s="208"/>
      <c r="F1791" s="208"/>
      <c r="G1791" s="208"/>
      <c r="H1791" s="208"/>
      <c r="I1791" s="208"/>
      <c r="J1791" s="208"/>
    </row>
    <row r="1792" spans="1:10" customFormat="1" ht="18" customHeight="1" x14ac:dyDescent="0.2">
      <c r="A1792" s="179" t="s">
        <v>2271</v>
      </c>
      <c r="B1792" s="180" t="s">
        <v>1</v>
      </c>
      <c r="C1792" s="179" t="s">
        <v>2</v>
      </c>
      <c r="D1792" s="179" t="s">
        <v>3</v>
      </c>
      <c r="E1792" s="281" t="s">
        <v>3297</v>
      </c>
      <c r="F1792" s="281"/>
      <c r="G1792" s="181" t="s">
        <v>4</v>
      </c>
      <c r="H1792" s="180" t="s">
        <v>5</v>
      </c>
      <c r="I1792" s="180" t="s">
        <v>6</v>
      </c>
      <c r="J1792" s="180" t="s">
        <v>8</v>
      </c>
    </row>
    <row r="1793" spans="1:10" customFormat="1" ht="39" customHeight="1" x14ac:dyDescent="0.2">
      <c r="A1793" s="187" t="s">
        <v>3298</v>
      </c>
      <c r="B1793" s="189" t="s">
        <v>2089</v>
      </c>
      <c r="C1793" s="187" t="s">
        <v>15</v>
      </c>
      <c r="D1793" s="187" t="s">
        <v>3289</v>
      </c>
      <c r="E1793" s="282" t="s">
        <v>3598</v>
      </c>
      <c r="F1793" s="282"/>
      <c r="G1793" s="188" t="s">
        <v>25</v>
      </c>
      <c r="H1793" s="199">
        <v>1</v>
      </c>
      <c r="I1793" s="190">
        <v>10956.95</v>
      </c>
      <c r="J1793" s="190">
        <v>10956.95</v>
      </c>
    </row>
    <row r="1794" spans="1:10" customFormat="1" ht="26.1" customHeight="1" x14ac:dyDescent="0.2">
      <c r="A1794" s="200" t="s">
        <v>3300</v>
      </c>
      <c r="B1794" s="201" t="s">
        <v>3352</v>
      </c>
      <c r="C1794" s="200" t="s">
        <v>15</v>
      </c>
      <c r="D1794" s="200" t="s">
        <v>3353</v>
      </c>
      <c r="E1794" s="283" t="s">
        <v>3306</v>
      </c>
      <c r="F1794" s="283"/>
      <c r="G1794" s="202" t="s">
        <v>55</v>
      </c>
      <c r="H1794" s="203">
        <v>4.2629999999999999</v>
      </c>
      <c r="I1794" s="204">
        <v>27.46</v>
      </c>
      <c r="J1794" s="204">
        <v>117.06</v>
      </c>
    </row>
    <row r="1795" spans="1:10" customFormat="1" ht="26.1" customHeight="1" x14ac:dyDescent="0.2">
      <c r="A1795" s="200" t="s">
        <v>3300</v>
      </c>
      <c r="B1795" s="201" t="s">
        <v>3599</v>
      </c>
      <c r="C1795" s="200" t="s">
        <v>15</v>
      </c>
      <c r="D1795" s="200" t="s">
        <v>3600</v>
      </c>
      <c r="E1795" s="283" t="s">
        <v>3306</v>
      </c>
      <c r="F1795" s="283"/>
      <c r="G1795" s="202" t="s">
        <v>55</v>
      </c>
      <c r="H1795" s="203">
        <v>4.2629999999999999</v>
      </c>
      <c r="I1795" s="204">
        <v>33.880000000000003</v>
      </c>
      <c r="J1795" s="204">
        <v>144.43</v>
      </c>
    </row>
    <row r="1796" spans="1:10" customFormat="1" ht="39" customHeight="1" x14ac:dyDescent="0.2">
      <c r="A1796" s="107" t="s">
        <v>2572</v>
      </c>
      <c r="B1796" s="109" t="s">
        <v>2925</v>
      </c>
      <c r="C1796" s="107" t="s">
        <v>15</v>
      </c>
      <c r="D1796" s="107" t="s">
        <v>3606</v>
      </c>
      <c r="E1796" s="284" t="s">
        <v>2573</v>
      </c>
      <c r="F1796" s="284"/>
      <c r="G1796" s="108" t="s">
        <v>25</v>
      </c>
      <c r="H1796" s="205">
        <v>6</v>
      </c>
      <c r="I1796" s="178">
        <v>1.39</v>
      </c>
      <c r="J1796" s="178">
        <v>8.34</v>
      </c>
    </row>
    <row r="1797" spans="1:10" customFormat="1" ht="26.1" customHeight="1" x14ac:dyDescent="0.2">
      <c r="A1797" s="107" t="s">
        <v>2572</v>
      </c>
      <c r="B1797" s="109" t="s">
        <v>2924</v>
      </c>
      <c r="C1797" s="107" t="s">
        <v>15</v>
      </c>
      <c r="D1797" s="107" t="s">
        <v>3607</v>
      </c>
      <c r="E1797" s="284" t="s">
        <v>2573</v>
      </c>
      <c r="F1797" s="284"/>
      <c r="G1797" s="108" t="s">
        <v>25</v>
      </c>
      <c r="H1797" s="205">
        <v>6</v>
      </c>
      <c r="I1797" s="178">
        <v>1.73</v>
      </c>
      <c r="J1797" s="178">
        <v>10.38</v>
      </c>
    </row>
    <row r="1798" spans="1:10" customFormat="1" ht="26.1" customHeight="1" x14ac:dyDescent="0.2">
      <c r="A1798" s="107" t="s">
        <v>2572</v>
      </c>
      <c r="B1798" s="109" t="s">
        <v>2916</v>
      </c>
      <c r="C1798" s="107" t="s">
        <v>15</v>
      </c>
      <c r="D1798" s="107" t="s">
        <v>2917</v>
      </c>
      <c r="E1798" s="284" t="s">
        <v>2573</v>
      </c>
      <c r="F1798" s="284"/>
      <c r="G1798" s="108" t="s">
        <v>25</v>
      </c>
      <c r="H1798" s="205">
        <v>2</v>
      </c>
      <c r="I1798" s="178">
        <v>20.27</v>
      </c>
      <c r="J1798" s="178">
        <v>40.54</v>
      </c>
    </row>
    <row r="1799" spans="1:10" customFormat="1" ht="26.1" customHeight="1" x14ac:dyDescent="0.2">
      <c r="A1799" s="107" t="s">
        <v>2572</v>
      </c>
      <c r="B1799" s="109" t="s">
        <v>2914</v>
      </c>
      <c r="C1799" s="107" t="s">
        <v>15</v>
      </c>
      <c r="D1799" s="107" t="s">
        <v>3602</v>
      </c>
      <c r="E1799" s="284" t="s">
        <v>2573</v>
      </c>
      <c r="F1799" s="284"/>
      <c r="G1799" s="108" t="s">
        <v>25</v>
      </c>
      <c r="H1799" s="205">
        <v>6</v>
      </c>
      <c r="I1799" s="178">
        <v>1.39</v>
      </c>
      <c r="J1799" s="178">
        <v>8.34</v>
      </c>
    </row>
    <row r="1800" spans="1:10" customFormat="1" ht="39" customHeight="1" x14ac:dyDescent="0.2">
      <c r="A1800" s="107" t="s">
        <v>2572</v>
      </c>
      <c r="B1800" s="109" t="s">
        <v>2688</v>
      </c>
      <c r="C1800" s="107" t="s">
        <v>15</v>
      </c>
      <c r="D1800" s="107" t="s">
        <v>2689</v>
      </c>
      <c r="E1800" s="284" t="s">
        <v>2573</v>
      </c>
      <c r="F1800" s="284"/>
      <c r="G1800" s="108" t="s">
        <v>25</v>
      </c>
      <c r="H1800" s="205">
        <v>10</v>
      </c>
      <c r="I1800" s="178">
        <v>1.32</v>
      </c>
      <c r="J1800" s="178">
        <v>13.2</v>
      </c>
    </row>
    <row r="1801" spans="1:10" customFormat="1" ht="39" customHeight="1" x14ac:dyDescent="0.2">
      <c r="A1801" s="107" t="s">
        <v>2572</v>
      </c>
      <c r="B1801" s="109" t="s">
        <v>2915</v>
      </c>
      <c r="C1801" s="107" t="s">
        <v>15</v>
      </c>
      <c r="D1801" s="107" t="s">
        <v>3601</v>
      </c>
      <c r="E1801" s="284" t="s">
        <v>2573</v>
      </c>
      <c r="F1801" s="284"/>
      <c r="G1801" s="108" t="s">
        <v>25</v>
      </c>
      <c r="H1801" s="205">
        <v>8</v>
      </c>
      <c r="I1801" s="178">
        <v>0.52</v>
      </c>
      <c r="J1801" s="178">
        <v>4.16</v>
      </c>
    </row>
    <row r="1802" spans="1:10" customFormat="1" ht="39" customHeight="1" x14ac:dyDescent="0.2">
      <c r="A1802" s="107" t="s">
        <v>2572</v>
      </c>
      <c r="B1802" s="109" t="s">
        <v>2926</v>
      </c>
      <c r="C1802" s="107" t="s">
        <v>15</v>
      </c>
      <c r="D1802" s="107" t="s">
        <v>3608</v>
      </c>
      <c r="E1802" s="284" t="s">
        <v>2919</v>
      </c>
      <c r="F1802" s="284"/>
      <c r="G1802" s="108" t="s">
        <v>25</v>
      </c>
      <c r="H1802" s="205">
        <v>1</v>
      </c>
      <c r="I1802" s="178">
        <v>10608.28</v>
      </c>
      <c r="J1802" s="178">
        <v>10608.28</v>
      </c>
    </row>
    <row r="1803" spans="1:10" customFormat="1" ht="24" customHeight="1" x14ac:dyDescent="0.2">
      <c r="A1803" s="107" t="s">
        <v>2572</v>
      </c>
      <c r="B1803" s="109" t="s">
        <v>2922</v>
      </c>
      <c r="C1803" s="107" t="s">
        <v>15</v>
      </c>
      <c r="D1803" s="107" t="s">
        <v>2923</v>
      </c>
      <c r="E1803" s="284" t="s">
        <v>2573</v>
      </c>
      <c r="F1803" s="284"/>
      <c r="G1803" s="108" t="s">
        <v>25</v>
      </c>
      <c r="H1803" s="205">
        <v>6</v>
      </c>
      <c r="I1803" s="178">
        <v>0.37</v>
      </c>
      <c r="J1803" s="178">
        <v>2.2200000000000002</v>
      </c>
    </row>
    <row r="1804" spans="1:10" customFormat="1" ht="25.5" x14ac:dyDescent="0.2">
      <c r="A1804" s="206"/>
      <c r="B1804" s="206"/>
      <c r="C1804" s="206"/>
      <c r="D1804" s="206"/>
      <c r="E1804" s="206" t="s">
        <v>3313</v>
      </c>
      <c r="F1804" s="207">
        <v>199.88</v>
      </c>
      <c r="G1804" s="206" t="s">
        <v>3314</v>
      </c>
      <c r="H1804" s="207">
        <v>0</v>
      </c>
      <c r="I1804" s="206" t="s">
        <v>3315</v>
      </c>
      <c r="J1804" s="207">
        <v>199.88</v>
      </c>
    </row>
    <row r="1805" spans="1:10" customFormat="1" ht="15" thickBot="1" x14ac:dyDescent="0.25">
      <c r="A1805" s="206"/>
      <c r="B1805" s="206"/>
      <c r="C1805" s="206"/>
      <c r="D1805" s="206"/>
      <c r="E1805" s="206" t="s">
        <v>3316</v>
      </c>
      <c r="F1805" s="207">
        <v>3017.54</v>
      </c>
      <c r="G1805" s="206"/>
      <c r="H1805" s="285" t="s">
        <v>3317</v>
      </c>
      <c r="I1805" s="285"/>
      <c r="J1805" s="207">
        <v>13974.49</v>
      </c>
    </row>
    <row r="1806" spans="1:10" customFormat="1" ht="0.95" customHeight="1" thickTop="1" x14ac:dyDescent="0.2">
      <c r="A1806" s="208"/>
      <c r="B1806" s="208"/>
      <c r="C1806" s="208"/>
      <c r="D1806" s="208"/>
      <c r="E1806" s="208"/>
      <c r="F1806" s="208"/>
      <c r="G1806" s="208"/>
      <c r="H1806" s="208"/>
      <c r="I1806" s="208"/>
      <c r="J1806" s="208"/>
    </row>
    <row r="1807" spans="1:10" customFormat="1" ht="18" customHeight="1" x14ac:dyDescent="0.2">
      <c r="A1807" s="179" t="s">
        <v>2272</v>
      </c>
      <c r="B1807" s="180" t="s">
        <v>1</v>
      </c>
      <c r="C1807" s="179" t="s">
        <v>2</v>
      </c>
      <c r="D1807" s="179" t="s">
        <v>3</v>
      </c>
      <c r="E1807" s="281" t="s">
        <v>3297</v>
      </c>
      <c r="F1807" s="281"/>
      <c r="G1807" s="181" t="s">
        <v>4</v>
      </c>
      <c r="H1807" s="180" t="s">
        <v>5</v>
      </c>
      <c r="I1807" s="180" t="s">
        <v>6</v>
      </c>
      <c r="J1807" s="180" t="s">
        <v>8</v>
      </c>
    </row>
    <row r="1808" spans="1:10" customFormat="1" ht="24" customHeight="1" x14ac:dyDescent="0.2">
      <c r="A1808" s="187" t="s">
        <v>3298</v>
      </c>
      <c r="B1808" s="189" t="s">
        <v>3290</v>
      </c>
      <c r="C1808" s="187" t="s">
        <v>44</v>
      </c>
      <c r="D1808" s="187" t="s">
        <v>2090</v>
      </c>
      <c r="E1808" s="282" t="s">
        <v>3475</v>
      </c>
      <c r="F1808" s="282"/>
      <c r="G1808" s="188" t="s">
        <v>107</v>
      </c>
      <c r="H1808" s="199">
        <v>1</v>
      </c>
      <c r="I1808" s="190">
        <v>30.3</v>
      </c>
      <c r="J1808" s="190">
        <v>30.3</v>
      </c>
    </row>
    <row r="1809" spans="1:10" customFormat="1" ht="24" customHeight="1" x14ac:dyDescent="0.2">
      <c r="A1809" s="200" t="s">
        <v>3300</v>
      </c>
      <c r="B1809" s="201" t="s">
        <v>3466</v>
      </c>
      <c r="C1809" s="200" t="s">
        <v>15</v>
      </c>
      <c r="D1809" s="200" t="s">
        <v>3467</v>
      </c>
      <c r="E1809" s="283" t="s">
        <v>3306</v>
      </c>
      <c r="F1809" s="283"/>
      <c r="G1809" s="202" t="s">
        <v>55</v>
      </c>
      <c r="H1809" s="203">
        <v>0.04</v>
      </c>
      <c r="I1809" s="204">
        <v>32.130000000000003</v>
      </c>
      <c r="J1809" s="204">
        <v>1.28</v>
      </c>
    </row>
    <row r="1810" spans="1:10" customFormat="1" ht="26.1" customHeight="1" x14ac:dyDescent="0.2">
      <c r="A1810" s="200" t="s">
        <v>3300</v>
      </c>
      <c r="B1810" s="201" t="s">
        <v>3464</v>
      </c>
      <c r="C1810" s="200" t="s">
        <v>15</v>
      </c>
      <c r="D1810" s="200" t="s">
        <v>3465</v>
      </c>
      <c r="E1810" s="283" t="s">
        <v>3306</v>
      </c>
      <c r="F1810" s="283"/>
      <c r="G1810" s="202" t="s">
        <v>55</v>
      </c>
      <c r="H1810" s="203">
        <v>0.04</v>
      </c>
      <c r="I1810" s="204">
        <v>26.51</v>
      </c>
      <c r="J1810" s="204">
        <v>1.06</v>
      </c>
    </row>
    <row r="1811" spans="1:10" customFormat="1" ht="24" customHeight="1" x14ac:dyDescent="0.2">
      <c r="A1811" s="107" t="s">
        <v>2572</v>
      </c>
      <c r="B1811" s="109" t="s">
        <v>2927</v>
      </c>
      <c r="C1811" s="107" t="s">
        <v>15</v>
      </c>
      <c r="D1811" s="107" t="s">
        <v>1702</v>
      </c>
      <c r="E1811" s="284" t="s">
        <v>2573</v>
      </c>
      <c r="F1811" s="284"/>
      <c r="G1811" s="108" t="s">
        <v>107</v>
      </c>
      <c r="H1811" s="205">
        <v>1.19</v>
      </c>
      <c r="I1811" s="178">
        <v>23.45</v>
      </c>
      <c r="J1811" s="178">
        <v>27.9</v>
      </c>
    </row>
    <row r="1812" spans="1:10" customFormat="1" ht="26.1" customHeight="1" x14ac:dyDescent="0.2">
      <c r="A1812" s="107" t="s">
        <v>2572</v>
      </c>
      <c r="B1812" s="109" t="s">
        <v>2703</v>
      </c>
      <c r="C1812" s="107" t="s">
        <v>15</v>
      </c>
      <c r="D1812" s="107" t="s">
        <v>1703</v>
      </c>
      <c r="E1812" s="284" t="s">
        <v>2573</v>
      </c>
      <c r="F1812" s="284"/>
      <c r="G1812" s="108" t="s">
        <v>25</v>
      </c>
      <c r="H1812" s="205">
        <v>0.01</v>
      </c>
      <c r="I1812" s="178">
        <v>6.43</v>
      </c>
      <c r="J1812" s="178">
        <v>0.06</v>
      </c>
    </row>
    <row r="1813" spans="1:10" customFormat="1" ht="25.5" x14ac:dyDescent="0.2">
      <c r="A1813" s="206"/>
      <c r="B1813" s="206"/>
      <c r="C1813" s="206"/>
      <c r="D1813" s="206"/>
      <c r="E1813" s="206" t="s">
        <v>3313</v>
      </c>
      <c r="F1813" s="207">
        <v>1.75</v>
      </c>
      <c r="G1813" s="206" t="s">
        <v>3314</v>
      </c>
      <c r="H1813" s="207">
        <v>0</v>
      </c>
      <c r="I1813" s="206" t="s">
        <v>3315</v>
      </c>
      <c r="J1813" s="207">
        <v>1.75</v>
      </c>
    </row>
    <row r="1814" spans="1:10" customFormat="1" ht="15" thickBot="1" x14ac:dyDescent="0.25">
      <c r="A1814" s="206"/>
      <c r="B1814" s="206"/>
      <c r="C1814" s="206"/>
      <c r="D1814" s="206"/>
      <c r="E1814" s="206" t="s">
        <v>3316</v>
      </c>
      <c r="F1814" s="207">
        <v>8.34</v>
      </c>
      <c r="G1814" s="206"/>
      <c r="H1814" s="285" t="s">
        <v>3317</v>
      </c>
      <c r="I1814" s="285"/>
      <c r="J1814" s="207">
        <v>38.64</v>
      </c>
    </row>
    <row r="1815" spans="1:10" customFormat="1" ht="0.95" customHeight="1" thickTop="1" x14ac:dyDescent="0.2">
      <c r="A1815" s="208"/>
      <c r="B1815" s="208"/>
      <c r="C1815" s="208"/>
      <c r="D1815" s="208"/>
      <c r="E1815" s="208"/>
      <c r="F1815" s="208"/>
      <c r="G1815" s="208"/>
      <c r="H1815" s="208"/>
      <c r="I1815" s="208"/>
      <c r="J1815" s="208"/>
    </row>
    <row r="1816" spans="1:10" customFormat="1" ht="18" customHeight="1" x14ac:dyDescent="0.2">
      <c r="A1816" s="179" t="s">
        <v>2273</v>
      </c>
      <c r="B1816" s="180" t="s">
        <v>1</v>
      </c>
      <c r="C1816" s="179" t="s">
        <v>2</v>
      </c>
      <c r="D1816" s="179" t="s">
        <v>3</v>
      </c>
      <c r="E1816" s="281" t="s">
        <v>3297</v>
      </c>
      <c r="F1816" s="281"/>
      <c r="G1816" s="181" t="s">
        <v>4</v>
      </c>
      <c r="H1816" s="180" t="s">
        <v>5</v>
      </c>
      <c r="I1816" s="180" t="s">
        <v>6</v>
      </c>
      <c r="J1816" s="180" t="s">
        <v>8</v>
      </c>
    </row>
    <row r="1817" spans="1:10" customFormat="1" ht="39" customHeight="1" x14ac:dyDescent="0.2">
      <c r="A1817" s="187" t="s">
        <v>3298</v>
      </c>
      <c r="B1817" s="189" t="s">
        <v>402</v>
      </c>
      <c r="C1817" s="187" t="s">
        <v>15</v>
      </c>
      <c r="D1817" s="187" t="s">
        <v>1680</v>
      </c>
      <c r="E1817" s="282" t="s">
        <v>3461</v>
      </c>
      <c r="F1817" s="282"/>
      <c r="G1817" s="188" t="s">
        <v>107</v>
      </c>
      <c r="H1817" s="199">
        <v>1</v>
      </c>
      <c r="I1817" s="190">
        <v>18.190000000000001</v>
      </c>
      <c r="J1817" s="190">
        <v>18.190000000000001</v>
      </c>
    </row>
    <row r="1818" spans="1:10" customFormat="1" ht="65.099999999999994" customHeight="1" x14ac:dyDescent="0.2">
      <c r="A1818" s="200" t="s">
        <v>3300</v>
      </c>
      <c r="B1818" s="201" t="s">
        <v>3489</v>
      </c>
      <c r="C1818" s="200" t="s">
        <v>15</v>
      </c>
      <c r="D1818" s="200" t="s">
        <v>3490</v>
      </c>
      <c r="E1818" s="283" t="s">
        <v>3491</v>
      </c>
      <c r="F1818" s="283"/>
      <c r="G1818" s="202" t="s">
        <v>107</v>
      </c>
      <c r="H1818" s="203">
        <v>1</v>
      </c>
      <c r="I1818" s="204">
        <v>9.86</v>
      </c>
      <c r="J1818" s="204">
        <v>9.86</v>
      </c>
    </row>
    <row r="1819" spans="1:10" customFormat="1" ht="24" customHeight="1" x14ac:dyDescent="0.2">
      <c r="A1819" s="200" t="s">
        <v>3300</v>
      </c>
      <c r="B1819" s="201" t="s">
        <v>3466</v>
      </c>
      <c r="C1819" s="200" t="s">
        <v>15</v>
      </c>
      <c r="D1819" s="200" t="s">
        <v>3467</v>
      </c>
      <c r="E1819" s="283" t="s">
        <v>3306</v>
      </c>
      <c r="F1819" s="283"/>
      <c r="G1819" s="202" t="s">
        <v>55</v>
      </c>
      <c r="H1819" s="203">
        <v>9.0999999999999998E-2</v>
      </c>
      <c r="I1819" s="204">
        <v>32.130000000000003</v>
      </c>
      <c r="J1819" s="204">
        <v>2.92</v>
      </c>
    </row>
    <row r="1820" spans="1:10" customFormat="1" ht="26.1" customHeight="1" x14ac:dyDescent="0.2">
      <c r="A1820" s="200" t="s">
        <v>3300</v>
      </c>
      <c r="B1820" s="201" t="s">
        <v>3464</v>
      </c>
      <c r="C1820" s="200" t="s">
        <v>15</v>
      </c>
      <c r="D1820" s="200" t="s">
        <v>3465</v>
      </c>
      <c r="E1820" s="283" t="s">
        <v>3306</v>
      </c>
      <c r="F1820" s="283"/>
      <c r="G1820" s="202" t="s">
        <v>55</v>
      </c>
      <c r="H1820" s="203">
        <v>9.0999999999999998E-2</v>
      </c>
      <c r="I1820" s="204">
        <v>26.51</v>
      </c>
      <c r="J1820" s="204">
        <v>2.41</v>
      </c>
    </row>
    <row r="1821" spans="1:10" customFormat="1" ht="26.1" customHeight="1" x14ac:dyDescent="0.2">
      <c r="A1821" s="107" t="s">
        <v>2572</v>
      </c>
      <c r="B1821" s="109" t="s">
        <v>2928</v>
      </c>
      <c r="C1821" s="107" t="s">
        <v>15</v>
      </c>
      <c r="D1821" s="107" t="s">
        <v>2929</v>
      </c>
      <c r="E1821" s="284" t="s">
        <v>2573</v>
      </c>
      <c r="F1821" s="284"/>
      <c r="G1821" s="108" t="s">
        <v>107</v>
      </c>
      <c r="H1821" s="205">
        <v>1.1000000000000001</v>
      </c>
      <c r="I1821" s="178">
        <v>2.73</v>
      </c>
      <c r="J1821" s="178">
        <v>3</v>
      </c>
    </row>
    <row r="1822" spans="1:10" customFormat="1" ht="25.5" x14ac:dyDescent="0.2">
      <c r="A1822" s="206"/>
      <c r="B1822" s="206"/>
      <c r="C1822" s="206"/>
      <c r="D1822" s="206"/>
      <c r="E1822" s="206" t="s">
        <v>3313</v>
      </c>
      <c r="F1822" s="207">
        <v>10.050000000000001</v>
      </c>
      <c r="G1822" s="206" t="s">
        <v>3314</v>
      </c>
      <c r="H1822" s="207">
        <v>0</v>
      </c>
      <c r="I1822" s="206" t="s">
        <v>3315</v>
      </c>
      <c r="J1822" s="207">
        <v>10.050000000000001</v>
      </c>
    </row>
    <row r="1823" spans="1:10" customFormat="1" ht="15" thickBot="1" x14ac:dyDescent="0.25">
      <c r="A1823" s="206"/>
      <c r="B1823" s="206"/>
      <c r="C1823" s="206"/>
      <c r="D1823" s="206"/>
      <c r="E1823" s="206" t="s">
        <v>3316</v>
      </c>
      <c r="F1823" s="207">
        <v>5</v>
      </c>
      <c r="G1823" s="206"/>
      <c r="H1823" s="285" t="s">
        <v>3317</v>
      </c>
      <c r="I1823" s="285"/>
      <c r="J1823" s="207">
        <v>23.19</v>
      </c>
    </row>
    <row r="1824" spans="1:10" customFormat="1" ht="0.95" customHeight="1" thickTop="1" x14ac:dyDescent="0.2">
      <c r="A1824" s="208"/>
      <c r="B1824" s="208"/>
      <c r="C1824" s="208"/>
      <c r="D1824" s="208"/>
      <c r="E1824" s="208"/>
      <c r="F1824" s="208"/>
      <c r="G1824" s="208"/>
      <c r="H1824" s="208"/>
      <c r="I1824" s="208"/>
      <c r="J1824" s="208"/>
    </row>
    <row r="1825" spans="1:10" customFormat="1" ht="18" customHeight="1" x14ac:dyDescent="0.2">
      <c r="A1825" s="179" t="s">
        <v>2274</v>
      </c>
      <c r="B1825" s="180" t="s">
        <v>1</v>
      </c>
      <c r="C1825" s="179" t="s">
        <v>2</v>
      </c>
      <c r="D1825" s="179" t="s">
        <v>3</v>
      </c>
      <c r="E1825" s="281" t="s">
        <v>3297</v>
      </c>
      <c r="F1825" s="281"/>
      <c r="G1825" s="181" t="s">
        <v>4</v>
      </c>
      <c r="H1825" s="180" t="s">
        <v>5</v>
      </c>
      <c r="I1825" s="180" t="s">
        <v>6</v>
      </c>
      <c r="J1825" s="180" t="s">
        <v>8</v>
      </c>
    </row>
    <row r="1826" spans="1:10" customFormat="1" ht="26.1" customHeight="1" x14ac:dyDescent="0.2">
      <c r="A1826" s="187" t="s">
        <v>3298</v>
      </c>
      <c r="B1826" s="189" t="s">
        <v>3291</v>
      </c>
      <c r="C1826" s="187" t="s">
        <v>44</v>
      </c>
      <c r="D1826" s="187" t="s">
        <v>1681</v>
      </c>
      <c r="E1826" s="282" t="s">
        <v>3609</v>
      </c>
      <c r="F1826" s="282"/>
      <c r="G1826" s="188" t="s">
        <v>25</v>
      </c>
      <c r="H1826" s="199">
        <v>1</v>
      </c>
      <c r="I1826" s="190">
        <v>15676</v>
      </c>
      <c r="J1826" s="190">
        <v>15676</v>
      </c>
    </row>
    <row r="1827" spans="1:10" customFormat="1" ht="26.1" customHeight="1" x14ac:dyDescent="0.2">
      <c r="A1827" s="107" t="s">
        <v>2572</v>
      </c>
      <c r="B1827" s="109" t="s">
        <v>2930</v>
      </c>
      <c r="C1827" s="107" t="s">
        <v>44</v>
      </c>
      <c r="D1827" s="107" t="s">
        <v>1681</v>
      </c>
      <c r="E1827" s="284" t="s">
        <v>2919</v>
      </c>
      <c r="F1827" s="284"/>
      <c r="G1827" s="108" t="s">
        <v>25</v>
      </c>
      <c r="H1827" s="205">
        <v>1</v>
      </c>
      <c r="I1827" s="178">
        <v>15676</v>
      </c>
      <c r="J1827" s="178">
        <v>15676</v>
      </c>
    </row>
    <row r="1828" spans="1:10" customFormat="1" ht="25.5" x14ac:dyDescent="0.2">
      <c r="A1828" s="206"/>
      <c r="B1828" s="206"/>
      <c r="C1828" s="206"/>
      <c r="D1828" s="206"/>
      <c r="E1828" s="206" t="s">
        <v>3313</v>
      </c>
      <c r="F1828" s="207">
        <v>0</v>
      </c>
      <c r="G1828" s="206" t="s">
        <v>3314</v>
      </c>
      <c r="H1828" s="207">
        <v>0</v>
      </c>
      <c r="I1828" s="206" t="s">
        <v>3315</v>
      </c>
      <c r="J1828" s="207">
        <v>0</v>
      </c>
    </row>
    <row r="1829" spans="1:10" customFormat="1" ht="15" thickBot="1" x14ac:dyDescent="0.25">
      <c r="A1829" s="206"/>
      <c r="B1829" s="206"/>
      <c r="C1829" s="206"/>
      <c r="D1829" s="206"/>
      <c r="E1829" s="206" t="s">
        <v>3316</v>
      </c>
      <c r="F1829" s="207">
        <v>4317.17</v>
      </c>
      <c r="G1829" s="206"/>
      <c r="H1829" s="285" t="s">
        <v>3317</v>
      </c>
      <c r="I1829" s="285"/>
      <c r="J1829" s="207">
        <v>19993.169999999998</v>
      </c>
    </row>
    <row r="1830" spans="1:10" customFormat="1" ht="0.95" customHeight="1" thickTop="1" x14ac:dyDescent="0.2">
      <c r="A1830" s="208"/>
      <c r="B1830" s="208"/>
      <c r="C1830" s="208"/>
      <c r="D1830" s="208"/>
      <c r="E1830" s="208"/>
      <c r="F1830" s="208"/>
      <c r="G1830" s="208"/>
      <c r="H1830" s="208"/>
      <c r="I1830" s="208"/>
      <c r="J1830" s="208"/>
    </row>
    <row r="1831" spans="1:10" customFormat="1" ht="18" customHeight="1" x14ac:dyDescent="0.2">
      <c r="A1831" s="179" t="s">
        <v>1400</v>
      </c>
      <c r="B1831" s="180" t="s">
        <v>1</v>
      </c>
      <c r="C1831" s="179" t="s">
        <v>2</v>
      </c>
      <c r="D1831" s="179" t="s">
        <v>3</v>
      </c>
      <c r="E1831" s="281" t="s">
        <v>3297</v>
      </c>
      <c r="F1831" s="281"/>
      <c r="G1831" s="181" t="s">
        <v>4</v>
      </c>
      <c r="H1831" s="180" t="s">
        <v>5</v>
      </c>
      <c r="I1831" s="180" t="s">
        <v>6</v>
      </c>
      <c r="J1831" s="180" t="s">
        <v>8</v>
      </c>
    </row>
    <row r="1832" spans="1:10" customFormat="1" ht="39" customHeight="1" x14ac:dyDescent="0.2">
      <c r="A1832" s="187" t="s">
        <v>3298</v>
      </c>
      <c r="B1832" s="189" t="s">
        <v>2092</v>
      </c>
      <c r="C1832" s="187" t="s">
        <v>15</v>
      </c>
      <c r="D1832" s="187" t="s">
        <v>1682</v>
      </c>
      <c r="E1832" s="282" t="s">
        <v>3530</v>
      </c>
      <c r="F1832" s="282"/>
      <c r="G1832" s="188" t="s">
        <v>107</v>
      </c>
      <c r="H1832" s="199">
        <v>1</v>
      </c>
      <c r="I1832" s="190">
        <v>76.540000000000006</v>
      </c>
      <c r="J1832" s="190">
        <v>76.540000000000006</v>
      </c>
    </row>
    <row r="1833" spans="1:10" customFormat="1" ht="26.1" customHeight="1" x14ac:dyDescent="0.2">
      <c r="A1833" s="200" t="s">
        <v>3300</v>
      </c>
      <c r="B1833" s="201" t="s">
        <v>3513</v>
      </c>
      <c r="C1833" s="200" t="s">
        <v>15</v>
      </c>
      <c r="D1833" s="200" t="s">
        <v>3514</v>
      </c>
      <c r="E1833" s="283" t="s">
        <v>3306</v>
      </c>
      <c r="F1833" s="283"/>
      <c r="G1833" s="202" t="s">
        <v>55</v>
      </c>
      <c r="H1833" s="203">
        <v>0.13089999999999999</v>
      </c>
      <c r="I1833" s="204">
        <v>31.05</v>
      </c>
      <c r="J1833" s="204">
        <v>4.0599999999999996</v>
      </c>
    </row>
    <row r="1834" spans="1:10" customFormat="1" ht="26.1" customHeight="1" x14ac:dyDescent="0.2">
      <c r="A1834" s="200" t="s">
        <v>3300</v>
      </c>
      <c r="B1834" s="201" t="s">
        <v>3515</v>
      </c>
      <c r="C1834" s="200" t="s">
        <v>15</v>
      </c>
      <c r="D1834" s="200" t="s">
        <v>3516</v>
      </c>
      <c r="E1834" s="283" t="s">
        <v>3306</v>
      </c>
      <c r="F1834" s="283"/>
      <c r="G1834" s="202" t="s">
        <v>55</v>
      </c>
      <c r="H1834" s="203">
        <v>0.13089999999999999</v>
      </c>
      <c r="I1834" s="204">
        <v>25.53</v>
      </c>
      <c r="J1834" s="204">
        <v>3.34</v>
      </c>
    </row>
    <row r="1835" spans="1:10" customFormat="1" ht="26.1" customHeight="1" x14ac:dyDescent="0.2">
      <c r="A1835" s="107" t="s">
        <v>2572</v>
      </c>
      <c r="B1835" s="109" t="s">
        <v>2807</v>
      </c>
      <c r="C1835" s="107" t="s">
        <v>15</v>
      </c>
      <c r="D1835" s="107" t="s">
        <v>3538</v>
      </c>
      <c r="E1835" s="284" t="s">
        <v>2573</v>
      </c>
      <c r="F1835" s="284"/>
      <c r="G1835" s="108" t="s">
        <v>107</v>
      </c>
      <c r="H1835" s="205">
        <v>1.0353000000000001</v>
      </c>
      <c r="I1835" s="178">
        <v>66.59</v>
      </c>
      <c r="J1835" s="178">
        <v>68.94</v>
      </c>
    </row>
    <row r="1836" spans="1:10" customFormat="1" ht="24" customHeight="1" x14ac:dyDescent="0.2">
      <c r="A1836" s="107" t="s">
        <v>2572</v>
      </c>
      <c r="B1836" s="109" t="s">
        <v>2750</v>
      </c>
      <c r="C1836" s="107" t="s">
        <v>15</v>
      </c>
      <c r="D1836" s="107" t="s">
        <v>3528</v>
      </c>
      <c r="E1836" s="284" t="s">
        <v>2573</v>
      </c>
      <c r="F1836" s="284"/>
      <c r="G1836" s="108" t="s">
        <v>25</v>
      </c>
      <c r="H1836" s="205">
        <v>7.2999999999999995E-2</v>
      </c>
      <c r="I1836" s="178">
        <v>2.82</v>
      </c>
      <c r="J1836" s="178">
        <v>0.2</v>
      </c>
    </row>
    <row r="1837" spans="1:10" customFormat="1" ht="25.5" x14ac:dyDescent="0.2">
      <c r="A1837" s="206"/>
      <c r="B1837" s="206"/>
      <c r="C1837" s="206"/>
      <c r="D1837" s="206"/>
      <c r="E1837" s="206" t="s">
        <v>3313</v>
      </c>
      <c r="F1837" s="207">
        <v>5.65</v>
      </c>
      <c r="G1837" s="206" t="s">
        <v>3314</v>
      </c>
      <c r="H1837" s="207">
        <v>0</v>
      </c>
      <c r="I1837" s="206" t="s">
        <v>3315</v>
      </c>
      <c r="J1837" s="207">
        <v>5.65</v>
      </c>
    </row>
    <row r="1838" spans="1:10" customFormat="1" ht="15" thickBot="1" x14ac:dyDescent="0.25">
      <c r="A1838" s="206"/>
      <c r="B1838" s="206"/>
      <c r="C1838" s="206"/>
      <c r="D1838" s="206"/>
      <c r="E1838" s="206" t="s">
        <v>3316</v>
      </c>
      <c r="F1838" s="207">
        <v>21.07</v>
      </c>
      <c r="G1838" s="206"/>
      <c r="H1838" s="285" t="s">
        <v>3317</v>
      </c>
      <c r="I1838" s="285"/>
      <c r="J1838" s="207">
        <v>97.61</v>
      </c>
    </row>
    <row r="1839" spans="1:10" customFormat="1" ht="0.95" customHeight="1" thickTop="1" x14ac:dyDescent="0.2">
      <c r="A1839" s="208"/>
      <c r="B1839" s="208"/>
      <c r="C1839" s="208"/>
      <c r="D1839" s="208"/>
      <c r="E1839" s="208"/>
      <c r="F1839" s="208"/>
      <c r="G1839" s="208"/>
      <c r="H1839" s="208"/>
      <c r="I1839" s="208"/>
      <c r="J1839" s="208"/>
    </row>
    <row r="1840" spans="1:10" customFormat="1" ht="18" customHeight="1" x14ac:dyDescent="0.2">
      <c r="A1840" s="179" t="s">
        <v>1401</v>
      </c>
      <c r="B1840" s="180" t="s">
        <v>1</v>
      </c>
      <c r="C1840" s="179" t="s">
        <v>2</v>
      </c>
      <c r="D1840" s="179" t="s">
        <v>3</v>
      </c>
      <c r="E1840" s="281" t="s">
        <v>3297</v>
      </c>
      <c r="F1840" s="281"/>
      <c r="G1840" s="181" t="s">
        <v>4</v>
      </c>
      <c r="H1840" s="180" t="s">
        <v>5</v>
      </c>
      <c r="I1840" s="180" t="s">
        <v>6</v>
      </c>
      <c r="J1840" s="180" t="s">
        <v>8</v>
      </c>
    </row>
    <row r="1841" spans="1:10" customFormat="1" ht="26.1" customHeight="1" x14ac:dyDescent="0.2">
      <c r="A1841" s="187" t="s">
        <v>3298</v>
      </c>
      <c r="B1841" s="189" t="s">
        <v>3292</v>
      </c>
      <c r="C1841" s="187" t="s">
        <v>44</v>
      </c>
      <c r="D1841" s="187" t="s">
        <v>2093</v>
      </c>
      <c r="E1841" s="282" t="s">
        <v>3610</v>
      </c>
      <c r="F1841" s="282"/>
      <c r="G1841" s="188" t="s">
        <v>25</v>
      </c>
      <c r="H1841" s="199">
        <v>1</v>
      </c>
      <c r="I1841" s="190">
        <v>1.19</v>
      </c>
      <c r="J1841" s="190">
        <v>1.19</v>
      </c>
    </row>
    <row r="1842" spans="1:10" customFormat="1" ht="26.1" customHeight="1" x14ac:dyDescent="0.2">
      <c r="A1842" s="200" t="s">
        <v>3300</v>
      </c>
      <c r="B1842" s="201" t="s">
        <v>3515</v>
      </c>
      <c r="C1842" s="200" t="s">
        <v>15</v>
      </c>
      <c r="D1842" s="200" t="s">
        <v>3516</v>
      </c>
      <c r="E1842" s="283" t="s">
        <v>3306</v>
      </c>
      <c r="F1842" s="283"/>
      <c r="G1842" s="202" t="s">
        <v>55</v>
      </c>
      <c r="H1842" s="203">
        <v>0.01</v>
      </c>
      <c r="I1842" s="204">
        <v>25.53</v>
      </c>
      <c r="J1842" s="204">
        <v>0.25</v>
      </c>
    </row>
    <row r="1843" spans="1:10" customFormat="1" ht="26.1" customHeight="1" x14ac:dyDescent="0.2">
      <c r="A1843" s="107" t="s">
        <v>2572</v>
      </c>
      <c r="B1843" s="109" t="s">
        <v>2931</v>
      </c>
      <c r="C1843" s="107" t="s">
        <v>15</v>
      </c>
      <c r="D1843" s="107" t="s">
        <v>1704</v>
      </c>
      <c r="E1843" s="284" t="s">
        <v>2573</v>
      </c>
      <c r="F1843" s="284"/>
      <c r="G1843" s="108" t="s">
        <v>25</v>
      </c>
      <c r="H1843" s="205">
        <v>1</v>
      </c>
      <c r="I1843" s="178">
        <v>0.94</v>
      </c>
      <c r="J1843" s="178">
        <v>0.94</v>
      </c>
    </row>
    <row r="1844" spans="1:10" customFormat="1" ht="25.5" x14ac:dyDescent="0.2">
      <c r="A1844" s="206"/>
      <c r="B1844" s="206"/>
      <c r="C1844" s="206"/>
      <c r="D1844" s="206"/>
      <c r="E1844" s="206" t="s">
        <v>3313</v>
      </c>
      <c r="F1844" s="207">
        <v>0.18</v>
      </c>
      <c r="G1844" s="206" t="s">
        <v>3314</v>
      </c>
      <c r="H1844" s="207">
        <v>0</v>
      </c>
      <c r="I1844" s="206" t="s">
        <v>3315</v>
      </c>
      <c r="J1844" s="207">
        <v>0.18</v>
      </c>
    </row>
    <row r="1845" spans="1:10" customFormat="1" ht="15" thickBot="1" x14ac:dyDescent="0.25">
      <c r="A1845" s="206"/>
      <c r="B1845" s="206"/>
      <c r="C1845" s="206"/>
      <c r="D1845" s="206"/>
      <c r="E1845" s="206" t="s">
        <v>3316</v>
      </c>
      <c r="F1845" s="207">
        <v>0.32</v>
      </c>
      <c r="G1845" s="206"/>
      <c r="H1845" s="285" t="s">
        <v>3317</v>
      </c>
      <c r="I1845" s="285"/>
      <c r="J1845" s="207">
        <v>1.51</v>
      </c>
    </row>
    <row r="1846" spans="1:10" customFormat="1" ht="0.95" customHeight="1" thickTop="1" x14ac:dyDescent="0.2">
      <c r="A1846" s="208"/>
      <c r="B1846" s="208"/>
      <c r="C1846" s="208"/>
      <c r="D1846" s="208"/>
      <c r="E1846" s="208"/>
      <c r="F1846" s="208"/>
      <c r="G1846" s="208"/>
      <c r="H1846" s="208"/>
      <c r="I1846" s="208"/>
      <c r="J1846" s="208"/>
    </row>
    <row r="1847" spans="1:10" customFormat="1" ht="18" customHeight="1" x14ac:dyDescent="0.2">
      <c r="A1847" s="179" t="s">
        <v>1404</v>
      </c>
      <c r="B1847" s="180" t="s">
        <v>1</v>
      </c>
      <c r="C1847" s="179" t="s">
        <v>2</v>
      </c>
      <c r="D1847" s="179" t="s">
        <v>3</v>
      </c>
      <c r="E1847" s="281" t="s">
        <v>3297</v>
      </c>
      <c r="F1847" s="281"/>
      <c r="G1847" s="181" t="s">
        <v>4</v>
      </c>
      <c r="H1847" s="180" t="s">
        <v>5</v>
      </c>
      <c r="I1847" s="180" t="s">
        <v>6</v>
      </c>
      <c r="J1847" s="180" t="s">
        <v>8</v>
      </c>
    </row>
    <row r="1848" spans="1:10" customFormat="1" ht="26.1" customHeight="1" x14ac:dyDescent="0.2">
      <c r="A1848" s="187" t="s">
        <v>3298</v>
      </c>
      <c r="B1848" s="189" t="s">
        <v>3293</v>
      </c>
      <c r="C1848" s="187" t="s">
        <v>44</v>
      </c>
      <c r="D1848" s="187" t="s">
        <v>2094</v>
      </c>
      <c r="E1848" s="282" t="s">
        <v>3475</v>
      </c>
      <c r="F1848" s="282"/>
      <c r="G1848" s="188" t="s">
        <v>25</v>
      </c>
      <c r="H1848" s="199">
        <v>1</v>
      </c>
      <c r="I1848" s="190">
        <v>278.17</v>
      </c>
      <c r="J1848" s="190">
        <v>278.17</v>
      </c>
    </row>
    <row r="1849" spans="1:10" customFormat="1" ht="24" customHeight="1" x14ac:dyDescent="0.2">
      <c r="A1849" s="200" t="s">
        <v>3300</v>
      </c>
      <c r="B1849" s="201" t="s">
        <v>3466</v>
      </c>
      <c r="C1849" s="200" t="s">
        <v>15</v>
      </c>
      <c r="D1849" s="200" t="s">
        <v>3467</v>
      </c>
      <c r="E1849" s="283" t="s">
        <v>3306</v>
      </c>
      <c r="F1849" s="283"/>
      <c r="G1849" s="202" t="s">
        <v>55</v>
      </c>
      <c r="H1849" s="203">
        <v>1</v>
      </c>
      <c r="I1849" s="204">
        <v>32.130000000000003</v>
      </c>
      <c r="J1849" s="204">
        <v>32.130000000000003</v>
      </c>
    </row>
    <row r="1850" spans="1:10" customFormat="1" ht="24" customHeight="1" x14ac:dyDescent="0.2">
      <c r="A1850" s="200" t="s">
        <v>3300</v>
      </c>
      <c r="B1850" s="201" t="s">
        <v>3307</v>
      </c>
      <c r="C1850" s="200" t="s">
        <v>15</v>
      </c>
      <c r="D1850" s="200" t="s">
        <v>3308</v>
      </c>
      <c r="E1850" s="283" t="s">
        <v>3306</v>
      </c>
      <c r="F1850" s="283"/>
      <c r="G1850" s="202" t="s">
        <v>55</v>
      </c>
      <c r="H1850" s="203">
        <v>1</v>
      </c>
      <c r="I1850" s="204">
        <v>23.58</v>
      </c>
      <c r="J1850" s="204">
        <v>23.58</v>
      </c>
    </row>
    <row r="1851" spans="1:10" customFormat="1" ht="24" customHeight="1" x14ac:dyDescent="0.2">
      <c r="A1851" s="107" t="s">
        <v>2572</v>
      </c>
      <c r="B1851" s="109" t="s">
        <v>2932</v>
      </c>
      <c r="C1851" s="107" t="s">
        <v>172</v>
      </c>
      <c r="D1851" s="107" t="s">
        <v>1705</v>
      </c>
      <c r="E1851" s="284" t="s">
        <v>2573</v>
      </c>
      <c r="F1851" s="284"/>
      <c r="G1851" s="108" t="s">
        <v>25</v>
      </c>
      <c r="H1851" s="205">
        <v>1</v>
      </c>
      <c r="I1851" s="178">
        <v>222.46</v>
      </c>
      <c r="J1851" s="178">
        <v>222.46</v>
      </c>
    </row>
    <row r="1852" spans="1:10" customFormat="1" ht="25.5" x14ac:dyDescent="0.2">
      <c r="A1852" s="206"/>
      <c r="B1852" s="206"/>
      <c r="C1852" s="206"/>
      <c r="D1852" s="206"/>
      <c r="E1852" s="206" t="s">
        <v>3313</v>
      </c>
      <c r="F1852" s="207">
        <v>41.26</v>
      </c>
      <c r="G1852" s="206" t="s">
        <v>3314</v>
      </c>
      <c r="H1852" s="207">
        <v>0</v>
      </c>
      <c r="I1852" s="206" t="s">
        <v>3315</v>
      </c>
      <c r="J1852" s="207">
        <v>41.26</v>
      </c>
    </row>
    <row r="1853" spans="1:10" customFormat="1" ht="15" thickBot="1" x14ac:dyDescent="0.25">
      <c r="A1853" s="206"/>
      <c r="B1853" s="206"/>
      <c r="C1853" s="206"/>
      <c r="D1853" s="206"/>
      <c r="E1853" s="206" t="s">
        <v>3316</v>
      </c>
      <c r="F1853" s="207">
        <v>76.599999999999994</v>
      </c>
      <c r="G1853" s="206"/>
      <c r="H1853" s="285" t="s">
        <v>3317</v>
      </c>
      <c r="I1853" s="285"/>
      <c r="J1853" s="207">
        <v>354.77</v>
      </c>
    </row>
    <row r="1854" spans="1:10" customFormat="1" ht="0.95" customHeight="1" thickTop="1" x14ac:dyDescent="0.2">
      <c r="A1854" s="208"/>
      <c r="B1854" s="208"/>
      <c r="C1854" s="208"/>
      <c r="D1854" s="208"/>
      <c r="E1854" s="208"/>
      <c r="F1854" s="208"/>
      <c r="G1854" s="208"/>
      <c r="H1854" s="208"/>
      <c r="I1854" s="208"/>
      <c r="J1854" s="208"/>
    </row>
    <row r="1855" spans="1:10" customFormat="1" ht="18" customHeight="1" x14ac:dyDescent="0.2">
      <c r="A1855" s="179" t="s">
        <v>2081</v>
      </c>
      <c r="B1855" s="180" t="s">
        <v>1</v>
      </c>
      <c r="C1855" s="179" t="s">
        <v>2</v>
      </c>
      <c r="D1855" s="179" t="s">
        <v>3</v>
      </c>
      <c r="E1855" s="281" t="s">
        <v>3297</v>
      </c>
      <c r="F1855" s="281"/>
      <c r="G1855" s="181" t="s">
        <v>4</v>
      </c>
      <c r="H1855" s="180" t="s">
        <v>5</v>
      </c>
      <c r="I1855" s="180" t="s">
        <v>6</v>
      </c>
      <c r="J1855" s="180" t="s">
        <v>8</v>
      </c>
    </row>
    <row r="1856" spans="1:10" customFormat="1" ht="26.1" customHeight="1" x14ac:dyDescent="0.2">
      <c r="A1856" s="187" t="s">
        <v>3298</v>
      </c>
      <c r="B1856" s="189" t="s">
        <v>3294</v>
      </c>
      <c r="C1856" s="187" t="s">
        <v>44</v>
      </c>
      <c r="D1856" s="187" t="s">
        <v>1687</v>
      </c>
      <c r="E1856" s="282" t="s">
        <v>3590</v>
      </c>
      <c r="F1856" s="282"/>
      <c r="G1856" s="188" t="s">
        <v>25</v>
      </c>
      <c r="H1856" s="199">
        <v>1</v>
      </c>
      <c r="I1856" s="190">
        <v>67198.38</v>
      </c>
      <c r="J1856" s="190">
        <v>67198.38</v>
      </c>
    </row>
    <row r="1857" spans="1:10" customFormat="1" ht="26.1" customHeight="1" x14ac:dyDescent="0.2">
      <c r="A1857" s="107" t="s">
        <v>2572</v>
      </c>
      <c r="B1857" s="109" t="s">
        <v>2933</v>
      </c>
      <c r="C1857" s="107" t="s">
        <v>44</v>
      </c>
      <c r="D1857" s="107" t="s">
        <v>2934</v>
      </c>
      <c r="E1857" s="284" t="s">
        <v>2919</v>
      </c>
      <c r="F1857" s="284"/>
      <c r="G1857" s="108" t="s">
        <v>25</v>
      </c>
      <c r="H1857" s="205">
        <v>1</v>
      </c>
      <c r="I1857" s="178">
        <v>67198.38</v>
      </c>
      <c r="J1857" s="178">
        <v>67198.38</v>
      </c>
    </row>
    <row r="1858" spans="1:10" customFormat="1" ht="25.5" x14ac:dyDescent="0.2">
      <c r="A1858" s="206"/>
      <c r="B1858" s="206"/>
      <c r="C1858" s="206"/>
      <c r="D1858" s="206"/>
      <c r="E1858" s="206" t="s">
        <v>3313</v>
      </c>
      <c r="F1858" s="207">
        <v>0</v>
      </c>
      <c r="G1858" s="206" t="s">
        <v>3314</v>
      </c>
      <c r="H1858" s="207">
        <v>0</v>
      </c>
      <c r="I1858" s="206" t="s">
        <v>3315</v>
      </c>
      <c r="J1858" s="207">
        <v>0</v>
      </c>
    </row>
    <row r="1859" spans="1:10" customFormat="1" ht="15" thickBot="1" x14ac:dyDescent="0.25">
      <c r="A1859" s="206"/>
      <c r="B1859" s="206"/>
      <c r="C1859" s="206"/>
      <c r="D1859" s="206"/>
      <c r="E1859" s="206" t="s">
        <v>3316</v>
      </c>
      <c r="F1859" s="207">
        <v>18506.43</v>
      </c>
      <c r="G1859" s="206"/>
      <c r="H1859" s="285" t="s">
        <v>3317</v>
      </c>
      <c r="I1859" s="285"/>
      <c r="J1859" s="207">
        <v>85704.81</v>
      </c>
    </row>
    <row r="1860" spans="1:10" customFormat="1" ht="0.95" customHeight="1" thickTop="1" x14ac:dyDescent="0.2">
      <c r="A1860" s="208"/>
      <c r="B1860" s="208"/>
      <c r="C1860" s="208"/>
      <c r="D1860" s="208"/>
      <c r="E1860" s="208"/>
      <c r="F1860" s="208"/>
      <c r="G1860" s="208"/>
      <c r="H1860" s="208"/>
      <c r="I1860" s="208"/>
      <c r="J1860" s="208"/>
    </row>
    <row r="1861" spans="1:10" customFormat="1" ht="50.1" customHeight="1" x14ac:dyDescent="0.25">
      <c r="A1861" s="290" t="s">
        <v>3611</v>
      </c>
      <c r="B1861" s="291"/>
      <c r="C1861" s="291"/>
      <c r="D1861" s="291"/>
      <c r="E1861" s="291"/>
      <c r="F1861" s="291"/>
      <c r="G1861" s="291"/>
      <c r="H1861" s="291"/>
      <c r="I1861" s="291"/>
      <c r="J1861" s="291"/>
    </row>
    <row r="1862" spans="1:10" customFormat="1" ht="18" customHeight="1" x14ac:dyDescent="0.2">
      <c r="A1862" s="179"/>
      <c r="B1862" s="180" t="s">
        <v>1</v>
      </c>
      <c r="C1862" s="179" t="s">
        <v>2</v>
      </c>
      <c r="D1862" s="179" t="s">
        <v>3</v>
      </c>
      <c r="E1862" s="281" t="s">
        <v>3297</v>
      </c>
      <c r="F1862" s="281"/>
      <c r="G1862" s="181" t="s">
        <v>4</v>
      </c>
      <c r="H1862" s="180" t="s">
        <v>5</v>
      </c>
      <c r="I1862" s="180" t="s">
        <v>6</v>
      </c>
      <c r="J1862" s="180" t="s">
        <v>8</v>
      </c>
    </row>
    <row r="1863" spans="1:10" customFormat="1" ht="24" customHeight="1" x14ac:dyDescent="0.2">
      <c r="A1863" s="187" t="s">
        <v>3298</v>
      </c>
      <c r="B1863" s="189" t="s">
        <v>3327</v>
      </c>
      <c r="C1863" s="187" t="s">
        <v>15</v>
      </c>
      <c r="D1863" s="187" t="s">
        <v>3328</v>
      </c>
      <c r="E1863" s="282" t="s">
        <v>3306</v>
      </c>
      <c r="F1863" s="282"/>
      <c r="G1863" s="188" t="s">
        <v>55</v>
      </c>
      <c r="H1863" s="199">
        <v>1</v>
      </c>
      <c r="I1863" s="190">
        <v>25.96</v>
      </c>
      <c r="J1863" s="190">
        <v>25.96</v>
      </c>
    </row>
    <row r="1864" spans="1:10" customFormat="1" ht="26.1" customHeight="1" x14ac:dyDescent="0.2">
      <c r="A1864" s="200" t="s">
        <v>3300</v>
      </c>
      <c r="B1864" s="201" t="s">
        <v>3612</v>
      </c>
      <c r="C1864" s="200" t="s">
        <v>15</v>
      </c>
      <c r="D1864" s="200" t="s">
        <v>3613</v>
      </c>
      <c r="E1864" s="283" t="s">
        <v>3306</v>
      </c>
      <c r="F1864" s="283"/>
      <c r="G1864" s="202" t="s">
        <v>55</v>
      </c>
      <c r="H1864" s="203">
        <v>1</v>
      </c>
      <c r="I1864" s="204">
        <v>0.21</v>
      </c>
      <c r="J1864" s="204">
        <v>0.21</v>
      </c>
    </row>
    <row r="1865" spans="1:10" customFormat="1" ht="26.1" customHeight="1" x14ac:dyDescent="0.2">
      <c r="A1865" s="107" t="s">
        <v>2572</v>
      </c>
      <c r="B1865" s="109" t="s">
        <v>2938</v>
      </c>
      <c r="C1865" s="107" t="s">
        <v>15</v>
      </c>
      <c r="D1865" s="107" t="s">
        <v>3614</v>
      </c>
      <c r="E1865" s="284" t="s">
        <v>3615</v>
      </c>
      <c r="F1865" s="284"/>
      <c r="G1865" s="108" t="s">
        <v>55</v>
      </c>
      <c r="H1865" s="205">
        <v>1</v>
      </c>
      <c r="I1865" s="178">
        <v>0.9</v>
      </c>
      <c r="J1865" s="178">
        <v>0.9</v>
      </c>
    </row>
    <row r="1866" spans="1:10" customFormat="1" ht="24" customHeight="1" x14ac:dyDescent="0.2">
      <c r="A1866" s="107" t="s">
        <v>2572</v>
      </c>
      <c r="B1866" s="109" t="s">
        <v>2935</v>
      </c>
      <c r="C1866" s="107" t="s">
        <v>15</v>
      </c>
      <c r="D1866" s="107" t="s">
        <v>2936</v>
      </c>
      <c r="E1866" s="284" t="s">
        <v>2609</v>
      </c>
      <c r="F1866" s="284"/>
      <c r="G1866" s="108" t="s">
        <v>55</v>
      </c>
      <c r="H1866" s="205">
        <v>1</v>
      </c>
      <c r="I1866" s="178">
        <v>18.53</v>
      </c>
      <c r="J1866" s="178">
        <v>18.53</v>
      </c>
    </row>
    <row r="1867" spans="1:10" customFormat="1" ht="26.1" customHeight="1" x14ac:dyDescent="0.2">
      <c r="A1867" s="107" t="s">
        <v>2572</v>
      </c>
      <c r="B1867" s="109" t="s">
        <v>2941</v>
      </c>
      <c r="C1867" s="107" t="s">
        <v>15</v>
      </c>
      <c r="D1867" s="107" t="s">
        <v>2942</v>
      </c>
      <c r="E1867" s="284" t="s">
        <v>3615</v>
      </c>
      <c r="F1867" s="284"/>
      <c r="G1867" s="108" t="s">
        <v>55</v>
      </c>
      <c r="H1867" s="205">
        <v>1</v>
      </c>
      <c r="I1867" s="178">
        <v>0.8</v>
      </c>
      <c r="J1867" s="178">
        <v>0.8</v>
      </c>
    </row>
    <row r="1868" spans="1:10" customFormat="1" ht="26.1" customHeight="1" x14ac:dyDescent="0.2">
      <c r="A1868" s="107" t="s">
        <v>2572</v>
      </c>
      <c r="B1868" s="109" t="s">
        <v>2940</v>
      </c>
      <c r="C1868" s="107" t="s">
        <v>15</v>
      </c>
      <c r="D1868" s="107" t="s">
        <v>3616</v>
      </c>
      <c r="E1868" s="284" t="s">
        <v>3615</v>
      </c>
      <c r="F1868" s="284"/>
      <c r="G1868" s="108" t="s">
        <v>55</v>
      </c>
      <c r="H1868" s="205">
        <v>1</v>
      </c>
      <c r="I1868" s="178">
        <v>0.11</v>
      </c>
      <c r="J1868" s="178">
        <v>0.11</v>
      </c>
    </row>
    <row r="1869" spans="1:10" customFormat="1" ht="26.1" customHeight="1" x14ac:dyDescent="0.2">
      <c r="A1869" s="107" t="s">
        <v>2572</v>
      </c>
      <c r="B1869" s="109" t="s">
        <v>2939</v>
      </c>
      <c r="C1869" s="107" t="s">
        <v>15</v>
      </c>
      <c r="D1869" s="107" t="s">
        <v>3617</v>
      </c>
      <c r="E1869" s="284" t="s">
        <v>3615</v>
      </c>
      <c r="F1869" s="284"/>
      <c r="G1869" s="108" t="s">
        <v>55</v>
      </c>
      <c r="H1869" s="205">
        <v>1</v>
      </c>
      <c r="I1869" s="178">
        <v>1.57</v>
      </c>
      <c r="J1869" s="178">
        <v>1.57</v>
      </c>
    </row>
    <row r="1870" spans="1:10" customFormat="1" ht="26.1" customHeight="1" x14ac:dyDescent="0.2">
      <c r="A1870" s="107" t="s">
        <v>2572</v>
      </c>
      <c r="B1870" s="109" t="s">
        <v>2943</v>
      </c>
      <c r="C1870" s="107" t="s">
        <v>15</v>
      </c>
      <c r="D1870" s="107" t="s">
        <v>2944</v>
      </c>
      <c r="E1870" s="284" t="s">
        <v>3615</v>
      </c>
      <c r="F1870" s="284"/>
      <c r="G1870" s="108" t="s">
        <v>55</v>
      </c>
      <c r="H1870" s="205">
        <v>1</v>
      </c>
      <c r="I1870" s="178">
        <v>1.43</v>
      </c>
      <c r="J1870" s="178">
        <v>1.43</v>
      </c>
    </row>
    <row r="1871" spans="1:10" customFormat="1" ht="26.1" customHeight="1" x14ac:dyDescent="0.2">
      <c r="A1871" s="107" t="s">
        <v>2572</v>
      </c>
      <c r="B1871" s="109" t="s">
        <v>2937</v>
      </c>
      <c r="C1871" s="107" t="s">
        <v>15</v>
      </c>
      <c r="D1871" s="107" t="s">
        <v>3618</v>
      </c>
      <c r="E1871" s="284" t="s">
        <v>3615</v>
      </c>
      <c r="F1871" s="284"/>
      <c r="G1871" s="108" t="s">
        <v>55</v>
      </c>
      <c r="H1871" s="205">
        <v>1</v>
      </c>
      <c r="I1871" s="178">
        <v>2.41</v>
      </c>
      <c r="J1871" s="178">
        <v>2.41</v>
      </c>
    </row>
    <row r="1872" spans="1:10" customFormat="1" ht="25.5" x14ac:dyDescent="0.2">
      <c r="A1872" s="206"/>
      <c r="B1872" s="206"/>
      <c r="C1872" s="206"/>
      <c r="D1872" s="206"/>
      <c r="E1872" s="206" t="s">
        <v>3313</v>
      </c>
      <c r="F1872" s="207">
        <v>18.739999999999998</v>
      </c>
      <c r="G1872" s="206" t="s">
        <v>3314</v>
      </c>
      <c r="H1872" s="207">
        <v>0</v>
      </c>
      <c r="I1872" s="206" t="s">
        <v>3315</v>
      </c>
      <c r="J1872" s="207">
        <v>18.739999999999998</v>
      </c>
    </row>
    <row r="1873" spans="1:10" customFormat="1" ht="15" thickBot="1" x14ac:dyDescent="0.25">
      <c r="A1873" s="206"/>
      <c r="B1873" s="206"/>
      <c r="C1873" s="206"/>
      <c r="D1873" s="206"/>
      <c r="E1873" s="206" t="s">
        <v>3316</v>
      </c>
      <c r="F1873" s="207">
        <v>7.14</v>
      </c>
      <c r="G1873" s="206"/>
      <c r="H1873" s="285" t="s">
        <v>3317</v>
      </c>
      <c r="I1873" s="285"/>
      <c r="J1873" s="207">
        <v>33.1</v>
      </c>
    </row>
    <row r="1874" spans="1:10" customFormat="1" ht="0.95" customHeight="1" thickTop="1" x14ac:dyDescent="0.2">
      <c r="A1874" s="208"/>
      <c r="B1874" s="208"/>
      <c r="C1874" s="208"/>
      <c r="D1874" s="208"/>
      <c r="E1874" s="208"/>
      <c r="F1874" s="208"/>
      <c r="G1874" s="208"/>
      <c r="H1874" s="208"/>
      <c r="I1874" s="208"/>
      <c r="J1874" s="208"/>
    </row>
    <row r="1875" spans="1:10" customFormat="1" ht="18" customHeight="1" x14ac:dyDescent="0.2">
      <c r="A1875" s="179"/>
      <c r="B1875" s="180" t="s">
        <v>1</v>
      </c>
      <c r="C1875" s="179" t="s">
        <v>2</v>
      </c>
      <c r="D1875" s="179" t="s">
        <v>3</v>
      </c>
      <c r="E1875" s="281" t="s">
        <v>3297</v>
      </c>
      <c r="F1875" s="281"/>
      <c r="G1875" s="181" t="s">
        <v>4</v>
      </c>
      <c r="H1875" s="180" t="s">
        <v>5</v>
      </c>
      <c r="I1875" s="180" t="s">
        <v>6</v>
      </c>
      <c r="J1875" s="180" t="s">
        <v>8</v>
      </c>
    </row>
    <row r="1876" spans="1:10" customFormat="1" ht="26.1" customHeight="1" x14ac:dyDescent="0.2">
      <c r="A1876" s="187" t="s">
        <v>3298</v>
      </c>
      <c r="B1876" s="189" t="s">
        <v>3319</v>
      </c>
      <c r="C1876" s="187" t="s">
        <v>15</v>
      </c>
      <c r="D1876" s="187" t="s">
        <v>3320</v>
      </c>
      <c r="E1876" s="282" t="s">
        <v>3306</v>
      </c>
      <c r="F1876" s="282"/>
      <c r="G1876" s="188" t="s">
        <v>55</v>
      </c>
      <c r="H1876" s="199">
        <v>1</v>
      </c>
      <c r="I1876" s="190">
        <v>25.54</v>
      </c>
      <c r="J1876" s="190">
        <v>25.54</v>
      </c>
    </row>
    <row r="1877" spans="1:10" customFormat="1" ht="26.1" customHeight="1" x14ac:dyDescent="0.2">
      <c r="A1877" s="200" t="s">
        <v>3300</v>
      </c>
      <c r="B1877" s="201" t="s">
        <v>3619</v>
      </c>
      <c r="C1877" s="200" t="s">
        <v>15</v>
      </c>
      <c r="D1877" s="200" t="s">
        <v>3620</v>
      </c>
      <c r="E1877" s="283" t="s">
        <v>3306</v>
      </c>
      <c r="F1877" s="283"/>
      <c r="G1877" s="202" t="s">
        <v>55</v>
      </c>
      <c r="H1877" s="203">
        <v>1</v>
      </c>
      <c r="I1877" s="204">
        <v>0.27</v>
      </c>
      <c r="J1877" s="204">
        <v>0.27</v>
      </c>
    </row>
    <row r="1878" spans="1:10" customFormat="1" ht="26.1" customHeight="1" x14ac:dyDescent="0.2">
      <c r="A1878" s="107" t="s">
        <v>2572</v>
      </c>
      <c r="B1878" s="109" t="s">
        <v>2938</v>
      </c>
      <c r="C1878" s="107" t="s">
        <v>15</v>
      </c>
      <c r="D1878" s="107" t="s">
        <v>3614</v>
      </c>
      <c r="E1878" s="284" t="s">
        <v>3615</v>
      </c>
      <c r="F1878" s="284"/>
      <c r="G1878" s="108" t="s">
        <v>55</v>
      </c>
      <c r="H1878" s="205">
        <v>1</v>
      </c>
      <c r="I1878" s="178">
        <v>0.9</v>
      </c>
      <c r="J1878" s="178">
        <v>0.9</v>
      </c>
    </row>
    <row r="1879" spans="1:10" customFormat="1" ht="26.1" customHeight="1" x14ac:dyDescent="0.2">
      <c r="A1879" s="107" t="s">
        <v>2572</v>
      </c>
      <c r="B1879" s="109" t="s">
        <v>2939</v>
      </c>
      <c r="C1879" s="107" t="s">
        <v>15</v>
      </c>
      <c r="D1879" s="107" t="s">
        <v>3617</v>
      </c>
      <c r="E1879" s="284" t="s">
        <v>3615</v>
      </c>
      <c r="F1879" s="284"/>
      <c r="G1879" s="108" t="s">
        <v>55</v>
      </c>
      <c r="H1879" s="205">
        <v>1</v>
      </c>
      <c r="I1879" s="178">
        <v>1.57</v>
      </c>
      <c r="J1879" s="178">
        <v>1.57</v>
      </c>
    </row>
    <row r="1880" spans="1:10" customFormat="1" ht="26.1" customHeight="1" x14ac:dyDescent="0.2">
      <c r="A1880" s="107" t="s">
        <v>2572</v>
      </c>
      <c r="B1880" s="109" t="s">
        <v>2949</v>
      </c>
      <c r="C1880" s="107" t="s">
        <v>15</v>
      </c>
      <c r="D1880" s="107" t="s">
        <v>2950</v>
      </c>
      <c r="E1880" s="284" t="s">
        <v>3615</v>
      </c>
      <c r="F1880" s="284"/>
      <c r="G1880" s="108" t="s">
        <v>55</v>
      </c>
      <c r="H1880" s="205">
        <v>1</v>
      </c>
      <c r="I1880" s="178">
        <v>1.41</v>
      </c>
      <c r="J1880" s="178">
        <v>1.41</v>
      </c>
    </row>
    <row r="1881" spans="1:10" customFormat="1" ht="26.1" customHeight="1" x14ac:dyDescent="0.2">
      <c r="A1881" s="107" t="s">
        <v>2572</v>
      </c>
      <c r="B1881" s="109" t="s">
        <v>2940</v>
      </c>
      <c r="C1881" s="107" t="s">
        <v>15</v>
      </c>
      <c r="D1881" s="107" t="s">
        <v>3616</v>
      </c>
      <c r="E1881" s="284" t="s">
        <v>3615</v>
      </c>
      <c r="F1881" s="284"/>
      <c r="G1881" s="108" t="s">
        <v>55</v>
      </c>
      <c r="H1881" s="205">
        <v>1</v>
      </c>
      <c r="I1881" s="178">
        <v>0.11</v>
      </c>
      <c r="J1881" s="178">
        <v>0.11</v>
      </c>
    </row>
    <row r="1882" spans="1:10" customFormat="1" ht="26.1" customHeight="1" x14ac:dyDescent="0.2">
      <c r="A1882" s="107" t="s">
        <v>2572</v>
      </c>
      <c r="B1882" s="109" t="s">
        <v>2937</v>
      </c>
      <c r="C1882" s="107" t="s">
        <v>15</v>
      </c>
      <c r="D1882" s="107" t="s">
        <v>3618</v>
      </c>
      <c r="E1882" s="284" t="s">
        <v>3615</v>
      </c>
      <c r="F1882" s="284"/>
      <c r="G1882" s="108" t="s">
        <v>55</v>
      </c>
      <c r="H1882" s="205">
        <v>1</v>
      </c>
      <c r="I1882" s="178">
        <v>2.41</v>
      </c>
      <c r="J1882" s="178">
        <v>2.41</v>
      </c>
    </row>
    <row r="1883" spans="1:10" customFormat="1" ht="24" customHeight="1" x14ac:dyDescent="0.2">
      <c r="A1883" s="107" t="s">
        <v>2572</v>
      </c>
      <c r="B1883" s="109" t="s">
        <v>2945</v>
      </c>
      <c r="C1883" s="107" t="s">
        <v>15</v>
      </c>
      <c r="D1883" s="107" t="s">
        <v>2946</v>
      </c>
      <c r="E1883" s="284" t="s">
        <v>2609</v>
      </c>
      <c r="F1883" s="284"/>
      <c r="G1883" s="108" t="s">
        <v>55</v>
      </c>
      <c r="H1883" s="205">
        <v>1</v>
      </c>
      <c r="I1883" s="178">
        <v>18.53</v>
      </c>
      <c r="J1883" s="178">
        <v>18.53</v>
      </c>
    </row>
    <row r="1884" spans="1:10" customFormat="1" ht="26.1" customHeight="1" x14ac:dyDescent="0.2">
      <c r="A1884" s="107" t="s">
        <v>2572</v>
      </c>
      <c r="B1884" s="109" t="s">
        <v>2947</v>
      </c>
      <c r="C1884" s="107" t="s">
        <v>15</v>
      </c>
      <c r="D1884" s="107" t="s">
        <v>2948</v>
      </c>
      <c r="E1884" s="284" t="s">
        <v>3615</v>
      </c>
      <c r="F1884" s="284"/>
      <c r="G1884" s="108" t="s">
        <v>55</v>
      </c>
      <c r="H1884" s="205">
        <v>1</v>
      </c>
      <c r="I1884" s="178">
        <v>0.34</v>
      </c>
      <c r="J1884" s="178">
        <v>0.34</v>
      </c>
    </row>
    <row r="1885" spans="1:10" customFormat="1" ht="25.5" x14ac:dyDescent="0.2">
      <c r="A1885" s="206"/>
      <c r="B1885" s="206"/>
      <c r="C1885" s="206"/>
      <c r="D1885" s="206"/>
      <c r="E1885" s="206" t="s">
        <v>3313</v>
      </c>
      <c r="F1885" s="207">
        <v>18.8</v>
      </c>
      <c r="G1885" s="206" t="s">
        <v>3314</v>
      </c>
      <c r="H1885" s="207">
        <v>0</v>
      </c>
      <c r="I1885" s="206" t="s">
        <v>3315</v>
      </c>
      <c r="J1885" s="207">
        <v>18.8</v>
      </c>
    </row>
    <row r="1886" spans="1:10" customFormat="1" ht="15" thickBot="1" x14ac:dyDescent="0.25">
      <c r="A1886" s="206"/>
      <c r="B1886" s="206"/>
      <c r="C1886" s="206"/>
      <c r="D1886" s="206"/>
      <c r="E1886" s="206" t="s">
        <v>3316</v>
      </c>
      <c r="F1886" s="207">
        <v>7.03</v>
      </c>
      <c r="G1886" s="206"/>
      <c r="H1886" s="285" t="s">
        <v>3317</v>
      </c>
      <c r="I1886" s="285"/>
      <c r="J1886" s="207">
        <v>32.57</v>
      </c>
    </row>
    <row r="1887" spans="1:10" customFormat="1" ht="0.95" customHeight="1" thickTop="1" x14ac:dyDescent="0.2">
      <c r="A1887" s="208"/>
      <c r="B1887" s="208"/>
      <c r="C1887" s="208"/>
      <c r="D1887" s="208"/>
      <c r="E1887" s="208"/>
      <c r="F1887" s="208"/>
      <c r="G1887" s="208"/>
      <c r="H1887" s="208"/>
      <c r="I1887" s="208"/>
      <c r="J1887" s="208"/>
    </row>
    <row r="1888" spans="1:10" customFormat="1" ht="18" customHeight="1" x14ac:dyDescent="0.2">
      <c r="A1888" s="179"/>
      <c r="B1888" s="180" t="s">
        <v>1</v>
      </c>
      <c r="C1888" s="179" t="s">
        <v>2</v>
      </c>
      <c r="D1888" s="179" t="s">
        <v>3</v>
      </c>
      <c r="E1888" s="281" t="s">
        <v>3297</v>
      </c>
      <c r="F1888" s="281"/>
      <c r="G1888" s="181" t="s">
        <v>4</v>
      </c>
      <c r="H1888" s="180" t="s">
        <v>5</v>
      </c>
      <c r="I1888" s="180" t="s">
        <v>6</v>
      </c>
      <c r="J1888" s="180" t="s">
        <v>8</v>
      </c>
    </row>
    <row r="1889" spans="1:10" customFormat="1" ht="26.1" customHeight="1" x14ac:dyDescent="0.2">
      <c r="A1889" s="187" t="s">
        <v>3298</v>
      </c>
      <c r="B1889" s="189" t="s">
        <v>3453</v>
      </c>
      <c r="C1889" s="187" t="s">
        <v>15</v>
      </c>
      <c r="D1889" s="187" t="s">
        <v>3454</v>
      </c>
      <c r="E1889" s="282" t="s">
        <v>3306</v>
      </c>
      <c r="F1889" s="282"/>
      <c r="G1889" s="188" t="s">
        <v>55</v>
      </c>
      <c r="H1889" s="199">
        <v>1</v>
      </c>
      <c r="I1889" s="190">
        <v>27.52</v>
      </c>
      <c r="J1889" s="190">
        <v>27.52</v>
      </c>
    </row>
    <row r="1890" spans="1:10" customFormat="1" ht="26.1" customHeight="1" x14ac:dyDescent="0.2">
      <c r="A1890" s="200" t="s">
        <v>3300</v>
      </c>
      <c r="B1890" s="201" t="s">
        <v>3621</v>
      </c>
      <c r="C1890" s="200" t="s">
        <v>15</v>
      </c>
      <c r="D1890" s="200" t="s">
        <v>3622</v>
      </c>
      <c r="E1890" s="283" t="s">
        <v>3306</v>
      </c>
      <c r="F1890" s="283"/>
      <c r="G1890" s="202" t="s">
        <v>55</v>
      </c>
      <c r="H1890" s="203">
        <v>1</v>
      </c>
      <c r="I1890" s="204">
        <v>0.23</v>
      </c>
      <c r="J1890" s="204">
        <v>0.23</v>
      </c>
    </row>
    <row r="1891" spans="1:10" customFormat="1" ht="26.1" customHeight="1" x14ac:dyDescent="0.2">
      <c r="A1891" s="107" t="s">
        <v>2572</v>
      </c>
      <c r="B1891" s="109" t="s">
        <v>2939</v>
      </c>
      <c r="C1891" s="107" t="s">
        <v>15</v>
      </c>
      <c r="D1891" s="107" t="s">
        <v>3617</v>
      </c>
      <c r="E1891" s="284" t="s">
        <v>3615</v>
      </c>
      <c r="F1891" s="284"/>
      <c r="G1891" s="108" t="s">
        <v>55</v>
      </c>
      <c r="H1891" s="205">
        <v>1</v>
      </c>
      <c r="I1891" s="178">
        <v>1.57</v>
      </c>
      <c r="J1891" s="178">
        <v>1.57</v>
      </c>
    </row>
    <row r="1892" spans="1:10" customFormat="1" ht="26.1" customHeight="1" x14ac:dyDescent="0.2">
      <c r="A1892" s="107" t="s">
        <v>2572</v>
      </c>
      <c r="B1892" s="109" t="s">
        <v>2937</v>
      </c>
      <c r="C1892" s="107" t="s">
        <v>15</v>
      </c>
      <c r="D1892" s="107" t="s">
        <v>3618</v>
      </c>
      <c r="E1892" s="284" t="s">
        <v>3615</v>
      </c>
      <c r="F1892" s="284"/>
      <c r="G1892" s="108" t="s">
        <v>55</v>
      </c>
      <c r="H1892" s="205">
        <v>1</v>
      </c>
      <c r="I1892" s="178">
        <v>2.41</v>
      </c>
      <c r="J1892" s="178">
        <v>2.41</v>
      </c>
    </row>
    <row r="1893" spans="1:10" customFormat="1" ht="26.1" customHeight="1" x14ac:dyDescent="0.2">
      <c r="A1893" s="107" t="s">
        <v>2572</v>
      </c>
      <c r="B1893" s="109" t="s">
        <v>2941</v>
      </c>
      <c r="C1893" s="107" t="s">
        <v>15</v>
      </c>
      <c r="D1893" s="107" t="s">
        <v>2942</v>
      </c>
      <c r="E1893" s="284" t="s">
        <v>3615</v>
      </c>
      <c r="F1893" s="284"/>
      <c r="G1893" s="108" t="s">
        <v>55</v>
      </c>
      <c r="H1893" s="205">
        <v>1</v>
      </c>
      <c r="I1893" s="178">
        <v>0.8</v>
      </c>
      <c r="J1893" s="178">
        <v>0.8</v>
      </c>
    </row>
    <row r="1894" spans="1:10" customFormat="1" ht="26.1" customHeight="1" x14ac:dyDescent="0.2">
      <c r="A1894" s="107" t="s">
        <v>2572</v>
      </c>
      <c r="B1894" s="109" t="s">
        <v>2940</v>
      </c>
      <c r="C1894" s="107" t="s">
        <v>15</v>
      </c>
      <c r="D1894" s="107" t="s">
        <v>3616</v>
      </c>
      <c r="E1894" s="284" t="s">
        <v>3615</v>
      </c>
      <c r="F1894" s="284"/>
      <c r="G1894" s="108" t="s">
        <v>55</v>
      </c>
      <c r="H1894" s="205">
        <v>1</v>
      </c>
      <c r="I1894" s="178">
        <v>0.11</v>
      </c>
      <c r="J1894" s="178">
        <v>0.11</v>
      </c>
    </row>
    <row r="1895" spans="1:10" customFormat="1" ht="26.1" customHeight="1" x14ac:dyDescent="0.2">
      <c r="A1895" s="107" t="s">
        <v>2572</v>
      </c>
      <c r="B1895" s="109" t="s">
        <v>2943</v>
      </c>
      <c r="C1895" s="107" t="s">
        <v>15</v>
      </c>
      <c r="D1895" s="107" t="s">
        <v>2944</v>
      </c>
      <c r="E1895" s="284" t="s">
        <v>3615</v>
      </c>
      <c r="F1895" s="284"/>
      <c r="G1895" s="108" t="s">
        <v>55</v>
      </c>
      <c r="H1895" s="205">
        <v>1</v>
      </c>
      <c r="I1895" s="178">
        <v>1.43</v>
      </c>
      <c r="J1895" s="178">
        <v>1.43</v>
      </c>
    </row>
    <row r="1896" spans="1:10" customFormat="1" ht="26.1" customHeight="1" x14ac:dyDescent="0.2">
      <c r="A1896" s="107" t="s">
        <v>2572</v>
      </c>
      <c r="B1896" s="109" t="s">
        <v>2938</v>
      </c>
      <c r="C1896" s="107" t="s">
        <v>15</v>
      </c>
      <c r="D1896" s="107" t="s">
        <v>3614</v>
      </c>
      <c r="E1896" s="284" t="s">
        <v>3615</v>
      </c>
      <c r="F1896" s="284"/>
      <c r="G1896" s="108" t="s">
        <v>55</v>
      </c>
      <c r="H1896" s="205">
        <v>1</v>
      </c>
      <c r="I1896" s="178">
        <v>0.9</v>
      </c>
      <c r="J1896" s="178">
        <v>0.9</v>
      </c>
    </row>
    <row r="1897" spans="1:10" customFormat="1" ht="24" customHeight="1" x14ac:dyDescent="0.2">
      <c r="A1897" s="107" t="s">
        <v>2572</v>
      </c>
      <c r="B1897" s="109" t="s">
        <v>2951</v>
      </c>
      <c r="C1897" s="107" t="s">
        <v>15</v>
      </c>
      <c r="D1897" s="107" t="s">
        <v>2952</v>
      </c>
      <c r="E1897" s="284" t="s">
        <v>2609</v>
      </c>
      <c r="F1897" s="284"/>
      <c r="G1897" s="108" t="s">
        <v>55</v>
      </c>
      <c r="H1897" s="205">
        <v>1</v>
      </c>
      <c r="I1897" s="178">
        <v>20.07</v>
      </c>
      <c r="J1897" s="178">
        <v>20.07</v>
      </c>
    </row>
    <row r="1898" spans="1:10" customFormat="1" ht="25.5" x14ac:dyDescent="0.2">
      <c r="A1898" s="206"/>
      <c r="B1898" s="206"/>
      <c r="C1898" s="206"/>
      <c r="D1898" s="206"/>
      <c r="E1898" s="206" t="s">
        <v>3313</v>
      </c>
      <c r="F1898" s="207">
        <v>20.3</v>
      </c>
      <c r="G1898" s="206" t="s">
        <v>3314</v>
      </c>
      <c r="H1898" s="207">
        <v>0</v>
      </c>
      <c r="I1898" s="206" t="s">
        <v>3315</v>
      </c>
      <c r="J1898" s="207">
        <v>20.3</v>
      </c>
    </row>
    <row r="1899" spans="1:10" customFormat="1" ht="15" thickBot="1" x14ac:dyDescent="0.25">
      <c r="A1899" s="206"/>
      <c r="B1899" s="206"/>
      <c r="C1899" s="206"/>
      <c r="D1899" s="206"/>
      <c r="E1899" s="206" t="s">
        <v>3316</v>
      </c>
      <c r="F1899" s="207">
        <v>7.57</v>
      </c>
      <c r="G1899" s="206"/>
      <c r="H1899" s="285" t="s">
        <v>3317</v>
      </c>
      <c r="I1899" s="285"/>
      <c r="J1899" s="207">
        <v>35.090000000000003</v>
      </c>
    </row>
    <row r="1900" spans="1:10" customFormat="1" ht="0.95" customHeight="1" thickTop="1" x14ac:dyDescent="0.2">
      <c r="A1900" s="208"/>
      <c r="B1900" s="208"/>
      <c r="C1900" s="208"/>
      <c r="D1900" s="208"/>
      <c r="E1900" s="208"/>
      <c r="F1900" s="208"/>
      <c r="G1900" s="208"/>
      <c r="H1900" s="208"/>
      <c r="I1900" s="208"/>
      <c r="J1900" s="208"/>
    </row>
    <row r="1901" spans="1:10" customFormat="1" ht="18" customHeight="1" x14ac:dyDescent="0.2">
      <c r="A1901" s="179"/>
      <c r="B1901" s="180" t="s">
        <v>1</v>
      </c>
      <c r="C1901" s="179" t="s">
        <v>2</v>
      </c>
      <c r="D1901" s="179" t="s">
        <v>3</v>
      </c>
      <c r="E1901" s="281" t="s">
        <v>3297</v>
      </c>
      <c r="F1901" s="281"/>
      <c r="G1901" s="181" t="s">
        <v>4</v>
      </c>
      <c r="H1901" s="180" t="s">
        <v>5</v>
      </c>
      <c r="I1901" s="180" t="s">
        <v>6</v>
      </c>
      <c r="J1901" s="180" t="s">
        <v>8</v>
      </c>
    </row>
    <row r="1902" spans="1:10" customFormat="1" ht="26.1" customHeight="1" x14ac:dyDescent="0.2">
      <c r="A1902" s="187" t="s">
        <v>3298</v>
      </c>
      <c r="B1902" s="189" t="s">
        <v>3352</v>
      </c>
      <c r="C1902" s="187" t="s">
        <v>15</v>
      </c>
      <c r="D1902" s="187" t="s">
        <v>3353</v>
      </c>
      <c r="E1902" s="282" t="s">
        <v>3306</v>
      </c>
      <c r="F1902" s="282"/>
      <c r="G1902" s="188" t="s">
        <v>55</v>
      </c>
      <c r="H1902" s="199">
        <v>1</v>
      </c>
      <c r="I1902" s="190">
        <v>27.46</v>
      </c>
      <c r="J1902" s="190">
        <v>27.46</v>
      </c>
    </row>
    <row r="1903" spans="1:10" customFormat="1" ht="26.1" customHeight="1" x14ac:dyDescent="0.2">
      <c r="A1903" s="200" t="s">
        <v>3300</v>
      </c>
      <c r="B1903" s="201" t="s">
        <v>3623</v>
      </c>
      <c r="C1903" s="200" t="s">
        <v>15</v>
      </c>
      <c r="D1903" s="200" t="s">
        <v>3624</v>
      </c>
      <c r="E1903" s="283" t="s">
        <v>3306</v>
      </c>
      <c r="F1903" s="283"/>
      <c r="G1903" s="202" t="s">
        <v>55</v>
      </c>
      <c r="H1903" s="203">
        <v>1</v>
      </c>
      <c r="I1903" s="204">
        <v>0.23</v>
      </c>
      <c r="J1903" s="204">
        <v>0.23</v>
      </c>
    </row>
    <row r="1904" spans="1:10" customFormat="1" ht="24" customHeight="1" x14ac:dyDescent="0.2">
      <c r="A1904" s="107" t="s">
        <v>2572</v>
      </c>
      <c r="B1904" s="109" t="s">
        <v>2953</v>
      </c>
      <c r="C1904" s="107" t="s">
        <v>15</v>
      </c>
      <c r="D1904" s="107" t="s">
        <v>3625</v>
      </c>
      <c r="E1904" s="284" t="s">
        <v>2609</v>
      </c>
      <c r="F1904" s="284"/>
      <c r="G1904" s="108" t="s">
        <v>55</v>
      </c>
      <c r="H1904" s="205">
        <v>1</v>
      </c>
      <c r="I1904" s="178">
        <v>20.07</v>
      </c>
      <c r="J1904" s="178">
        <v>20.07</v>
      </c>
    </row>
    <row r="1905" spans="1:10" customFormat="1" ht="26.1" customHeight="1" x14ac:dyDescent="0.2">
      <c r="A1905" s="107" t="s">
        <v>2572</v>
      </c>
      <c r="B1905" s="109" t="s">
        <v>2954</v>
      </c>
      <c r="C1905" s="107" t="s">
        <v>15</v>
      </c>
      <c r="D1905" s="107" t="s">
        <v>2955</v>
      </c>
      <c r="E1905" s="284" t="s">
        <v>3615</v>
      </c>
      <c r="F1905" s="284"/>
      <c r="G1905" s="108" t="s">
        <v>55</v>
      </c>
      <c r="H1905" s="205">
        <v>1</v>
      </c>
      <c r="I1905" s="178">
        <v>0.67</v>
      </c>
      <c r="J1905" s="178">
        <v>0.67</v>
      </c>
    </row>
    <row r="1906" spans="1:10" customFormat="1" ht="26.1" customHeight="1" x14ac:dyDescent="0.2">
      <c r="A1906" s="107" t="s">
        <v>2572</v>
      </c>
      <c r="B1906" s="109" t="s">
        <v>2937</v>
      </c>
      <c r="C1906" s="107" t="s">
        <v>15</v>
      </c>
      <c r="D1906" s="107" t="s">
        <v>3618</v>
      </c>
      <c r="E1906" s="284" t="s">
        <v>3615</v>
      </c>
      <c r="F1906" s="284"/>
      <c r="G1906" s="108" t="s">
        <v>55</v>
      </c>
      <c r="H1906" s="205">
        <v>1</v>
      </c>
      <c r="I1906" s="178">
        <v>2.41</v>
      </c>
      <c r="J1906" s="178">
        <v>2.41</v>
      </c>
    </row>
    <row r="1907" spans="1:10" customFormat="1" ht="26.1" customHeight="1" x14ac:dyDescent="0.2">
      <c r="A1907" s="107" t="s">
        <v>2572</v>
      </c>
      <c r="B1907" s="109" t="s">
        <v>2956</v>
      </c>
      <c r="C1907" s="107" t="s">
        <v>15</v>
      </c>
      <c r="D1907" s="107" t="s">
        <v>2957</v>
      </c>
      <c r="E1907" s="284" t="s">
        <v>3615</v>
      </c>
      <c r="F1907" s="284"/>
      <c r="G1907" s="108" t="s">
        <v>55</v>
      </c>
      <c r="H1907" s="205">
        <v>1</v>
      </c>
      <c r="I1907" s="178">
        <v>1.5</v>
      </c>
      <c r="J1907" s="178">
        <v>1.5</v>
      </c>
    </row>
    <row r="1908" spans="1:10" customFormat="1" ht="26.1" customHeight="1" x14ac:dyDescent="0.2">
      <c r="A1908" s="107" t="s">
        <v>2572</v>
      </c>
      <c r="B1908" s="109" t="s">
        <v>2940</v>
      </c>
      <c r="C1908" s="107" t="s">
        <v>15</v>
      </c>
      <c r="D1908" s="107" t="s">
        <v>3616</v>
      </c>
      <c r="E1908" s="284" t="s">
        <v>3615</v>
      </c>
      <c r="F1908" s="284"/>
      <c r="G1908" s="108" t="s">
        <v>55</v>
      </c>
      <c r="H1908" s="205">
        <v>1</v>
      </c>
      <c r="I1908" s="178">
        <v>0.11</v>
      </c>
      <c r="J1908" s="178">
        <v>0.11</v>
      </c>
    </row>
    <row r="1909" spans="1:10" customFormat="1" ht="26.1" customHeight="1" x14ac:dyDescent="0.2">
      <c r="A1909" s="107" t="s">
        <v>2572</v>
      </c>
      <c r="B1909" s="109" t="s">
        <v>2939</v>
      </c>
      <c r="C1909" s="107" t="s">
        <v>15</v>
      </c>
      <c r="D1909" s="107" t="s">
        <v>3617</v>
      </c>
      <c r="E1909" s="284" t="s">
        <v>3615</v>
      </c>
      <c r="F1909" s="284"/>
      <c r="G1909" s="108" t="s">
        <v>55</v>
      </c>
      <c r="H1909" s="205">
        <v>1</v>
      </c>
      <c r="I1909" s="178">
        <v>1.57</v>
      </c>
      <c r="J1909" s="178">
        <v>1.57</v>
      </c>
    </row>
    <row r="1910" spans="1:10" customFormat="1" ht="26.1" customHeight="1" x14ac:dyDescent="0.2">
      <c r="A1910" s="107" t="s">
        <v>2572</v>
      </c>
      <c r="B1910" s="109" t="s">
        <v>2938</v>
      </c>
      <c r="C1910" s="107" t="s">
        <v>15</v>
      </c>
      <c r="D1910" s="107" t="s">
        <v>3614</v>
      </c>
      <c r="E1910" s="284" t="s">
        <v>3615</v>
      </c>
      <c r="F1910" s="284"/>
      <c r="G1910" s="108" t="s">
        <v>55</v>
      </c>
      <c r="H1910" s="205">
        <v>1</v>
      </c>
      <c r="I1910" s="178">
        <v>0.9</v>
      </c>
      <c r="J1910" s="178">
        <v>0.9</v>
      </c>
    </row>
    <row r="1911" spans="1:10" customFormat="1" ht="25.5" x14ac:dyDescent="0.2">
      <c r="A1911" s="206"/>
      <c r="B1911" s="206"/>
      <c r="C1911" s="206"/>
      <c r="D1911" s="206"/>
      <c r="E1911" s="206" t="s">
        <v>3313</v>
      </c>
      <c r="F1911" s="207">
        <v>20.3</v>
      </c>
      <c r="G1911" s="206" t="s">
        <v>3314</v>
      </c>
      <c r="H1911" s="207">
        <v>0</v>
      </c>
      <c r="I1911" s="206" t="s">
        <v>3315</v>
      </c>
      <c r="J1911" s="207">
        <v>20.3</v>
      </c>
    </row>
    <row r="1912" spans="1:10" customFormat="1" ht="15" thickBot="1" x14ac:dyDescent="0.25">
      <c r="A1912" s="206"/>
      <c r="B1912" s="206"/>
      <c r="C1912" s="206"/>
      <c r="D1912" s="206"/>
      <c r="E1912" s="206" t="s">
        <v>3316</v>
      </c>
      <c r="F1912" s="207">
        <v>7.56</v>
      </c>
      <c r="G1912" s="206"/>
      <c r="H1912" s="285" t="s">
        <v>3317</v>
      </c>
      <c r="I1912" s="285"/>
      <c r="J1912" s="207">
        <v>35.020000000000003</v>
      </c>
    </row>
    <row r="1913" spans="1:10" customFormat="1" ht="0.95" customHeight="1" thickTop="1" x14ac:dyDescent="0.2">
      <c r="A1913" s="208"/>
      <c r="B1913" s="208"/>
      <c r="C1913" s="208"/>
      <c r="D1913" s="208"/>
      <c r="E1913" s="208"/>
      <c r="F1913" s="208"/>
      <c r="G1913" s="208"/>
      <c r="H1913" s="208"/>
      <c r="I1913" s="208"/>
      <c r="J1913" s="208"/>
    </row>
    <row r="1914" spans="1:10" customFormat="1" ht="18" customHeight="1" x14ac:dyDescent="0.2">
      <c r="A1914" s="179"/>
      <c r="B1914" s="180" t="s">
        <v>1</v>
      </c>
      <c r="C1914" s="179" t="s">
        <v>2</v>
      </c>
      <c r="D1914" s="179" t="s">
        <v>3</v>
      </c>
      <c r="E1914" s="281" t="s">
        <v>3297</v>
      </c>
      <c r="F1914" s="281"/>
      <c r="G1914" s="181" t="s">
        <v>4</v>
      </c>
      <c r="H1914" s="180" t="s">
        <v>5</v>
      </c>
      <c r="I1914" s="180" t="s">
        <v>6</v>
      </c>
      <c r="J1914" s="180" t="s">
        <v>8</v>
      </c>
    </row>
    <row r="1915" spans="1:10" customFormat="1" ht="39" customHeight="1" x14ac:dyDescent="0.2">
      <c r="A1915" s="187" t="s">
        <v>3298</v>
      </c>
      <c r="B1915" s="189" t="s">
        <v>3438</v>
      </c>
      <c r="C1915" s="187" t="s">
        <v>15</v>
      </c>
      <c r="D1915" s="187" t="s">
        <v>3439</v>
      </c>
      <c r="E1915" s="282" t="s">
        <v>3435</v>
      </c>
      <c r="F1915" s="282"/>
      <c r="G1915" s="188" t="s">
        <v>107</v>
      </c>
      <c r="H1915" s="199">
        <v>1</v>
      </c>
      <c r="I1915" s="190">
        <v>12.33</v>
      </c>
      <c r="J1915" s="190">
        <v>12.33</v>
      </c>
    </row>
    <row r="1916" spans="1:10" customFormat="1" ht="26.1" customHeight="1" x14ac:dyDescent="0.2">
      <c r="A1916" s="200" t="s">
        <v>3300</v>
      </c>
      <c r="B1916" s="201" t="s">
        <v>3626</v>
      </c>
      <c r="C1916" s="200" t="s">
        <v>15</v>
      </c>
      <c r="D1916" s="200" t="s">
        <v>3627</v>
      </c>
      <c r="E1916" s="283" t="s">
        <v>3306</v>
      </c>
      <c r="F1916" s="283"/>
      <c r="G1916" s="202" t="s">
        <v>55</v>
      </c>
      <c r="H1916" s="203">
        <v>7.0541099999999995E-2</v>
      </c>
      <c r="I1916" s="204">
        <v>34.9</v>
      </c>
      <c r="J1916" s="204">
        <v>2.46</v>
      </c>
    </row>
    <row r="1917" spans="1:10" customFormat="1" ht="24" customHeight="1" x14ac:dyDescent="0.2">
      <c r="A1917" s="200" t="s">
        <v>3300</v>
      </c>
      <c r="B1917" s="201" t="s">
        <v>3307</v>
      </c>
      <c r="C1917" s="200" t="s">
        <v>15</v>
      </c>
      <c r="D1917" s="200" t="s">
        <v>3308</v>
      </c>
      <c r="E1917" s="283" t="s">
        <v>3306</v>
      </c>
      <c r="F1917" s="283"/>
      <c r="G1917" s="202" t="s">
        <v>55</v>
      </c>
      <c r="H1917" s="203">
        <v>1.9935499999999998E-2</v>
      </c>
      <c r="I1917" s="204">
        <v>23.58</v>
      </c>
      <c r="J1917" s="204">
        <v>0.47</v>
      </c>
    </row>
    <row r="1918" spans="1:10" customFormat="1" ht="26.1" customHeight="1" x14ac:dyDescent="0.2">
      <c r="A1918" s="107" t="s">
        <v>2572</v>
      </c>
      <c r="B1918" s="109" t="s">
        <v>2959</v>
      </c>
      <c r="C1918" s="107" t="s">
        <v>15</v>
      </c>
      <c r="D1918" s="107" t="s">
        <v>2960</v>
      </c>
      <c r="E1918" s="284" t="s">
        <v>2573</v>
      </c>
      <c r="F1918" s="284"/>
      <c r="G1918" s="108" t="s">
        <v>82</v>
      </c>
      <c r="H1918" s="205">
        <v>6.0000000000000001E-3</v>
      </c>
      <c r="I1918" s="178">
        <v>21.19</v>
      </c>
      <c r="J1918" s="178">
        <v>0.12</v>
      </c>
    </row>
    <row r="1919" spans="1:10" customFormat="1" ht="51.95" customHeight="1" x14ac:dyDescent="0.2">
      <c r="A1919" s="107" t="s">
        <v>2572</v>
      </c>
      <c r="B1919" s="109" t="s">
        <v>2958</v>
      </c>
      <c r="C1919" s="107" t="s">
        <v>15</v>
      </c>
      <c r="D1919" s="107" t="s">
        <v>3628</v>
      </c>
      <c r="E1919" s="284" t="s">
        <v>2573</v>
      </c>
      <c r="F1919" s="284"/>
      <c r="G1919" s="108" t="s">
        <v>107</v>
      </c>
      <c r="H1919" s="205">
        <v>1.163</v>
      </c>
      <c r="I1919" s="178">
        <v>7.98</v>
      </c>
      <c r="J1919" s="178">
        <v>9.2799999999999994</v>
      </c>
    </row>
    <row r="1920" spans="1:10" customFormat="1" ht="25.5" x14ac:dyDescent="0.2">
      <c r="A1920" s="206"/>
      <c r="B1920" s="206"/>
      <c r="C1920" s="206"/>
      <c r="D1920" s="206"/>
      <c r="E1920" s="206" t="s">
        <v>3313</v>
      </c>
      <c r="F1920" s="207">
        <v>2.2999999999999998</v>
      </c>
      <c r="G1920" s="206" t="s">
        <v>3314</v>
      </c>
      <c r="H1920" s="207">
        <v>0</v>
      </c>
      <c r="I1920" s="206" t="s">
        <v>3315</v>
      </c>
      <c r="J1920" s="207">
        <v>2.2999999999999998</v>
      </c>
    </row>
    <row r="1921" spans="1:10" customFormat="1" ht="15" thickBot="1" x14ac:dyDescent="0.25">
      <c r="A1921" s="206"/>
      <c r="B1921" s="206"/>
      <c r="C1921" s="206"/>
      <c r="D1921" s="206"/>
      <c r="E1921" s="206" t="s">
        <v>3316</v>
      </c>
      <c r="F1921" s="207">
        <v>3.39</v>
      </c>
      <c r="G1921" s="206"/>
      <c r="H1921" s="285" t="s">
        <v>3317</v>
      </c>
      <c r="I1921" s="285"/>
      <c r="J1921" s="207">
        <v>15.72</v>
      </c>
    </row>
    <row r="1922" spans="1:10" customFormat="1" ht="0.95" customHeight="1" thickTop="1" x14ac:dyDescent="0.2">
      <c r="A1922" s="208"/>
      <c r="B1922" s="208"/>
      <c r="C1922" s="208"/>
      <c r="D1922" s="208"/>
      <c r="E1922" s="208"/>
      <c r="F1922" s="208"/>
      <c r="G1922" s="208"/>
      <c r="H1922" s="208"/>
      <c r="I1922" s="208"/>
      <c r="J1922" s="208"/>
    </row>
    <row r="1923" spans="1:10" customFormat="1" ht="18" customHeight="1" x14ac:dyDescent="0.2">
      <c r="A1923" s="179"/>
      <c r="B1923" s="180" t="s">
        <v>1</v>
      </c>
      <c r="C1923" s="179" t="s">
        <v>2</v>
      </c>
      <c r="D1923" s="179" t="s">
        <v>3</v>
      </c>
      <c r="E1923" s="281" t="s">
        <v>3297</v>
      </c>
      <c r="F1923" s="281"/>
      <c r="G1923" s="181" t="s">
        <v>4</v>
      </c>
      <c r="H1923" s="180" t="s">
        <v>5</v>
      </c>
      <c r="I1923" s="180" t="s">
        <v>6</v>
      </c>
      <c r="J1923" s="180" t="s">
        <v>8</v>
      </c>
    </row>
    <row r="1924" spans="1:10" customFormat="1" ht="51.95" customHeight="1" x14ac:dyDescent="0.2">
      <c r="A1924" s="187" t="s">
        <v>3298</v>
      </c>
      <c r="B1924" s="189" t="s">
        <v>3469</v>
      </c>
      <c r="C1924" s="187" t="s">
        <v>15</v>
      </c>
      <c r="D1924" s="187" t="s">
        <v>3470</v>
      </c>
      <c r="E1924" s="282" t="s">
        <v>3360</v>
      </c>
      <c r="F1924" s="282"/>
      <c r="G1924" s="188" t="s">
        <v>67</v>
      </c>
      <c r="H1924" s="199">
        <v>1</v>
      </c>
      <c r="I1924" s="190">
        <v>813.17</v>
      </c>
      <c r="J1924" s="190">
        <v>813.17</v>
      </c>
    </row>
    <row r="1925" spans="1:10" customFormat="1" ht="24" customHeight="1" x14ac:dyDescent="0.2">
      <c r="A1925" s="200" t="s">
        <v>3300</v>
      </c>
      <c r="B1925" s="201" t="s">
        <v>3307</v>
      </c>
      <c r="C1925" s="200" t="s">
        <v>15</v>
      </c>
      <c r="D1925" s="200" t="s">
        <v>3308</v>
      </c>
      <c r="E1925" s="283" t="s">
        <v>3306</v>
      </c>
      <c r="F1925" s="283"/>
      <c r="G1925" s="202" t="s">
        <v>55</v>
      </c>
      <c r="H1925" s="203">
        <v>11.23</v>
      </c>
      <c r="I1925" s="204">
        <v>23.58</v>
      </c>
      <c r="J1925" s="204">
        <v>264.8</v>
      </c>
    </row>
    <row r="1926" spans="1:10" customFormat="1" ht="24" customHeight="1" x14ac:dyDescent="0.2">
      <c r="A1926" s="107" t="s">
        <v>2572</v>
      </c>
      <c r="B1926" s="109" t="s">
        <v>2961</v>
      </c>
      <c r="C1926" s="107" t="s">
        <v>15</v>
      </c>
      <c r="D1926" s="107" t="s">
        <v>2962</v>
      </c>
      <c r="E1926" s="284" t="s">
        <v>2573</v>
      </c>
      <c r="F1926" s="284"/>
      <c r="G1926" s="108" t="s">
        <v>82</v>
      </c>
      <c r="H1926" s="205">
        <v>116.4</v>
      </c>
      <c r="I1926" s="178">
        <v>1.28</v>
      </c>
      <c r="J1926" s="178">
        <v>148.99</v>
      </c>
    </row>
    <row r="1927" spans="1:10" customFormat="1" ht="26.1" customHeight="1" x14ac:dyDescent="0.2">
      <c r="A1927" s="107" t="s">
        <v>2572</v>
      </c>
      <c r="B1927" s="109" t="s">
        <v>2636</v>
      </c>
      <c r="C1927" s="107" t="s">
        <v>15</v>
      </c>
      <c r="D1927" s="107" t="s">
        <v>2637</v>
      </c>
      <c r="E1927" s="284" t="s">
        <v>2573</v>
      </c>
      <c r="F1927" s="284"/>
      <c r="G1927" s="108" t="s">
        <v>67</v>
      </c>
      <c r="H1927" s="205">
        <v>1.1599999999999999</v>
      </c>
      <c r="I1927" s="178">
        <v>168.2</v>
      </c>
      <c r="J1927" s="178">
        <v>195.11</v>
      </c>
    </row>
    <row r="1928" spans="1:10" customFormat="1" ht="24" customHeight="1" x14ac:dyDescent="0.2">
      <c r="A1928" s="107" t="s">
        <v>2572</v>
      </c>
      <c r="B1928" s="109" t="s">
        <v>2632</v>
      </c>
      <c r="C1928" s="107" t="s">
        <v>15</v>
      </c>
      <c r="D1928" s="107" t="s">
        <v>2633</v>
      </c>
      <c r="E1928" s="284" t="s">
        <v>2573</v>
      </c>
      <c r="F1928" s="284"/>
      <c r="G1928" s="108" t="s">
        <v>82</v>
      </c>
      <c r="H1928" s="205">
        <v>261.89</v>
      </c>
      <c r="I1928" s="178">
        <v>0.78</v>
      </c>
      <c r="J1928" s="178">
        <v>204.27</v>
      </c>
    </row>
    <row r="1929" spans="1:10" customFormat="1" ht="25.5" x14ac:dyDescent="0.2">
      <c r="A1929" s="206"/>
      <c r="B1929" s="206"/>
      <c r="C1929" s="206"/>
      <c r="D1929" s="206"/>
      <c r="E1929" s="206" t="s">
        <v>3313</v>
      </c>
      <c r="F1929" s="207">
        <v>184.39</v>
      </c>
      <c r="G1929" s="206" t="s">
        <v>3314</v>
      </c>
      <c r="H1929" s="207">
        <v>0</v>
      </c>
      <c r="I1929" s="206" t="s">
        <v>3315</v>
      </c>
      <c r="J1929" s="207">
        <v>184.39</v>
      </c>
    </row>
    <row r="1930" spans="1:10" customFormat="1" ht="15" thickBot="1" x14ac:dyDescent="0.25">
      <c r="A1930" s="206"/>
      <c r="B1930" s="206"/>
      <c r="C1930" s="206"/>
      <c r="D1930" s="206"/>
      <c r="E1930" s="206" t="s">
        <v>3316</v>
      </c>
      <c r="F1930" s="207">
        <v>223.94</v>
      </c>
      <c r="G1930" s="206"/>
      <c r="H1930" s="285" t="s">
        <v>3317</v>
      </c>
      <c r="I1930" s="285"/>
      <c r="J1930" s="207">
        <v>1037.1099999999999</v>
      </c>
    </row>
    <row r="1931" spans="1:10" customFormat="1" ht="0.95" customHeight="1" thickTop="1" x14ac:dyDescent="0.2">
      <c r="A1931" s="208"/>
      <c r="B1931" s="208"/>
      <c r="C1931" s="208"/>
      <c r="D1931" s="208"/>
      <c r="E1931" s="208"/>
      <c r="F1931" s="208"/>
      <c r="G1931" s="208"/>
      <c r="H1931" s="208"/>
      <c r="I1931" s="208"/>
      <c r="J1931" s="208"/>
    </row>
    <row r="1932" spans="1:10" customFormat="1" ht="18" customHeight="1" x14ac:dyDescent="0.2">
      <c r="A1932" s="179"/>
      <c r="B1932" s="180" t="s">
        <v>1</v>
      </c>
      <c r="C1932" s="179" t="s">
        <v>2</v>
      </c>
      <c r="D1932" s="179" t="s">
        <v>3</v>
      </c>
      <c r="E1932" s="281" t="s">
        <v>3297</v>
      </c>
      <c r="F1932" s="281"/>
      <c r="G1932" s="181" t="s">
        <v>4</v>
      </c>
      <c r="H1932" s="180" t="s">
        <v>5</v>
      </c>
      <c r="I1932" s="180" t="s">
        <v>6</v>
      </c>
      <c r="J1932" s="180" t="s">
        <v>8</v>
      </c>
    </row>
    <row r="1933" spans="1:10" customFormat="1" ht="51.95" customHeight="1" x14ac:dyDescent="0.2">
      <c r="A1933" s="187" t="s">
        <v>3298</v>
      </c>
      <c r="B1933" s="189" t="s">
        <v>3409</v>
      </c>
      <c r="C1933" s="187" t="s">
        <v>15</v>
      </c>
      <c r="D1933" s="187" t="s">
        <v>3410</v>
      </c>
      <c r="E1933" s="282" t="s">
        <v>3360</v>
      </c>
      <c r="F1933" s="282"/>
      <c r="G1933" s="188" t="s">
        <v>67</v>
      </c>
      <c r="H1933" s="199">
        <v>1</v>
      </c>
      <c r="I1933" s="190">
        <v>822.67</v>
      </c>
      <c r="J1933" s="190">
        <v>822.67</v>
      </c>
    </row>
    <row r="1934" spans="1:10" customFormat="1" ht="24" customHeight="1" x14ac:dyDescent="0.2">
      <c r="A1934" s="200" t="s">
        <v>3300</v>
      </c>
      <c r="B1934" s="201" t="s">
        <v>3307</v>
      </c>
      <c r="C1934" s="200" t="s">
        <v>15</v>
      </c>
      <c r="D1934" s="200" t="s">
        <v>3308</v>
      </c>
      <c r="E1934" s="283" t="s">
        <v>3306</v>
      </c>
      <c r="F1934" s="283"/>
      <c r="G1934" s="202" t="s">
        <v>55</v>
      </c>
      <c r="H1934" s="203">
        <v>11.1</v>
      </c>
      <c r="I1934" s="204">
        <v>23.58</v>
      </c>
      <c r="J1934" s="204">
        <v>261.73</v>
      </c>
    </row>
    <row r="1935" spans="1:10" customFormat="1" ht="24" customHeight="1" x14ac:dyDescent="0.2">
      <c r="A1935" s="107" t="s">
        <v>2572</v>
      </c>
      <c r="B1935" s="109" t="s">
        <v>2961</v>
      </c>
      <c r="C1935" s="107" t="s">
        <v>15</v>
      </c>
      <c r="D1935" s="107" t="s">
        <v>2962</v>
      </c>
      <c r="E1935" s="284" t="s">
        <v>2573</v>
      </c>
      <c r="F1935" s="284"/>
      <c r="G1935" s="108" t="s">
        <v>82</v>
      </c>
      <c r="H1935" s="205">
        <v>171.13</v>
      </c>
      <c r="I1935" s="178">
        <v>1.28</v>
      </c>
      <c r="J1935" s="178">
        <v>219.04</v>
      </c>
    </row>
    <row r="1936" spans="1:10" customFormat="1" ht="24" customHeight="1" x14ac:dyDescent="0.2">
      <c r="A1936" s="107" t="s">
        <v>2572</v>
      </c>
      <c r="B1936" s="109" t="s">
        <v>2632</v>
      </c>
      <c r="C1936" s="107" t="s">
        <v>15</v>
      </c>
      <c r="D1936" s="107" t="s">
        <v>2633</v>
      </c>
      <c r="E1936" s="284" t="s">
        <v>2573</v>
      </c>
      <c r="F1936" s="284"/>
      <c r="G1936" s="108" t="s">
        <v>82</v>
      </c>
      <c r="H1936" s="205">
        <v>192.52</v>
      </c>
      <c r="I1936" s="178">
        <v>0.78</v>
      </c>
      <c r="J1936" s="178">
        <v>150.16</v>
      </c>
    </row>
    <row r="1937" spans="1:10" customFormat="1" ht="26.1" customHeight="1" x14ac:dyDescent="0.2">
      <c r="A1937" s="107" t="s">
        <v>2572</v>
      </c>
      <c r="B1937" s="109" t="s">
        <v>2636</v>
      </c>
      <c r="C1937" s="107" t="s">
        <v>15</v>
      </c>
      <c r="D1937" s="107" t="s">
        <v>2637</v>
      </c>
      <c r="E1937" s="284" t="s">
        <v>2573</v>
      </c>
      <c r="F1937" s="284"/>
      <c r="G1937" s="108" t="s">
        <v>67</v>
      </c>
      <c r="H1937" s="205">
        <v>1.1399999999999999</v>
      </c>
      <c r="I1937" s="178">
        <v>168.2</v>
      </c>
      <c r="J1937" s="178">
        <v>191.74</v>
      </c>
    </row>
    <row r="1938" spans="1:10" customFormat="1" ht="25.5" x14ac:dyDescent="0.2">
      <c r="A1938" s="206"/>
      <c r="B1938" s="206"/>
      <c r="C1938" s="206"/>
      <c r="D1938" s="206"/>
      <c r="E1938" s="206" t="s">
        <v>3313</v>
      </c>
      <c r="F1938" s="207">
        <v>182.26</v>
      </c>
      <c r="G1938" s="206" t="s">
        <v>3314</v>
      </c>
      <c r="H1938" s="207">
        <v>0</v>
      </c>
      <c r="I1938" s="206" t="s">
        <v>3315</v>
      </c>
      <c r="J1938" s="207">
        <v>182.26</v>
      </c>
    </row>
    <row r="1939" spans="1:10" customFormat="1" ht="15" thickBot="1" x14ac:dyDescent="0.25">
      <c r="A1939" s="206"/>
      <c r="B1939" s="206"/>
      <c r="C1939" s="206"/>
      <c r="D1939" s="206"/>
      <c r="E1939" s="206" t="s">
        <v>3316</v>
      </c>
      <c r="F1939" s="207">
        <v>226.56</v>
      </c>
      <c r="G1939" s="206"/>
      <c r="H1939" s="285" t="s">
        <v>3317</v>
      </c>
      <c r="I1939" s="285"/>
      <c r="J1939" s="207">
        <v>1049.23</v>
      </c>
    </row>
    <row r="1940" spans="1:10" customFormat="1" ht="0.95" customHeight="1" thickTop="1" x14ac:dyDescent="0.2">
      <c r="A1940" s="208"/>
      <c r="B1940" s="208"/>
      <c r="C1940" s="208"/>
      <c r="D1940" s="208"/>
      <c r="E1940" s="208"/>
      <c r="F1940" s="208"/>
      <c r="G1940" s="208"/>
      <c r="H1940" s="208"/>
      <c r="I1940" s="208"/>
      <c r="J1940" s="208"/>
    </row>
    <row r="1941" spans="1:10" customFormat="1" ht="18" customHeight="1" x14ac:dyDescent="0.2">
      <c r="A1941" s="179"/>
      <c r="B1941" s="180" t="s">
        <v>1</v>
      </c>
      <c r="C1941" s="179" t="s">
        <v>2</v>
      </c>
      <c r="D1941" s="179" t="s">
        <v>3</v>
      </c>
      <c r="E1941" s="281" t="s">
        <v>3297</v>
      </c>
      <c r="F1941" s="281"/>
      <c r="G1941" s="181" t="s">
        <v>4</v>
      </c>
      <c r="H1941" s="180" t="s">
        <v>5</v>
      </c>
      <c r="I1941" s="180" t="s">
        <v>6</v>
      </c>
      <c r="J1941" s="180" t="s">
        <v>8</v>
      </c>
    </row>
    <row r="1942" spans="1:10" customFormat="1" ht="51.95" customHeight="1" x14ac:dyDescent="0.2">
      <c r="A1942" s="187" t="s">
        <v>3298</v>
      </c>
      <c r="B1942" s="189" t="s">
        <v>3358</v>
      </c>
      <c r="C1942" s="187" t="s">
        <v>15</v>
      </c>
      <c r="D1942" s="187" t="s">
        <v>3359</v>
      </c>
      <c r="E1942" s="282" t="s">
        <v>3360</v>
      </c>
      <c r="F1942" s="282"/>
      <c r="G1942" s="188" t="s">
        <v>67</v>
      </c>
      <c r="H1942" s="199">
        <v>1</v>
      </c>
      <c r="I1942" s="190">
        <v>711</v>
      </c>
      <c r="J1942" s="190">
        <v>711</v>
      </c>
    </row>
    <row r="1943" spans="1:10" customFormat="1" ht="51.95" customHeight="1" x14ac:dyDescent="0.2">
      <c r="A1943" s="200" t="s">
        <v>3300</v>
      </c>
      <c r="B1943" s="201" t="s">
        <v>3629</v>
      </c>
      <c r="C1943" s="200" t="s">
        <v>15</v>
      </c>
      <c r="D1943" s="200" t="s">
        <v>3630</v>
      </c>
      <c r="E1943" s="283" t="s">
        <v>3338</v>
      </c>
      <c r="F1943" s="283"/>
      <c r="G1943" s="202" t="s">
        <v>3339</v>
      </c>
      <c r="H1943" s="203">
        <v>1.05</v>
      </c>
      <c r="I1943" s="204">
        <v>2.41</v>
      </c>
      <c r="J1943" s="204">
        <v>2.5299999999999998</v>
      </c>
    </row>
    <row r="1944" spans="1:10" customFormat="1" ht="51.95" customHeight="1" x14ac:dyDescent="0.2">
      <c r="A1944" s="200" t="s">
        <v>3300</v>
      </c>
      <c r="B1944" s="201" t="s">
        <v>3631</v>
      </c>
      <c r="C1944" s="200" t="s">
        <v>15</v>
      </c>
      <c r="D1944" s="200" t="s">
        <v>3632</v>
      </c>
      <c r="E1944" s="283" t="s">
        <v>3338</v>
      </c>
      <c r="F1944" s="283"/>
      <c r="G1944" s="202" t="s">
        <v>3342</v>
      </c>
      <c r="H1944" s="203">
        <v>3.45</v>
      </c>
      <c r="I1944" s="204">
        <v>0.5</v>
      </c>
      <c r="J1944" s="204">
        <v>1.72</v>
      </c>
    </row>
    <row r="1945" spans="1:10" customFormat="1" ht="26.1" customHeight="1" x14ac:dyDescent="0.2">
      <c r="A1945" s="200" t="s">
        <v>3300</v>
      </c>
      <c r="B1945" s="201" t="s">
        <v>3633</v>
      </c>
      <c r="C1945" s="200" t="s">
        <v>15</v>
      </c>
      <c r="D1945" s="200" t="s">
        <v>3634</v>
      </c>
      <c r="E1945" s="283" t="s">
        <v>3306</v>
      </c>
      <c r="F1945" s="283"/>
      <c r="G1945" s="202" t="s">
        <v>55</v>
      </c>
      <c r="H1945" s="203">
        <v>4.5</v>
      </c>
      <c r="I1945" s="204">
        <v>30.23</v>
      </c>
      <c r="J1945" s="204">
        <v>136.03</v>
      </c>
    </row>
    <row r="1946" spans="1:10" customFormat="1" ht="24" customHeight="1" x14ac:dyDescent="0.2">
      <c r="A1946" s="107" t="s">
        <v>2572</v>
      </c>
      <c r="B1946" s="109" t="s">
        <v>2961</v>
      </c>
      <c r="C1946" s="107" t="s">
        <v>15</v>
      </c>
      <c r="D1946" s="107" t="s">
        <v>2962</v>
      </c>
      <c r="E1946" s="284" t="s">
        <v>2573</v>
      </c>
      <c r="F1946" s="284"/>
      <c r="G1946" s="108" t="s">
        <v>82</v>
      </c>
      <c r="H1946" s="205">
        <v>174.1</v>
      </c>
      <c r="I1946" s="178">
        <v>1.28</v>
      </c>
      <c r="J1946" s="178">
        <v>222.84</v>
      </c>
    </row>
    <row r="1947" spans="1:10" customFormat="1" ht="26.1" customHeight="1" x14ac:dyDescent="0.2">
      <c r="A1947" s="107" t="s">
        <v>2572</v>
      </c>
      <c r="B1947" s="109" t="s">
        <v>2636</v>
      </c>
      <c r="C1947" s="107" t="s">
        <v>15</v>
      </c>
      <c r="D1947" s="107" t="s">
        <v>2637</v>
      </c>
      <c r="E1947" s="284" t="s">
        <v>2573</v>
      </c>
      <c r="F1947" s="284"/>
      <c r="G1947" s="108" t="s">
        <v>67</v>
      </c>
      <c r="H1947" s="205">
        <v>1.1599999999999999</v>
      </c>
      <c r="I1947" s="178">
        <v>168.2</v>
      </c>
      <c r="J1947" s="178">
        <v>195.11</v>
      </c>
    </row>
    <row r="1948" spans="1:10" customFormat="1" ht="24" customHeight="1" x14ac:dyDescent="0.2">
      <c r="A1948" s="107" t="s">
        <v>2572</v>
      </c>
      <c r="B1948" s="109" t="s">
        <v>2632</v>
      </c>
      <c r="C1948" s="107" t="s">
        <v>15</v>
      </c>
      <c r="D1948" s="107" t="s">
        <v>2633</v>
      </c>
      <c r="E1948" s="284" t="s">
        <v>2573</v>
      </c>
      <c r="F1948" s="284"/>
      <c r="G1948" s="108" t="s">
        <v>82</v>
      </c>
      <c r="H1948" s="205">
        <v>195.86</v>
      </c>
      <c r="I1948" s="178">
        <v>0.78</v>
      </c>
      <c r="J1948" s="178">
        <v>152.77000000000001</v>
      </c>
    </row>
    <row r="1949" spans="1:10" customFormat="1" ht="25.5" x14ac:dyDescent="0.2">
      <c r="A1949" s="206"/>
      <c r="B1949" s="206"/>
      <c r="C1949" s="206"/>
      <c r="D1949" s="206"/>
      <c r="E1949" s="206" t="s">
        <v>3313</v>
      </c>
      <c r="F1949" s="207">
        <v>109.39</v>
      </c>
      <c r="G1949" s="206" t="s">
        <v>3314</v>
      </c>
      <c r="H1949" s="207">
        <v>0</v>
      </c>
      <c r="I1949" s="206" t="s">
        <v>3315</v>
      </c>
      <c r="J1949" s="207">
        <v>109.39</v>
      </c>
    </row>
    <row r="1950" spans="1:10" customFormat="1" ht="15" thickBot="1" x14ac:dyDescent="0.25">
      <c r="A1950" s="206"/>
      <c r="B1950" s="206"/>
      <c r="C1950" s="206"/>
      <c r="D1950" s="206"/>
      <c r="E1950" s="206" t="s">
        <v>3316</v>
      </c>
      <c r="F1950" s="207">
        <v>195.8</v>
      </c>
      <c r="G1950" s="206"/>
      <c r="H1950" s="285" t="s">
        <v>3317</v>
      </c>
      <c r="I1950" s="285"/>
      <c r="J1950" s="207">
        <v>906.8</v>
      </c>
    </row>
    <row r="1951" spans="1:10" customFormat="1" ht="0.95" customHeight="1" thickTop="1" x14ac:dyDescent="0.2">
      <c r="A1951" s="208"/>
      <c r="B1951" s="208"/>
      <c r="C1951" s="208"/>
      <c r="D1951" s="208"/>
      <c r="E1951" s="208"/>
      <c r="F1951" s="208"/>
      <c r="G1951" s="208"/>
      <c r="H1951" s="208"/>
      <c r="I1951" s="208"/>
      <c r="J1951" s="208"/>
    </row>
    <row r="1952" spans="1:10" customFormat="1" ht="18" customHeight="1" x14ac:dyDescent="0.2">
      <c r="A1952" s="179"/>
      <c r="B1952" s="180" t="s">
        <v>1</v>
      </c>
      <c r="C1952" s="179" t="s">
        <v>2</v>
      </c>
      <c r="D1952" s="179" t="s">
        <v>3</v>
      </c>
      <c r="E1952" s="281" t="s">
        <v>3297</v>
      </c>
      <c r="F1952" s="281"/>
      <c r="G1952" s="181" t="s">
        <v>4</v>
      </c>
      <c r="H1952" s="180" t="s">
        <v>5</v>
      </c>
      <c r="I1952" s="180" t="s">
        <v>6</v>
      </c>
      <c r="J1952" s="180" t="s">
        <v>8</v>
      </c>
    </row>
    <row r="1953" spans="1:10" customFormat="1" ht="51.95" customHeight="1" x14ac:dyDescent="0.2">
      <c r="A1953" s="187" t="s">
        <v>3298</v>
      </c>
      <c r="B1953" s="189" t="s">
        <v>3364</v>
      </c>
      <c r="C1953" s="187" t="s">
        <v>15</v>
      </c>
      <c r="D1953" s="187" t="s">
        <v>3365</v>
      </c>
      <c r="E1953" s="282" t="s">
        <v>3360</v>
      </c>
      <c r="F1953" s="282"/>
      <c r="G1953" s="188" t="s">
        <v>67</v>
      </c>
      <c r="H1953" s="199">
        <v>1</v>
      </c>
      <c r="I1953" s="190">
        <v>678.58</v>
      </c>
      <c r="J1953" s="190">
        <v>678.58</v>
      </c>
    </row>
    <row r="1954" spans="1:10" customFormat="1" ht="24" customHeight="1" x14ac:dyDescent="0.2">
      <c r="A1954" s="200" t="s">
        <v>3300</v>
      </c>
      <c r="B1954" s="201" t="s">
        <v>3307</v>
      </c>
      <c r="C1954" s="200" t="s">
        <v>15</v>
      </c>
      <c r="D1954" s="200" t="s">
        <v>3308</v>
      </c>
      <c r="E1954" s="283" t="s">
        <v>3306</v>
      </c>
      <c r="F1954" s="283"/>
      <c r="G1954" s="202" t="s">
        <v>55</v>
      </c>
      <c r="H1954" s="203">
        <v>0.79</v>
      </c>
      <c r="I1954" s="204">
        <v>23.58</v>
      </c>
      <c r="J1954" s="204">
        <v>18.62</v>
      </c>
    </row>
    <row r="1955" spans="1:10" customFormat="1" ht="51.95" customHeight="1" x14ac:dyDescent="0.2">
      <c r="A1955" s="200" t="s">
        <v>3300</v>
      </c>
      <c r="B1955" s="201" t="s">
        <v>3635</v>
      </c>
      <c r="C1955" s="200" t="s">
        <v>15</v>
      </c>
      <c r="D1955" s="200" t="s">
        <v>3636</v>
      </c>
      <c r="E1955" s="283" t="s">
        <v>3338</v>
      </c>
      <c r="F1955" s="283"/>
      <c r="G1955" s="202" t="s">
        <v>3339</v>
      </c>
      <c r="H1955" s="203">
        <v>0.85</v>
      </c>
      <c r="I1955" s="204">
        <v>6.81</v>
      </c>
      <c r="J1955" s="204">
        <v>5.78</v>
      </c>
    </row>
    <row r="1956" spans="1:10" customFormat="1" ht="26.1" customHeight="1" x14ac:dyDescent="0.2">
      <c r="A1956" s="200" t="s">
        <v>3300</v>
      </c>
      <c r="B1956" s="201" t="s">
        <v>3633</v>
      </c>
      <c r="C1956" s="200" t="s">
        <v>15</v>
      </c>
      <c r="D1956" s="200" t="s">
        <v>3634</v>
      </c>
      <c r="E1956" s="283" t="s">
        <v>3306</v>
      </c>
      <c r="F1956" s="283"/>
      <c r="G1956" s="202" t="s">
        <v>55</v>
      </c>
      <c r="H1956" s="203">
        <v>3.65</v>
      </c>
      <c r="I1956" s="204">
        <v>30.23</v>
      </c>
      <c r="J1956" s="204">
        <v>110.33</v>
      </c>
    </row>
    <row r="1957" spans="1:10" customFormat="1" ht="51.95" customHeight="1" x14ac:dyDescent="0.2">
      <c r="A1957" s="200" t="s">
        <v>3300</v>
      </c>
      <c r="B1957" s="201" t="s">
        <v>3637</v>
      </c>
      <c r="C1957" s="200" t="s">
        <v>15</v>
      </c>
      <c r="D1957" s="200" t="s">
        <v>3638</v>
      </c>
      <c r="E1957" s="283" t="s">
        <v>3338</v>
      </c>
      <c r="F1957" s="283"/>
      <c r="G1957" s="202" t="s">
        <v>3342</v>
      </c>
      <c r="H1957" s="203">
        <v>2.8</v>
      </c>
      <c r="I1957" s="204">
        <v>2.04</v>
      </c>
      <c r="J1957" s="204">
        <v>5.71</v>
      </c>
    </row>
    <row r="1958" spans="1:10" customFormat="1" ht="24" customHeight="1" x14ac:dyDescent="0.2">
      <c r="A1958" s="107" t="s">
        <v>2572</v>
      </c>
      <c r="B1958" s="109" t="s">
        <v>2632</v>
      </c>
      <c r="C1958" s="107" t="s">
        <v>15</v>
      </c>
      <c r="D1958" s="107" t="s">
        <v>2633</v>
      </c>
      <c r="E1958" s="284" t="s">
        <v>2573</v>
      </c>
      <c r="F1958" s="284"/>
      <c r="G1958" s="108" t="s">
        <v>82</v>
      </c>
      <c r="H1958" s="205">
        <v>177.12</v>
      </c>
      <c r="I1958" s="178">
        <v>0.78</v>
      </c>
      <c r="J1958" s="178">
        <v>138.15</v>
      </c>
    </row>
    <row r="1959" spans="1:10" customFormat="1" ht="24" customHeight="1" x14ac:dyDescent="0.2">
      <c r="A1959" s="107" t="s">
        <v>2572</v>
      </c>
      <c r="B1959" s="109" t="s">
        <v>2961</v>
      </c>
      <c r="C1959" s="107" t="s">
        <v>15</v>
      </c>
      <c r="D1959" s="107" t="s">
        <v>2962</v>
      </c>
      <c r="E1959" s="284" t="s">
        <v>2573</v>
      </c>
      <c r="F1959" s="284"/>
      <c r="G1959" s="108" t="s">
        <v>82</v>
      </c>
      <c r="H1959" s="205">
        <v>157.44</v>
      </c>
      <c r="I1959" s="178">
        <v>1.28</v>
      </c>
      <c r="J1959" s="178">
        <v>201.52</v>
      </c>
    </row>
    <row r="1960" spans="1:10" customFormat="1" ht="26.1" customHeight="1" x14ac:dyDescent="0.2">
      <c r="A1960" s="107" t="s">
        <v>2572</v>
      </c>
      <c r="B1960" s="109" t="s">
        <v>2636</v>
      </c>
      <c r="C1960" s="107" t="s">
        <v>15</v>
      </c>
      <c r="D1960" s="107" t="s">
        <v>2637</v>
      </c>
      <c r="E1960" s="284" t="s">
        <v>2573</v>
      </c>
      <c r="F1960" s="284"/>
      <c r="G1960" s="108" t="s">
        <v>67</v>
      </c>
      <c r="H1960" s="205">
        <v>1.18</v>
      </c>
      <c r="I1960" s="178">
        <v>168.2</v>
      </c>
      <c r="J1960" s="178">
        <v>198.47</v>
      </c>
    </row>
    <row r="1961" spans="1:10" customFormat="1" ht="25.5" x14ac:dyDescent="0.2">
      <c r="A1961" s="206"/>
      <c r="B1961" s="206"/>
      <c r="C1961" s="206"/>
      <c r="D1961" s="206"/>
      <c r="E1961" s="206" t="s">
        <v>3313</v>
      </c>
      <c r="F1961" s="207">
        <v>101.7</v>
      </c>
      <c r="G1961" s="206" t="s">
        <v>3314</v>
      </c>
      <c r="H1961" s="207">
        <v>0</v>
      </c>
      <c r="I1961" s="206" t="s">
        <v>3315</v>
      </c>
      <c r="J1961" s="207">
        <v>101.7</v>
      </c>
    </row>
    <row r="1962" spans="1:10" customFormat="1" ht="15" thickBot="1" x14ac:dyDescent="0.25">
      <c r="A1962" s="206"/>
      <c r="B1962" s="206"/>
      <c r="C1962" s="206"/>
      <c r="D1962" s="206"/>
      <c r="E1962" s="206" t="s">
        <v>3316</v>
      </c>
      <c r="F1962" s="207">
        <v>186.88</v>
      </c>
      <c r="G1962" s="206"/>
      <c r="H1962" s="285" t="s">
        <v>3317</v>
      </c>
      <c r="I1962" s="285"/>
      <c r="J1962" s="207">
        <v>865.46</v>
      </c>
    </row>
    <row r="1963" spans="1:10" customFormat="1" ht="0.95" customHeight="1" thickTop="1" x14ac:dyDescent="0.2">
      <c r="A1963" s="208"/>
      <c r="B1963" s="208"/>
      <c r="C1963" s="208"/>
      <c r="D1963" s="208"/>
      <c r="E1963" s="208"/>
      <c r="F1963" s="208"/>
      <c r="G1963" s="208"/>
      <c r="H1963" s="208"/>
      <c r="I1963" s="208"/>
      <c r="J1963" s="208"/>
    </row>
    <row r="1964" spans="1:10" customFormat="1" ht="18" customHeight="1" x14ac:dyDescent="0.2">
      <c r="A1964" s="179"/>
      <c r="B1964" s="180" t="s">
        <v>1</v>
      </c>
      <c r="C1964" s="179" t="s">
        <v>2</v>
      </c>
      <c r="D1964" s="179" t="s">
        <v>3</v>
      </c>
      <c r="E1964" s="281" t="s">
        <v>3297</v>
      </c>
      <c r="F1964" s="281"/>
      <c r="G1964" s="181" t="s">
        <v>4</v>
      </c>
      <c r="H1964" s="180" t="s">
        <v>5</v>
      </c>
      <c r="I1964" s="180" t="s">
        <v>6</v>
      </c>
      <c r="J1964" s="180" t="s">
        <v>8</v>
      </c>
    </row>
    <row r="1965" spans="1:10" customFormat="1" ht="39" customHeight="1" x14ac:dyDescent="0.2">
      <c r="A1965" s="187" t="s">
        <v>3298</v>
      </c>
      <c r="B1965" s="189" t="s">
        <v>3406</v>
      </c>
      <c r="C1965" s="187" t="s">
        <v>15</v>
      </c>
      <c r="D1965" s="187" t="s">
        <v>3407</v>
      </c>
      <c r="E1965" s="282" t="s">
        <v>3360</v>
      </c>
      <c r="F1965" s="282"/>
      <c r="G1965" s="188" t="s">
        <v>67</v>
      </c>
      <c r="H1965" s="199">
        <v>1</v>
      </c>
      <c r="I1965" s="190">
        <v>629.20000000000005</v>
      </c>
      <c r="J1965" s="190">
        <v>629.20000000000005</v>
      </c>
    </row>
    <row r="1966" spans="1:10" customFormat="1" ht="51.95" customHeight="1" x14ac:dyDescent="0.2">
      <c r="A1966" s="200" t="s">
        <v>3300</v>
      </c>
      <c r="B1966" s="201" t="s">
        <v>3631</v>
      </c>
      <c r="C1966" s="200" t="s">
        <v>15</v>
      </c>
      <c r="D1966" s="200" t="s">
        <v>3632</v>
      </c>
      <c r="E1966" s="283" t="s">
        <v>3338</v>
      </c>
      <c r="F1966" s="283"/>
      <c r="G1966" s="202" t="s">
        <v>3342</v>
      </c>
      <c r="H1966" s="203">
        <v>3.31</v>
      </c>
      <c r="I1966" s="204">
        <v>0.5</v>
      </c>
      <c r="J1966" s="204">
        <v>1.65</v>
      </c>
    </row>
    <row r="1967" spans="1:10" customFormat="1" ht="51.95" customHeight="1" x14ac:dyDescent="0.2">
      <c r="A1967" s="200" t="s">
        <v>3300</v>
      </c>
      <c r="B1967" s="201" t="s">
        <v>3629</v>
      </c>
      <c r="C1967" s="200" t="s">
        <v>15</v>
      </c>
      <c r="D1967" s="200" t="s">
        <v>3630</v>
      </c>
      <c r="E1967" s="283" t="s">
        <v>3338</v>
      </c>
      <c r="F1967" s="283"/>
      <c r="G1967" s="202" t="s">
        <v>3339</v>
      </c>
      <c r="H1967" s="203">
        <v>1.01</v>
      </c>
      <c r="I1967" s="204">
        <v>2.41</v>
      </c>
      <c r="J1967" s="204">
        <v>2.4300000000000002</v>
      </c>
    </row>
    <row r="1968" spans="1:10" customFormat="1" ht="26.1" customHeight="1" x14ac:dyDescent="0.2">
      <c r="A1968" s="200" t="s">
        <v>3300</v>
      </c>
      <c r="B1968" s="201" t="s">
        <v>3633</v>
      </c>
      <c r="C1968" s="200" t="s">
        <v>15</v>
      </c>
      <c r="D1968" s="200" t="s">
        <v>3634</v>
      </c>
      <c r="E1968" s="283" t="s">
        <v>3306</v>
      </c>
      <c r="F1968" s="283"/>
      <c r="G1968" s="202" t="s">
        <v>55</v>
      </c>
      <c r="H1968" s="203">
        <v>4.32</v>
      </c>
      <c r="I1968" s="204">
        <v>30.23</v>
      </c>
      <c r="J1968" s="204">
        <v>130.59</v>
      </c>
    </row>
    <row r="1969" spans="1:10" customFormat="1" ht="24" customHeight="1" x14ac:dyDescent="0.2">
      <c r="A1969" s="107" t="s">
        <v>2572</v>
      </c>
      <c r="B1969" s="109" t="s">
        <v>2632</v>
      </c>
      <c r="C1969" s="107" t="s">
        <v>15</v>
      </c>
      <c r="D1969" s="107" t="s">
        <v>2633</v>
      </c>
      <c r="E1969" s="284" t="s">
        <v>2573</v>
      </c>
      <c r="F1969" s="284"/>
      <c r="G1969" s="108" t="s">
        <v>82</v>
      </c>
      <c r="H1969" s="205">
        <v>426.49</v>
      </c>
      <c r="I1969" s="178">
        <v>0.78</v>
      </c>
      <c r="J1969" s="178">
        <v>332.66</v>
      </c>
    </row>
    <row r="1970" spans="1:10" customFormat="1" ht="26.1" customHeight="1" x14ac:dyDescent="0.2">
      <c r="A1970" s="107" t="s">
        <v>2572</v>
      </c>
      <c r="B1970" s="109" t="s">
        <v>2963</v>
      </c>
      <c r="C1970" s="107" t="s">
        <v>15</v>
      </c>
      <c r="D1970" s="107" t="s">
        <v>2964</v>
      </c>
      <c r="E1970" s="284" t="s">
        <v>2573</v>
      </c>
      <c r="F1970" s="284"/>
      <c r="G1970" s="108" t="s">
        <v>67</v>
      </c>
      <c r="H1970" s="205">
        <v>0.95</v>
      </c>
      <c r="I1970" s="178">
        <v>170.39</v>
      </c>
      <c r="J1970" s="178">
        <v>161.87</v>
      </c>
    </row>
    <row r="1971" spans="1:10" customFormat="1" ht="25.5" x14ac:dyDescent="0.2">
      <c r="A1971" s="206"/>
      <c r="B1971" s="206"/>
      <c r="C1971" s="206"/>
      <c r="D1971" s="206"/>
      <c r="E1971" s="206" t="s">
        <v>3313</v>
      </c>
      <c r="F1971" s="207">
        <v>105.01</v>
      </c>
      <c r="G1971" s="206" t="s">
        <v>3314</v>
      </c>
      <c r="H1971" s="207">
        <v>0</v>
      </c>
      <c r="I1971" s="206" t="s">
        <v>3315</v>
      </c>
      <c r="J1971" s="207">
        <v>105.01</v>
      </c>
    </row>
    <row r="1972" spans="1:10" customFormat="1" ht="15" thickBot="1" x14ac:dyDescent="0.25">
      <c r="A1972" s="206"/>
      <c r="B1972" s="206"/>
      <c r="C1972" s="206"/>
      <c r="D1972" s="206"/>
      <c r="E1972" s="206" t="s">
        <v>3316</v>
      </c>
      <c r="F1972" s="207">
        <v>173.28</v>
      </c>
      <c r="G1972" s="206"/>
      <c r="H1972" s="285" t="s">
        <v>3317</v>
      </c>
      <c r="I1972" s="285"/>
      <c r="J1972" s="207">
        <v>802.48</v>
      </c>
    </row>
    <row r="1973" spans="1:10" customFormat="1" ht="0.95" customHeight="1" thickTop="1" x14ac:dyDescent="0.2">
      <c r="A1973" s="208"/>
      <c r="B1973" s="208"/>
      <c r="C1973" s="208"/>
      <c r="D1973" s="208"/>
      <c r="E1973" s="208"/>
      <c r="F1973" s="208"/>
      <c r="G1973" s="208"/>
      <c r="H1973" s="208"/>
      <c r="I1973" s="208"/>
      <c r="J1973" s="208"/>
    </row>
    <row r="1974" spans="1:10" customFormat="1" ht="18" customHeight="1" x14ac:dyDescent="0.2">
      <c r="A1974" s="179"/>
      <c r="B1974" s="180" t="s">
        <v>1</v>
      </c>
      <c r="C1974" s="179" t="s">
        <v>2</v>
      </c>
      <c r="D1974" s="179" t="s">
        <v>3</v>
      </c>
      <c r="E1974" s="281" t="s">
        <v>3297</v>
      </c>
      <c r="F1974" s="281"/>
      <c r="G1974" s="181" t="s">
        <v>4</v>
      </c>
      <c r="H1974" s="180" t="s">
        <v>5</v>
      </c>
      <c r="I1974" s="180" t="s">
        <v>6</v>
      </c>
      <c r="J1974" s="180" t="s">
        <v>8</v>
      </c>
    </row>
    <row r="1975" spans="1:10" customFormat="1" ht="26.1" customHeight="1" x14ac:dyDescent="0.2">
      <c r="A1975" s="187" t="s">
        <v>3298</v>
      </c>
      <c r="B1975" s="189" t="s">
        <v>3462</v>
      </c>
      <c r="C1975" s="187" t="s">
        <v>15</v>
      </c>
      <c r="D1975" s="187" t="s">
        <v>3463</v>
      </c>
      <c r="E1975" s="282" t="s">
        <v>3360</v>
      </c>
      <c r="F1975" s="282"/>
      <c r="G1975" s="188" t="s">
        <v>67</v>
      </c>
      <c r="H1975" s="199">
        <v>1</v>
      </c>
      <c r="I1975" s="190">
        <v>758.75</v>
      </c>
      <c r="J1975" s="190">
        <v>758.75</v>
      </c>
    </row>
    <row r="1976" spans="1:10" customFormat="1" ht="24" customHeight="1" x14ac:dyDescent="0.2">
      <c r="A1976" s="200" t="s">
        <v>3300</v>
      </c>
      <c r="B1976" s="201" t="s">
        <v>3307</v>
      </c>
      <c r="C1976" s="200" t="s">
        <v>15</v>
      </c>
      <c r="D1976" s="200" t="s">
        <v>3308</v>
      </c>
      <c r="E1976" s="283" t="s">
        <v>3306</v>
      </c>
      <c r="F1976" s="283"/>
      <c r="G1976" s="202" t="s">
        <v>55</v>
      </c>
      <c r="H1976" s="203">
        <v>8.57</v>
      </c>
      <c r="I1976" s="204">
        <v>23.58</v>
      </c>
      <c r="J1976" s="204">
        <v>202.08</v>
      </c>
    </row>
    <row r="1977" spans="1:10" customFormat="1" ht="26.1" customHeight="1" x14ac:dyDescent="0.2">
      <c r="A1977" s="107" t="s">
        <v>2572</v>
      </c>
      <c r="B1977" s="109" t="s">
        <v>2636</v>
      </c>
      <c r="C1977" s="107" t="s">
        <v>15</v>
      </c>
      <c r="D1977" s="107" t="s">
        <v>2637</v>
      </c>
      <c r="E1977" s="284" t="s">
        <v>2573</v>
      </c>
      <c r="F1977" s="284"/>
      <c r="G1977" s="108" t="s">
        <v>67</v>
      </c>
      <c r="H1977" s="205">
        <v>1.07</v>
      </c>
      <c r="I1977" s="178">
        <v>168.2</v>
      </c>
      <c r="J1977" s="178">
        <v>179.97</v>
      </c>
    </row>
    <row r="1978" spans="1:10" customFormat="1" ht="24" customHeight="1" x14ac:dyDescent="0.2">
      <c r="A1978" s="107" t="s">
        <v>2572</v>
      </c>
      <c r="B1978" s="109" t="s">
        <v>2632</v>
      </c>
      <c r="C1978" s="107" t="s">
        <v>15</v>
      </c>
      <c r="D1978" s="107" t="s">
        <v>2633</v>
      </c>
      <c r="E1978" s="284" t="s">
        <v>2573</v>
      </c>
      <c r="F1978" s="284"/>
      <c r="G1978" s="108" t="s">
        <v>82</v>
      </c>
      <c r="H1978" s="205">
        <v>482.96</v>
      </c>
      <c r="I1978" s="178">
        <v>0.78</v>
      </c>
      <c r="J1978" s="178">
        <v>376.7</v>
      </c>
    </row>
    <row r="1979" spans="1:10" customFormat="1" ht="25.5" x14ac:dyDescent="0.2">
      <c r="A1979" s="206"/>
      <c r="B1979" s="206"/>
      <c r="C1979" s="206"/>
      <c r="D1979" s="206"/>
      <c r="E1979" s="206" t="s">
        <v>3313</v>
      </c>
      <c r="F1979" s="207">
        <v>140.71</v>
      </c>
      <c r="G1979" s="206" t="s">
        <v>3314</v>
      </c>
      <c r="H1979" s="207">
        <v>0</v>
      </c>
      <c r="I1979" s="206" t="s">
        <v>3315</v>
      </c>
      <c r="J1979" s="207">
        <v>140.71</v>
      </c>
    </row>
    <row r="1980" spans="1:10" customFormat="1" ht="15" thickBot="1" x14ac:dyDescent="0.25">
      <c r="A1980" s="206"/>
      <c r="B1980" s="206"/>
      <c r="C1980" s="206"/>
      <c r="D1980" s="206"/>
      <c r="E1980" s="206" t="s">
        <v>3316</v>
      </c>
      <c r="F1980" s="207">
        <v>208.95</v>
      </c>
      <c r="G1980" s="206"/>
      <c r="H1980" s="285" t="s">
        <v>3317</v>
      </c>
      <c r="I1980" s="285"/>
      <c r="J1980" s="207">
        <v>967.7</v>
      </c>
    </row>
    <row r="1981" spans="1:10" customFormat="1" ht="0.95" customHeight="1" thickTop="1" x14ac:dyDescent="0.2">
      <c r="A1981" s="208"/>
      <c r="B1981" s="208"/>
      <c r="C1981" s="208"/>
      <c r="D1981" s="208"/>
      <c r="E1981" s="208"/>
      <c r="F1981" s="208"/>
      <c r="G1981" s="208"/>
      <c r="H1981" s="208"/>
      <c r="I1981" s="208"/>
      <c r="J1981" s="208"/>
    </row>
    <row r="1982" spans="1:10" customFormat="1" ht="18" customHeight="1" x14ac:dyDescent="0.2">
      <c r="A1982" s="179"/>
      <c r="B1982" s="180" t="s">
        <v>1</v>
      </c>
      <c r="C1982" s="179" t="s">
        <v>2</v>
      </c>
      <c r="D1982" s="179" t="s">
        <v>3</v>
      </c>
      <c r="E1982" s="281" t="s">
        <v>3297</v>
      </c>
      <c r="F1982" s="281"/>
      <c r="G1982" s="181" t="s">
        <v>4</v>
      </c>
      <c r="H1982" s="180" t="s">
        <v>5</v>
      </c>
      <c r="I1982" s="180" t="s">
        <v>6</v>
      </c>
      <c r="J1982" s="180" t="s">
        <v>8</v>
      </c>
    </row>
    <row r="1983" spans="1:10" customFormat="1" ht="39" customHeight="1" x14ac:dyDescent="0.2">
      <c r="A1983" s="187" t="s">
        <v>3298</v>
      </c>
      <c r="B1983" s="189" t="s">
        <v>3393</v>
      </c>
      <c r="C1983" s="187" t="s">
        <v>15</v>
      </c>
      <c r="D1983" s="187" t="s">
        <v>3394</v>
      </c>
      <c r="E1983" s="282" t="s">
        <v>3360</v>
      </c>
      <c r="F1983" s="282"/>
      <c r="G1983" s="188" t="s">
        <v>67</v>
      </c>
      <c r="H1983" s="199">
        <v>1</v>
      </c>
      <c r="I1983" s="190">
        <v>841.49</v>
      </c>
      <c r="J1983" s="190">
        <v>841.49</v>
      </c>
    </row>
    <row r="1984" spans="1:10" customFormat="1" ht="24" customHeight="1" x14ac:dyDescent="0.2">
      <c r="A1984" s="200" t="s">
        <v>3300</v>
      </c>
      <c r="B1984" s="201" t="s">
        <v>3307</v>
      </c>
      <c r="C1984" s="200" t="s">
        <v>15</v>
      </c>
      <c r="D1984" s="200" t="s">
        <v>3308</v>
      </c>
      <c r="E1984" s="283" t="s">
        <v>3306</v>
      </c>
      <c r="F1984" s="283"/>
      <c r="G1984" s="202" t="s">
        <v>55</v>
      </c>
      <c r="H1984" s="203">
        <v>11.02</v>
      </c>
      <c r="I1984" s="204">
        <v>23.58</v>
      </c>
      <c r="J1984" s="204">
        <v>259.85000000000002</v>
      </c>
    </row>
    <row r="1985" spans="1:10" customFormat="1" ht="24" customHeight="1" x14ac:dyDescent="0.2">
      <c r="A1985" s="107" t="s">
        <v>2572</v>
      </c>
      <c r="B1985" s="109" t="s">
        <v>2632</v>
      </c>
      <c r="C1985" s="107" t="s">
        <v>15</v>
      </c>
      <c r="D1985" s="107" t="s">
        <v>2633</v>
      </c>
      <c r="E1985" s="284" t="s">
        <v>2573</v>
      </c>
      <c r="F1985" s="284"/>
      <c r="G1985" s="108" t="s">
        <v>82</v>
      </c>
      <c r="H1985" s="205">
        <v>454.58</v>
      </c>
      <c r="I1985" s="178">
        <v>0.78</v>
      </c>
      <c r="J1985" s="178">
        <v>354.57</v>
      </c>
    </row>
    <row r="1986" spans="1:10" customFormat="1" ht="26.1" customHeight="1" x14ac:dyDescent="0.2">
      <c r="A1986" s="107" t="s">
        <v>2572</v>
      </c>
      <c r="B1986" s="109" t="s">
        <v>2636</v>
      </c>
      <c r="C1986" s="107" t="s">
        <v>15</v>
      </c>
      <c r="D1986" s="107" t="s">
        <v>2637</v>
      </c>
      <c r="E1986" s="284" t="s">
        <v>2573</v>
      </c>
      <c r="F1986" s="284"/>
      <c r="G1986" s="108" t="s">
        <v>67</v>
      </c>
      <c r="H1986" s="205">
        <v>1.35</v>
      </c>
      <c r="I1986" s="178">
        <v>168.2</v>
      </c>
      <c r="J1986" s="178">
        <v>227.07</v>
      </c>
    </row>
    <row r="1987" spans="1:10" customFormat="1" ht="25.5" x14ac:dyDescent="0.2">
      <c r="A1987" s="206"/>
      <c r="B1987" s="206"/>
      <c r="C1987" s="206"/>
      <c r="D1987" s="206"/>
      <c r="E1987" s="206" t="s">
        <v>3313</v>
      </c>
      <c r="F1987" s="207">
        <v>180.94</v>
      </c>
      <c r="G1987" s="206" t="s">
        <v>3314</v>
      </c>
      <c r="H1987" s="207">
        <v>0</v>
      </c>
      <c r="I1987" s="206" t="s">
        <v>3315</v>
      </c>
      <c r="J1987" s="207">
        <v>180.94</v>
      </c>
    </row>
    <row r="1988" spans="1:10" customFormat="1" ht="15" thickBot="1" x14ac:dyDescent="0.25">
      <c r="A1988" s="206"/>
      <c r="B1988" s="206"/>
      <c r="C1988" s="206"/>
      <c r="D1988" s="206"/>
      <c r="E1988" s="206" t="s">
        <v>3316</v>
      </c>
      <c r="F1988" s="207">
        <v>231.74</v>
      </c>
      <c r="G1988" s="206"/>
      <c r="H1988" s="285" t="s">
        <v>3317</v>
      </c>
      <c r="I1988" s="285"/>
      <c r="J1988" s="207">
        <v>1073.23</v>
      </c>
    </row>
    <row r="1989" spans="1:10" customFormat="1" ht="0.95" customHeight="1" thickTop="1" x14ac:dyDescent="0.2">
      <c r="A1989" s="208"/>
      <c r="B1989" s="208"/>
      <c r="C1989" s="208"/>
      <c r="D1989" s="208"/>
      <c r="E1989" s="208"/>
      <c r="F1989" s="208"/>
      <c r="G1989" s="208"/>
      <c r="H1989" s="208"/>
      <c r="I1989" s="208"/>
      <c r="J1989" s="208"/>
    </row>
    <row r="1990" spans="1:10" customFormat="1" ht="18" customHeight="1" x14ac:dyDescent="0.2">
      <c r="A1990" s="179"/>
      <c r="B1990" s="180" t="s">
        <v>1</v>
      </c>
      <c r="C1990" s="179" t="s">
        <v>2</v>
      </c>
      <c r="D1990" s="179" t="s">
        <v>3</v>
      </c>
      <c r="E1990" s="281" t="s">
        <v>3297</v>
      </c>
      <c r="F1990" s="281"/>
      <c r="G1990" s="181" t="s">
        <v>4</v>
      </c>
      <c r="H1990" s="180" t="s">
        <v>5</v>
      </c>
      <c r="I1990" s="180" t="s">
        <v>6</v>
      </c>
      <c r="J1990" s="180" t="s">
        <v>8</v>
      </c>
    </row>
    <row r="1991" spans="1:10" customFormat="1" ht="26.1" customHeight="1" x14ac:dyDescent="0.2">
      <c r="A1991" s="187" t="s">
        <v>3298</v>
      </c>
      <c r="B1991" s="189" t="s">
        <v>3400</v>
      </c>
      <c r="C1991" s="187" t="s">
        <v>15</v>
      </c>
      <c r="D1991" s="187" t="s">
        <v>3401</v>
      </c>
      <c r="E1991" s="282" t="s">
        <v>3360</v>
      </c>
      <c r="F1991" s="282"/>
      <c r="G1991" s="188" t="s">
        <v>67</v>
      </c>
      <c r="H1991" s="199">
        <v>1</v>
      </c>
      <c r="I1991" s="190">
        <v>692.74</v>
      </c>
      <c r="J1991" s="190">
        <v>692.74</v>
      </c>
    </row>
    <row r="1992" spans="1:10" customFormat="1" ht="24" customHeight="1" x14ac:dyDescent="0.2">
      <c r="A1992" s="200" t="s">
        <v>3300</v>
      </c>
      <c r="B1992" s="201" t="s">
        <v>3307</v>
      </c>
      <c r="C1992" s="200" t="s">
        <v>15</v>
      </c>
      <c r="D1992" s="200" t="s">
        <v>3308</v>
      </c>
      <c r="E1992" s="283" t="s">
        <v>3306</v>
      </c>
      <c r="F1992" s="283"/>
      <c r="G1992" s="202" t="s">
        <v>55</v>
      </c>
      <c r="H1992" s="203">
        <v>8.2899999999999991</v>
      </c>
      <c r="I1992" s="204">
        <v>23.58</v>
      </c>
      <c r="J1992" s="204">
        <v>195.47</v>
      </c>
    </row>
    <row r="1993" spans="1:10" customFormat="1" ht="26.1" customHeight="1" x14ac:dyDescent="0.2">
      <c r="A1993" s="107" t="s">
        <v>2572</v>
      </c>
      <c r="B1993" s="109" t="s">
        <v>2636</v>
      </c>
      <c r="C1993" s="107" t="s">
        <v>15</v>
      </c>
      <c r="D1993" s="107" t="s">
        <v>2637</v>
      </c>
      <c r="E1993" s="284" t="s">
        <v>2573</v>
      </c>
      <c r="F1993" s="284"/>
      <c r="G1993" s="108" t="s">
        <v>67</v>
      </c>
      <c r="H1993" s="205">
        <v>1.1499999999999999</v>
      </c>
      <c r="I1993" s="178">
        <v>168.2</v>
      </c>
      <c r="J1993" s="178">
        <v>193.43</v>
      </c>
    </row>
    <row r="1994" spans="1:10" customFormat="1" ht="24" customHeight="1" x14ac:dyDescent="0.2">
      <c r="A1994" s="107" t="s">
        <v>2572</v>
      </c>
      <c r="B1994" s="109" t="s">
        <v>2632</v>
      </c>
      <c r="C1994" s="107" t="s">
        <v>15</v>
      </c>
      <c r="D1994" s="107" t="s">
        <v>2633</v>
      </c>
      <c r="E1994" s="284" t="s">
        <v>2573</v>
      </c>
      <c r="F1994" s="284"/>
      <c r="G1994" s="108" t="s">
        <v>82</v>
      </c>
      <c r="H1994" s="205">
        <v>389.54</v>
      </c>
      <c r="I1994" s="178">
        <v>0.78</v>
      </c>
      <c r="J1994" s="178">
        <v>303.83999999999997</v>
      </c>
    </row>
    <row r="1995" spans="1:10" customFormat="1" ht="25.5" x14ac:dyDescent="0.2">
      <c r="A1995" s="206"/>
      <c r="B1995" s="206"/>
      <c r="C1995" s="206"/>
      <c r="D1995" s="206"/>
      <c r="E1995" s="206" t="s">
        <v>3313</v>
      </c>
      <c r="F1995" s="207">
        <v>136.12</v>
      </c>
      <c r="G1995" s="206" t="s">
        <v>3314</v>
      </c>
      <c r="H1995" s="207">
        <v>0</v>
      </c>
      <c r="I1995" s="206" t="s">
        <v>3315</v>
      </c>
      <c r="J1995" s="207">
        <v>136.12</v>
      </c>
    </row>
    <row r="1996" spans="1:10" customFormat="1" ht="15" thickBot="1" x14ac:dyDescent="0.25">
      <c r="A1996" s="206"/>
      <c r="B1996" s="206"/>
      <c r="C1996" s="206"/>
      <c r="D1996" s="206"/>
      <c r="E1996" s="206" t="s">
        <v>3316</v>
      </c>
      <c r="F1996" s="207">
        <v>190.78</v>
      </c>
      <c r="G1996" s="206"/>
      <c r="H1996" s="285" t="s">
        <v>3317</v>
      </c>
      <c r="I1996" s="285"/>
      <c r="J1996" s="207">
        <v>883.52</v>
      </c>
    </row>
    <row r="1997" spans="1:10" customFormat="1" ht="0.95" customHeight="1" thickTop="1" x14ac:dyDescent="0.2">
      <c r="A1997" s="208"/>
      <c r="B1997" s="208"/>
      <c r="C1997" s="208"/>
      <c r="D1997" s="208"/>
      <c r="E1997" s="208"/>
      <c r="F1997" s="208"/>
      <c r="G1997" s="208"/>
      <c r="H1997" s="208"/>
      <c r="I1997" s="208"/>
      <c r="J1997" s="208"/>
    </row>
    <row r="1998" spans="1:10" customFormat="1" ht="18" customHeight="1" x14ac:dyDescent="0.2">
      <c r="A1998" s="179"/>
      <c r="B1998" s="180" t="s">
        <v>1</v>
      </c>
      <c r="C1998" s="179" t="s">
        <v>2</v>
      </c>
      <c r="D1998" s="179" t="s">
        <v>3</v>
      </c>
      <c r="E1998" s="281" t="s">
        <v>3297</v>
      </c>
      <c r="F1998" s="281"/>
      <c r="G1998" s="181" t="s">
        <v>4</v>
      </c>
      <c r="H1998" s="180" t="s">
        <v>5</v>
      </c>
      <c r="I1998" s="180" t="s">
        <v>6</v>
      </c>
      <c r="J1998" s="180" t="s">
        <v>8</v>
      </c>
    </row>
    <row r="1999" spans="1:10" customFormat="1" ht="24" customHeight="1" x14ac:dyDescent="0.2">
      <c r="A1999" s="187" t="s">
        <v>3298</v>
      </c>
      <c r="B1999" s="189" t="s">
        <v>3325</v>
      </c>
      <c r="C1999" s="187" t="s">
        <v>15</v>
      </c>
      <c r="D1999" s="187" t="s">
        <v>3326</v>
      </c>
      <c r="E1999" s="282" t="s">
        <v>3306</v>
      </c>
      <c r="F1999" s="282"/>
      <c r="G1999" s="188" t="s">
        <v>55</v>
      </c>
      <c r="H1999" s="199">
        <v>1</v>
      </c>
      <c r="I1999" s="190">
        <v>31.44</v>
      </c>
      <c r="J1999" s="190">
        <v>31.44</v>
      </c>
    </row>
    <row r="2000" spans="1:10" customFormat="1" ht="26.1" customHeight="1" x14ac:dyDescent="0.2">
      <c r="A2000" s="200" t="s">
        <v>3300</v>
      </c>
      <c r="B2000" s="201" t="s">
        <v>3639</v>
      </c>
      <c r="C2000" s="200" t="s">
        <v>15</v>
      </c>
      <c r="D2000" s="200" t="s">
        <v>3640</v>
      </c>
      <c r="E2000" s="283" t="s">
        <v>3306</v>
      </c>
      <c r="F2000" s="283"/>
      <c r="G2000" s="202" t="s">
        <v>55</v>
      </c>
      <c r="H2000" s="203">
        <v>1</v>
      </c>
      <c r="I2000" s="204">
        <v>0.27</v>
      </c>
      <c r="J2000" s="204">
        <v>0.27</v>
      </c>
    </row>
    <row r="2001" spans="1:10" customFormat="1" ht="26.1" customHeight="1" x14ac:dyDescent="0.2">
      <c r="A2001" s="107" t="s">
        <v>2572</v>
      </c>
      <c r="B2001" s="109" t="s">
        <v>2940</v>
      </c>
      <c r="C2001" s="107" t="s">
        <v>15</v>
      </c>
      <c r="D2001" s="107" t="s">
        <v>3616</v>
      </c>
      <c r="E2001" s="284" t="s">
        <v>3615</v>
      </c>
      <c r="F2001" s="284"/>
      <c r="G2001" s="108" t="s">
        <v>55</v>
      </c>
      <c r="H2001" s="205">
        <v>1</v>
      </c>
      <c r="I2001" s="178">
        <v>0.11</v>
      </c>
      <c r="J2001" s="178">
        <v>0.11</v>
      </c>
    </row>
    <row r="2002" spans="1:10" customFormat="1" ht="26.1" customHeight="1" x14ac:dyDescent="0.2">
      <c r="A2002" s="107" t="s">
        <v>2572</v>
      </c>
      <c r="B2002" s="109" t="s">
        <v>2939</v>
      </c>
      <c r="C2002" s="107" t="s">
        <v>15</v>
      </c>
      <c r="D2002" s="107" t="s">
        <v>3617</v>
      </c>
      <c r="E2002" s="284" t="s">
        <v>3615</v>
      </c>
      <c r="F2002" s="284"/>
      <c r="G2002" s="108" t="s">
        <v>55</v>
      </c>
      <c r="H2002" s="205">
        <v>1</v>
      </c>
      <c r="I2002" s="178">
        <v>1.57</v>
      </c>
      <c r="J2002" s="178">
        <v>1.57</v>
      </c>
    </row>
    <row r="2003" spans="1:10" customFormat="1" ht="24" customHeight="1" x14ac:dyDescent="0.2">
      <c r="A2003" s="107" t="s">
        <v>2572</v>
      </c>
      <c r="B2003" s="109" t="s">
        <v>2965</v>
      </c>
      <c r="C2003" s="107" t="s">
        <v>15</v>
      </c>
      <c r="D2003" s="107" t="s">
        <v>2966</v>
      </c>
      <c r="E2003" s="284" t="s">
        <v>2609</v>
      </c>
      <c r="F2003" s="284"/>
      <c r="G2003" s="108" t="s">
        <v>55</v>
      </c>
      <c r="H2003" s="205">
        <v>1</v>
      </c>
      <c r="I2003" s="178">
        <v>23.95</v>
      </c>
      <c r="J2003" s="178">
        <v>23.95</v>
      </c>
    </row>
    <row r="2004" spans="1:10" customFormat="1" ht="26.1" customHeight="1" x14ac:dyDescent="0.2">
      <c r="A2004" s="107" t="s">
        <v>2572</v>
      </c>
      <c r="B2004" s="109" t="s">
        <v>2943</v>
      </c>
      <c r="C2004" s="107" t="s">
        <v>15</v>
      </c>
      <c r="D2004" s="107" t="s">
        <v>2944</v>
      </c>
      <c r="E2004" s="284" t="s">
        <v>3615</v>
      </c>
      <c r="F2004" s="284"/>
      <c r="G2004" s="108" t="s">
        <v>55</v>
      </c>
      <c r="H2004" s="205">
        <v>1</v>
      </c>
      <c r="I2004" s="178">
        <v>1.43</v>
      </c>
      <c r="J2004" s="178">
        <v>1.43</v>
      </c>
    </row>
    <row r="2005" spans="1:10" customFormat="1" ht="26.1" customHeight="1" x14ac:dyDescent="0.2">
      <c r="A2005" s="107" t="s">
        <v>2572</v>
      </c>
      <c r="B2005" s="109" t="s">
        <v>2937</v>
      </c>
      <c r="C2005" s="107" t="s">
        <v>15</v>
      </c>
      <c r="D2005" s="107" t="s">
        <v>3618</v>
      </c>
      <c r="E2005" s="284" t="s">
        <v>3615</v>
      </c>
      <c r="F2005" s="284"/>
      <c r="G2005" s="108" t="s">
        <v>55</v>
      </c>
      <c r="H2005" s="205">
        <v>1</v>
      </c>
      <c r="I2005" s="178">
        <v>2.41</v>
      </c>
      <c r="J2005" s="178">
        <v>2.41</v>
      </c>
    </row>
    <row r="2006" spans="1:10" customFormat="1" ht="26.1" customHeight="1" x14ac:dyDescent="0.2">
      <c r="A2006" s="107" t="s">
        <v>2572</v>
      </c>
      <c r="B2006" s="109" t="s">
        <v>2938</v>
      </c>
      <c r="C2006" s="107" t="s">
        <v>15</v>
      </c>
      <c r="D2006" s="107" t="s">
        <v>3614</v>
      </c>
      <c r="E2006" s="284" t="s">
        <v>3615</v>
      </c>
      <c r="F2006" s="284"/>
      <c r="G2006" s="108" t="s">
        <v>55</v>
      </c>
      <c r="H2006" s="205">
        <v>1</v>
      </c>
      <c r="I2006" s="178">
        <v>0.9</v>
      </c>
      <c r="J2006" s="178">
        <v>0.9</v>
      </c>
    </row>
    <row r="2007" spans="1:10" customFormat="1" ht="26.1" customHeight="1" x14ac:dyDescent="0.2">
      <c r="A2007" s="107" t="s">
        <v>2572</v>
      </c>
      <c r="B2007" s="109" t="s">
        <v>2941</v>
      </c>
      <c r="C2007" s="107" t="s">
        <v>15</v>
      </c>
      <c r="D2007" s="107" t="s">
        <v>2942</v>
      </c>
      <c r="E2007" s="284" t="s">
        <v>3615</v>
      </c>
      <c r="F2007" s="284"/>
      <c r="G2007" s="108" t="s">
        <v>55</v>
      </c>
      <c r="H2007" s="205">
        <v>1</v>
      </c>
      <c r="I2007" s="178">
        <v>0.8</v>
      </c>
      <c r="J2007" s="178">
        <v>0.8</v>
      </c>
    </row>
    <row r="2008" spans="1:10" customFormat="1" ht="25.5" x14ac:dyDescent="0.2">
      <c r="A2008" s="206"/>
      <c r="B2008" s="206"/>
      <c r="C2008" s="206"/>
      <c r="D2008" s="206"/>
      <c r="E2008" s="206" t="s">
        <v>3313</v>
      </c>
      <c r="F2008" s="207">
        <v>24.22</v>
      </c>
      <c r="G2008" s="206" t="s">
        <v>3314</v>
      </c>
      <c r="H2008" s="207">
        <v>0</v>
      </c>
      <c r="I2008" s="206" t="s">
        <v>3315</v>
      </c>
      <c r="J2008" s="207">
        <v>24.22</v>
      </c>
    </row>
    <row r="2009" spans="1:10" customFormat="1" ht="15" thickBot="1" x14ac:dyDescent="0.25">
      <c r="A2009" s="206"/>
      <c r="B2009" s="206"/>
      <c r="C2009" s="206"/>
      <c r="D2009" s="206"/>
      <c r="E2009" s="206" t="s">
        <v>3316</v>
      </c>
      <c r="F2009" s="207">
        <v>8.65</v>
      </c>
      <c r="G2009" s="206"/>
      <c r="H2009" s="285" t="s">
        <v>3317</v>
      </c>
      <c r="I2009" s="285"/>
      <c r="J2009" s="207">
        <v>40.090000000000003</v>
      </c>
    </row>
    <row r="2010" spans="1:10" customFormat="1" ht="0.95" customHeight="1" thickTop="1" x14ac:dyDescent="0.2">
      <c r="A2010" s="208"/>
      <c r="B2010" s="208"/>
      <c r="C2010" s="208"/>
      <c r="D2010" s="208"/>
      <c r="E2010" s="208"/>
      <c r="F2010" s="208"/>
      <c r="G2010" s="208"/>
      <c r="H2010" s="208"/>
      <c r="I2010" s="208"/>
      <c r="J2010" s="208"/>
    </row>
    <row r="2011" spans="1:10" customFormat="1" ht="18" customHeight="1" x14ac:dyDescent="0.2">
      <c r="A2011" s="179"/>
      <c r="B2011" s="180" t="s">
        <v>1</v>
      </c>
      <c r="C2011" s="179" t="s">
        <v>2</v>
      </c>
      <c r="D2011" s="179" t="s">
        <v>3</v>
      </c>
      <c r="E2011" s="281" t="s">
        <v>3297</v>
      </c>
      <c r="F2011" s="281"/>
      <c r="G2011" s="181" t="s">
        <v>4</v>
      </c>
      <c r="H2011" s="180" t="s">
        <v>5</v>
      </c>
      <c r="I2011" s="180" t="s">
        <v>6</v>
      </c>
      <c r="J2011" s="180" t="s">
        <v>8</v>
      </c>
    </row>
    <row r="2012" spans="1:10" customFormat="1" ht="26.1" customHeight="1" x14ac:dyDescent="0.2">
      <c r="A2012" s="187" t="s">
        <v>3298</v>
      </c>
      <c r="B2012" s="189" t="s">
        <v>91</v>
      </c>
      <c r="C2012" s="187" t="s">
        <v>15</v>
      </c>
      <c r="D2012" s="187" t="s">
        <v>3503</v>
      </c>
      <c r="E2012" s="282" t="s">
        <v>3504</v>
      </c>
      <c r="F2012" s="282"/>
      <c r="G2012" s="188" t="s">
        <v>82</v>
      </c>
      <c r="H2012" s="199">
        <v>1</v>
      </c>
      <c r="I2012" s="190">
        <v>17.579999999999998</v>
      </c>
      <c r="J2012" s="190">
        <v>17.579999999999998</v>
      </c>
    </row>
    <row r="2013" spans="1:10" customFormat="1" ht="26.1" customHeight="1" x14ac:dyDescent="0.2">
      <c r="A2013" s="200" t="s">
        <v>3300</v>
      </c>
      <c r="B2013" s="201" t="s">
        <v>3348</v>
      </c>
      <c r="C2013" s="200" t="s">
        <v>15</v>
      </c>
      <c r="D2013" s="200" t="s">
        <v>3349</v>
      </c>
      <c r="E2013" s="283" t="s">
        <v>3324</v>
      </c>
      <c r="F2013" s="283"/>
      <c r="G2013" s="202" t="s">
        <v>82</v>
      </c>
      <c r="H2013" s="203">
        <v>1</v>
      </c>
      <c r="I2013" s="204">
        <v>8.81</v>
      </c>
      <c r="J2013" s="204">
        <v>8.81</v>
      </c>
    </row>
    <row r="2014" spans="1:10" customFormat="1" ht="24" customHeight="1" x14ac:dyDescent="0.2">
      <c r="A2014" s="200" t="s">
        <v>3300</v>
      </c>
      <c r="B2014" s="201" t="s">
        <v>3327</v>
      </c>
      <c r="C2014" s="200" t="s">
        <v>15</v>
      </c>
      <c r="D2014" s="200" t="s">
        <v>3328</v>
      </c>
      <c r="E2014" s="283" t="s">
        <v>3306</v>
      </c>
      <c r="F2014" s="283"/>
      <c r="G2014" s="202" t="s">
        <v>55</v>
      </c>
      <c r="H2014" s="203">
        <v>7.4999999999999997E-2</v>
      </c>
      <c r="I2014" s="204">
        <v>25.96</v>
      </c>
      <c r="J2014" s="204">
        <v>1.94</v>
      </c>
    </row>
    <row r="2015" spans="1:10" customFormat="1" ht="24" customHeight="1" x14ac:dyDescent="0.2">
      <c r="A2015" s="200" t="s">
        <v>3300</v>
      </c>
      <c r="B2015" s="201" t="s">
        <v>3325</v>
      </c>
      <c r="C2015" s="200" t="s">
        <v>15</v>
      </c>
      <c r="D2015" s="200" t="s">
        <v>3326</v>
      </c>
      <c r="E2015" s="283" t="s">
        <v>3306</v>
      </c>
      <c r="F2015" s="283"/>
      <c r="G2015" s="202" t="s">
        <v>55</v>
      </c>
      <c r="H2015" s="203">
        <v>0.19600000000000001</v>
      </c>
      <c r="I2015" s="204">
        <v>31.44</v>
      </c>
      <c r="J2015" s="204">
        <v>6.16</v>
      </c>
    </row>
    <row r="2016" spans="1:10" customFormat="1" ht="26.1" customHeight="1" x14ac:dyDescent="0.2">
      <c r="A2016" s="107" t="s">
        <v>2572</v>
      </c>
      <c r="B2016" s="109" t="s">
        <v>2593</v>
      </c>
      <c r="C2016" s="107" t="s">
        <v>15</v>
      </c>
      <c r="D2016" s="107" t="s">
        <v>2594</v>
      </c>
      <c r="E2016" s="284" t="s">
        <v>2573</v>
      </c>
      <c r="F2016" s="284"/>
      <c r="G2016" s="108" t="s">
        <v>82</v>
      </c>
      <c r="H2016" s="205">
        <v>2.5000000000000001E-2</v>
      </c>
      <c r="I2016" s="178">
        <v>19.920000000000002</v>
      </c>
      <c r="J2016" s="178">
        <v>0.49</v>
      </c>
    </row>
    <row r="2017" spans="1:10" customFormat="1" ht="39" customHeight="1" x14ac:dyDescent="0.2">
      <c r="A2017" s="107" t="s">
        <v>2572</v>
      </c>
      <c r="B2017" s="109" t="s">
        <v>2591</v>
      </c>
      <c r="C2017" s="107" t="s">
        <v>15</v>
      </c>
      <c r="D2017" s="107" t="s">
        <v>2592</v>
      </c>
      <c r="E2017" s="284" t="s">
        <v>2573</v>
      </c>
      <c r="F2017" s="284"/>
      <c r="G2017" s="108" t="s">
        <v>25</v>
      </c>
      <c r="H2017" s="205">
        <v>0.85599999999999998</v>
      </c>
      <c r="I2017" s="178">
        <v>0.22</v>
      </c>
      <c r="J2017" s="178">
        <v>0.18</v>
      </c>
    </row>
    <row r="2018" spans="1:10" customFormat="1" ht="25.5" x14ac:dyDescent="0.2">
      <c r="A2018" s="206"/>
      <c r="B2018" s="206"/>
      <c r="C2018" s="206"/>
      <c r="D2018" s="206"/>
      <c r="E2018" s="206" t="s">
        <v>3313</v>
      </c>
      <c r="F2018" s="207">
        <v>6.98</v>
      </c>
      <c r="G2018" s="206" t="s">
        <v>3314</v>
      </c>
      <c r="H2018" s="207">
        <v>0</v>
      </c>
      <c r="I2018" s="206" t="s">
        <v>3315</v>
      </c>
      <c r="J2018" s="207">
        <v>6.98</v>
      </c>
    </row>
    <row r="2019" spans="1:10" customFormat="1" ht="15" thickBot="1" x14ac:dyDescent="0.25">
      <c r="A2019" s="206"/>
      <c r="B2019" s="206"/>
      <c r="C2019" s="206"/>
      <c r="D2019" s="206"/>
      <c r="E2019" s="206" t="s">
        <v>3316</v>
      </c>
      <c r="F2019" s="207">
        <v>4.84</v>
      </c>
      <c r="G2019" s="206"/>
      <c r="H2019" s="285" t="s">
        <v>3317</v>
      </c>
      <c r="I2019" s="285"/>
      <c r="J2019" s="207">
        <v>22.42</v>
      </c>
    </row>
    <row r="2020" spans="1:10" customFormat="1" ht="0.95" customHeight="1" thickTop="1" x14ac:dyDescent="0.2">
      <c r="A2020" s="208"/>
      <c r="B2020" s="208"/>
      <c r="C2020" s="208"/>
      <c r="D2020" s="208"/>
      <c r="E2020" s="208"/>
      <c r="F2020" s="208"/>
      <c r="G2020" s="208"/>
      <c r="H2020" s="208"/>
      <c r="I2020" s="208"/>
      <c r="J2020" s="208"/>
    </row>
    <row r="2021" spans="1:10" customFormat="1" ht="18" customHeight="1" x14ac:dyDescent="0.2">
      <c r="A2021" s="179"/>
      <c r="B2021" s="180" t="s">
        <v>1</v>
      </c>
      <c r="C2021" s="179" t="s">
        <v>2</v>
      </c>
      <c r="D2021" s="179" t="s">
        <v>3</v>
      </c>
      <c r="E2021" s="281" t="s">
        <v>3297</v>
      </c>
      <c r="F2021" s="281"/>
      <c r="G2021" s="181" t="s">
        <v>4</v>
      </c>
      <c r="H2021" s="180" t="s">
        <v>5</v>
      </c>
      <c r="I2021" s="180" t="s">
        <v>6</v>
      </c>
      <c r="J2021" s="180" t="s">
        <v>8</v>
      </c>
    </row>
    <row r="2022" spans="1:10" customFormat="1" ht="24" customHeight="1" x14ac:dyDescent="0.2">
      <c r="A2022" s="187" t="s">
        <v>3298</v>
      </c>
      <c r="B2022" s="189" t="s">
        <v>3523</v>
      </c>
      <c r="C2022" s="187" t="s">
        <v>15</v>
      </c>
      <c r="D2022" s="187" t="s">
        <v>3524</v>
      </c>
      <c r="E2022" s="282" t="s">
        <v>3306</v>
      </c>
      <c r="F2022" s="282"/>
      <c r="G2022" s="188" t="s">
        <v>55</v>
      </c>
      <c r="H2022" s="199">
        <v>1</v>
      </c>
      <c r="I2022" s="190">
        <v>26.32</v>
      </c>
      <c r="J2022" s="190">
        <v>26.32</v>
      </c>
    </row>
    <row r="2023" spans="1:10" customFormat="1" ht="26.1" customHeight="1" x14ac:dyDescent="0.2">
      <c r="A2023" s="200" t="s">
        <v>3300</v>
      </c>
      <c r="B2023" s="201" t="s">
        <v>3641</v>
      </c>
      <c r="C2023" s="200" t="s">
        <v>15</v>
      </c>
      <c r="D2023" s="200" t="s">
        <v>3642</v>
      </c>
      <c r="E2023" s="283" t="s">
        <v>3306</v>
      </c>
      <c r="F2023" s="283"/>
      <c r="G2023" s="202" t="s">
        <v>55</v>
      </c>
      <c r="H2023" s="203">
        <v>1</v>
      </c>
      <c r="I2023" s="204">
        <v>0.28999999999999998</v>
      </c>
      <c r="J2023" s="204">
        <v>0.28999999999999998</v>
      </c>
    </row>
    <row r="2024" spans="1:10" customFormat="1" ht="24" customHeight="1" x14ac:dyDescent="0.2">
      <c r="A2024" s="107" t="s">
        <v>2572</v>
      </c>
      <c r="B2024" s="109" t="s">
        <v>2967</v>
      </c>
      <c r="C2024" s="107" t="s">
        <v>15</v>
      </c>
      <c r="D2024" s="107" t="s">
        <v>3643</v>
      </c>
      <c r="E2024" s="284" t="s">
        <v>2609</v>
      </c>
      <c r="F2024" s="284"/>
      <c r="G2024" s="108" t="s">
        <v>55</v>
      </c>
      <c r="H2024" s="205">
        <v>1</v>
      </c>
      <c r="I2024" s="178">
        <v>20.11</v>
      </c>
      <c r="J2024" s="178">
        <v>20.11</v>
      </c>
    </row>
    <row r="2025" spans="1:10" customFormat="1" ht="26.1" customHeight="1" x14ac:dyDescent="0.2">
      <c r="A2025" s="107" t="s">
        <v>2572</v>
      </c>
      <c r="B2025" s="109" t="s">
        <v>2939</v>
      </c>
      <c r="C2025" s="107" t="s">
        <v>15</v>
      </c>
      <c r="D2025" s="107" t="s">
        <v>3617</v>
      </c>
      <c r="E2025" s="284" t="s">
        <v>3615</v>
      </c>
      <c r="F2025" s="284"/>
      <c r="G2025" s="108" t="s">
        <v>55</v>
      </c>
      <c r="H2025" s="205">
        <v>1</v>
      </c>
      <c r="I2025" s="178">
        <v>1.57</v>
      </c>
      <c r="J2025" s="178">
        <v>1.57</v>
      </c>
    </row>
    <row r="2026" spans="1:10" customFormat="1" ht="26.1" customHeight="1" x14ac:dyDescent="0.2">
      <c r="A2026" s="107" t="s">
        <v>2572</v>
      </c>
      <c r="B2026" s="109" t="s">
        <v>2937</v>
      </c>
      <c r="C2026" s="107" t="s">
        <v>15</v>
      </c>
      <c r="D2026" s="107" t="s">
        <v>3618</v>
      </c>
      <c r="E2026" s="284" t="s">
        <v>3615</v>
      </c>
      <c r="F2026" s="284"/>
      <c r="G2026" s="108" t="s">
        <v>55</v>
      </c>
      <c r="H2026" s="205">
        <v>1</v>
      </c>
      <c r="I2026" s="178">
        <v>2.41</v>
      </c>
      <c r="J2026" s="178">
        <v>2.41</v>
      </c>
    </row>
    <row r="2027" spans="1:10" customFormat="1" ht="26.1" customHeight="1" x14ac:dyDescent="0.2">
      <c r="A2027" s="107" t="s">
        <v>2572</v>
      </c>
      <c r="B2027" s="109" t="s">
        <v>2968</v>
      </c>
      <c r="C2027" s="107" t="s">
        <v>15</v>
      </c>
      <c r="D2027" s="107" t="s">
        <v>2969</v>
      </c>
      <c r="E2027" s="284" t="s">
        <v>3615</v>
      </c>
      <c r="F2027" s="284"/>
      <c r="G2027" s="108" t="s">
        <v>55</v>
      </c>
      <c r="H2027" s="205">
        <v>1</v>
      </c>
      <c r="I2027" s="178">
        <v>0.03</v>
      </c>
      <c r="J2027" s="178">
        <v>0.03</v>
      </c>
    </row>
    <row r="2028" spans="1:10" customFormat="1" ht="26.1" customHeight="1" x14ac:dyDescent="0.2">
      <c r="A2028" s="107" t="s">
        <v>2572</v>
      </c>
      <c r="B2028" s="109" t="s">
        <v>2940</v>
      </c>
      <c r="C2028" s="107" t="s">
        <v>15</v>
      </c>
      <c r="D2028" s="107" t="s">
        <v>3616</v>
      </c>
      <c r="E2028" s="284" t="s">
        <v>3615</v>
      </c>
      <c r="F2028" s="284"/>
      <c r="G2028" s="108" t="s">
        <v>55</v>
      </c>
      <c r="H2028" s="205">
        <v>1</v>
      </c>
      <c r="I2028" s="178">
        <v>0.11</v>
      </c>
      <c r="J2028" s="178">
        <v>0.11</v>
      </c>
    </row>
    <row r="2029" spans="1:10" customFormat="1" ht="26.1" customHeight="1" x14ac:dyDescent="0.2">
      <c r="A2029" s="107" t="s">
        <v>2572</v>
      </c>
      <c r="B2029" s="109" t="s">
        <v>2970</v>
      </c>
      <c r="C2029" s="107" t="s">
        <v>15</v>
      </c>
      <c r="D2029" s="107" t="s">
        <v>2971</v>
      </c>
      <c r="E2029" s="284" t="s">
        <v>3615</v>
      </c>
      <c r="F2029" s="284"/>
      <c r="G2029" s="108" t="s">
        <v>55</v>
      </c>
      <c r="H2029" s="205">
        <v>1</v>
      </c>
      <c r="I2029" s="178">
        <v>0.9</v>
      </c>
      <c r="J2029" s="178">
        <v>0.9</v>
      </c>
    </row>
    <row r="2030" spans="1:10" customFormat="1" ht="26.1" customHeight="1" x14ac:dyDescent="0.2">
      <c r="A2030" s="107" t="s">
        <v>2572</v>
      </c>
      <c r="B2030" s="109" t="s">
        <v>2938</v>
      </c>
      <c r="C2030" s="107" t="s">
        <v>15</v>
      </c>
      <c r="D2030" s="107" t="s">
        <v>3614</v>
      </c>
      <c r="E2030" s="284" t="s">
        <v>3615</v>
      </c>
      <c r="F2030" s="284"/>
      <c r="G2030" s="108" t="s">
        <v>55</v>
      </c>
      <c r="H2030" s="205">
        <v>1</v>
      </c>
      <c r="I2030" s="178">
        <v>0.9</v>
      </c>
      <c r="J2030" s="178">
        <v>0.9</v>
      </c>
    </row>
    <row r="2031" spans="1:10" customFormat="1" ht="25.5" x14ac:dyDescent="0.2">
      <c r="A2031" s="206"/>
      <c r="B2031" s="206"/>
      <c r="C2031" s="206"/>
      <c r="D2031" s="206"/>
      <c r="E2031" s="206" t="s">
        <v>3313</v>
      </c>
      <c r="F2031" s="207">
        <v>20.399999999999999</v>
      </c>
      <c r="G2031" s="206" t="s">
        <v>3314</v>
      </c>
      <c r="H2031" s="207">
        <v>0</v>
      </c>
      <c r="I2031" s="206" t="s">
        <v>3315</v>
      </c>
      <c r="J2031" s="207">
        <v>20.399999999999999</v>
      </c>
    </row>
    <row r="2032" spans="1:10" customFormat="1" ht="15" thickBot="1" x14ac:dyDescent="0.25">
      <c r="A2032" s="206"/>
      <c r="B2032" s="206"/>
      <c r="C2032" s="206"/>
      <c r="D2032" s="206"/>
      <c r="E2032" s="206" t="s">
        <v>3316</v>
      </c>
      <c r="F2032" s="207">
        <v>7.24</v>
      </c>
      <c r="G2032" s="206"/>
      <c r="H2032" s="285" t="s">
        <v>3317</v>
      </c>
      <c r="I2032" s="285"/>
      <c r="J2032" s="207">
        <v>33.56</v>
      </c>
    </row>
    <row r="2033" spans="1:10" customFormat="1" ht="0.95" customHeight="1" thickTop="1" x14ac:dyDescent="0.2">
      <c r="A2033" s="208"/>
      <c r="B2033" s="208"/>
      <c r="C2033" s="208"/>
      <c r="D2033" s="208"/>
      <c r="E2033" s="208"/>
      <c r="F2033" s="208"/>
      <c r="G2033" s="208"/>
      <c r="H2033" s="208"/>
      <c r="I2033" s="208"/>
      <c r="J2033" s="208"/>
    </row>
    <row r="2034" spans="1:10" customFormat="1" ht="18" customHeight="1" x14ac:dyDescent="0.2">
      <c r="A2034" s="179"/>
      <c r="B2034" s="180" t="s">
        <v>1</v>
      </c>
      <c r="C2034" s="179" t="s">
        <v>2</v>
      </c>
      <c r="D2034" s="179" t="s">
        <v>3</v>
      </c>
      <c r="E2034" s="281" t="s">
        <v>3297</v>
      </c>
      <c r="F2034" s="281"/>
      <c r="G2034" s="181" t="s">
        <v>4</v>
      </c>
      <c r="H2034" s="180" t="s">
        <v>5</v>
      </c>
      <c r="I2034" s="180" t="s">
        <v>6</v>
      </c>
      <c r="J2034" s="180" t="s">
        <v>8</v>
      </c>
    </row>
    <row r="2035" spans="1:10" customFormat="1" ht="26.1" customHeight="1" x14ac:dyDescent="0.2">
      <c r="A2035" s="187" t="s">
        <v>3298</v>
      </c>
      <c r="B2035" s="189" t="s">
        <v>3464</v>
      </c>
      <c r="C2035" s="187" t="s">
        <v>15</v>
      </c>
      <c r="D2035" s="187" t="s">
        <v>3465</v>
      </c>
      <c r="E2035" s="282" t="s">
        <v>3306</v>
      </c>
      <c r="F2035" s="282"/>
      <c r="G2035" s="188" t="s">
        <v>55</v>
      </c>
      <c r="H2035" s="199">
        <v>1</v>
      </c>
      <c r="I2035" s="190">
        <v>26.51</v>
      </c>
      <c r="J2035" s="190">
        <v>26.51</v>
      </c>
    </row>
    <row r="2036" spans="1:10" customFormat="1" ht="26.1" customHeight="1" x14ac:dyDescent="0.2">
      <c r="A2036" s="200" t="s">
        <v>3300</v>
      </c>
      <c r="B2036" s="201" t="s">
        <v>3644</v>
      </c>
      <c r="C2036" s="200" t="s">
        <v>15</v>
      </c>
      <c r="D2036" s="200" t="s">
        <v>3645</v>
      </c>
      <c r="E2036" s="283" t="s">
        <v>3306</v>
      </c>
      <c r="F2036" s="283"/>
      <c r="G2036" s="202" t="s">
        <v>55</v>
      </c>
      <c r="H2036" s="203">
        <v>1</v>
      </c>
      <c r="I2036" s="204">
        <v>0.69</v>
      </c>
      <c r="J2036" s="204">
        <v>0.69</v>
      </c>
    </row>
    <row r="2037" spans="1:10" customFormat="1" ht="26.1" customHeight="1" x14ac:dyDescent="0.2">
      <c r="A2037" s="107" t="s">
        <v>2572</v>
      </c>
      <c r="B2037" s="109" t="s">
        <v>2940</v>
      </c>
      <c r="C2037" s="107" t="s">
        <v>15</v>
      </c>
      <c r="D2037" s="107" t="s">
        <v>3616</v>
      </c>
      <c r="E2037" s="284" t="s">
        <v>3615</v>
      </c>
      <c r="F2037" s="284"/>
      <c r="G2037" s="108" t="s">
        <v>55</v>
      </c>
      <c r="H2037" s="205">
        <v>1</v>
      </c>
      <c r="I2037" s="178">
        <v>0.11</v>
      </c>
      <c r="J2037" s="178">
        <v>0.11</v>
      </c>
    </row>
    <row r="2038" spans="1:10" customFormat="1" ht="26.1" customHeight="1" x14ac:dyDescent="0.2">
      <c r="A2038" s="107" t="s">
        <v>2572</v>
      </c>
      <c r="B2038" s="109" t="s">
        <v>2937</v>
      </c>
      <c r="C2038" s="107" t="s">
        <v>15</v>
      </c>
      <c r="D2038" s="107" t="s">
        <v>3618</v>
      </c>
      <c r="E2038" s="284" t="s">
        <v>3615</v>
      </c>
      <c r="F2038" s="284"/>
      <c r="G2038" s="108" t="s">
        <v>55</v>
      </c>
      <c r="H2038" s="205">
        <v>1</v>
      </c>
      <c r="I2038" s="178">
        <v>2.41</v>
      </c>
      <c r="J2038" s="178">
        <v>2.41</v>
      </c>
    </row>
    <row r="2039" spans="1:10" customFormat="1" ht="26.1" customHeight="1" x14ac:dyDescent="0.2">
      <c r="A2039" s="107" t="s">
        <v>2572</v>
      </c>
      <c r="B2039" s="109" t="s">
        <v>2973</v>
      </c>
      <c r="C2039" s="107" t="s">
        <v>15</v>
      </c>
      <c r="D2039" s="107" t="s">
        <v>2974</v>
      </c>
      <c r="E2039" s="284" t="s">
        <v>3615</v>
      </c>
      <c r="F2039" s="284"/>
      <c r="G2039" s="108" t="s">
        <v>55</v>
      </c>
      <c r="H2039" s="205">
        <v>1</v>
      </c>
      <c r="I2039" s="178">
        <v>0.96</v>
      </c>
      <c r="J2039" s="178">
        <v>0.96</v>
      </c>
    </row>
    <row r="2040" spans="1:10" customFormat="1" ht="26.1" customHeight="1" x14ac:dyDescent="0.2">
      <c r="A2040" s="107" t="s">
        <v>2572</v>
      </c>
      <c r="B2040" s="109" t="s">
        <v>2938</v>
      </c>
      <c r="C2040" s="107" t="s">
        <v>15</v>
      </c>
      <c r="D2040" s="107" t="s">
        <v>3614</v>
      </c>
      <c r="E2040" s="284" t="s">
        <v>3615</v>
      </c>
      <c r="F2040" s="284"/>
      <c r="G2040" s="108" t="s">
        <v>55</v>
      </c>
      <c r="H2040" s="205">
        <v>1</v>
      </c>
      <c r="I2040" s="178">
        <v>0.9</v>
      </c>
      <c r="J2040" s="178">
        <v>0.9</v>
      </c>
    </row>
    <row r="2041" spans="1:10" customFormat="1" ht="24" customHeight="1" x14ac:dyDescent="0.2">
      <c r="A2041" s="107" t="s">
        <v>2572</v>
      </c>
      <c r="B2041" s="109" t="s">
        <v>2972</v>
      </c>
      <c r="C2041" s="107" t="s">
        <v>15</v>
      </c>
      <c r="D2041" s="107" t="s">
        <v>3646</v>
      </c>
      <c r="E2041" s="284" t="s">
        <v>2609</v>
      </c>
      <c r="F2041" s="284"/>
      <c r="G2041" s="108" t="s">
        <v>55</v>
      </c>
      <c r="H2041" s="205">
        <v>1</v>
      </c>
      <c r="I2041" s="178">
        <v>18.53</v>
      </c>
      <c r="J2041" s="178">
        <v>18.53</v>
      </c>
    </row>
    <row r="2042" spans="1:10" customFormat="1" ht="26.1" customHeight="1" x14ac:dyDescent="0.2">
      <c r="A2042" s="107" t="s">
        <v>2572</v>
      </c>
      <c r="B2042" s="109" t="s">
        <v>2975</v>
      </c>
      <c r="C2042" s="107" t="s">
        <v>15</v>
      </c>
      <c r="D2042" s="107" t="s">
        <v>2976</v>
      </c>
      <c r="E2042" s="284" t="s">
        <v>3615</v>
      </c>
      <c r="F2042" s="284"/>
      <c r="G2042" s="108" t="s">
        <v>55</v>
      </c>
      <c r="H2042" s="205">
        <v>1</v>
      </c>
      <c r="I2042" s="178">
        <v>1.34</v>
      </c>
      <c r="J2042" s="178">
        <v>1.34</v>
      </c>
    </row>
    <row r="2043" spans="1:10" customFormat="1" ht="26.1" customHeight="1" x14ac:dyDescent="0.2">
      <c r="A2043" s="107" t="s">
        <v>2572</v>
      </c>
      <c r="B2043" s="109" t="s">
        <v>2939</v>
      </c>
      <c r="C2043" s="107" t="s">
        <v>15</v>
      </c>
      <c r="D2043" s="107" t="s">
        <v>3617</v>
      </c>
      <c r="E2043" s="284" t="s">
        <v>3615</v>
      </c>
      <c r="F2043" s="284"/>
      <c r="G2043" s="108" t="s">
        <v>55</v>
      </c>
      <c r="H2043" s="205">
        <v>1</v>
      </c>
      <c r="I2043" s="178">
        <v>1.57</v>
      </c>
      <c r="J2043" s="178">
        <v>1.57</v>
      </c>
    </row>
    <row r="2044" spans="1:10" customFormat="1" ht="25.5" x14ac:dyDescent="0.2">
      <c r="A2044" s="206"/>
      <c r="B2044" s="206"/>
      <c r="C2044" s="206"/>
      <c r="D2044" s="206"/>
      <c r="E2044" s="206" t="s">
        <v>3313</v>
      </c>
      <c r="F2044" s="207">
        <v>19.22</v>
      </c>
      <c r="G2044" s="206" t="s">
        <v>3314</v>
      </c>
      <c r="H2044" s="207">
        <v>0</v>
      </c>
      <c r="I2044" s="206" t="s">
        <v>3315</v>
      </c>
      <c r="J2044" s="207">
        <v>19.22</v>
      </c>
    </row>
    <row r="2045" spans="1:10" customFormat="1" ht="15" thickBot="1" x14ac:dyDescent="0.25">
      <c r="A2045" s="206"/>
      <c r="B2045" s="206"/>
      <c r="C2045" s="206"/>
      <c r="D2045" s="206"/>
      <c r="E2045" s="206" t="s">
        <v>3316</v>
      </c>
      <c r="F2045" s="207">
        <v>7.3</v>
      </c>
      <c r="G2045" s="206"/>
      <c r="H2045" s="285" t="s">
        <v>3317</v>
      </c>
      <c r="I2045" s="285"/>
      <c r="J2045" s="207">
        <v>33.81</v>
      </c>
    </row>
    <row r="2046" spans="1:10" customFormat="1" ht="0.95" customHeight="1" thickTop="1" x14ac:dyDescent="0.2">
      <c r="A2046" s="208"/>
      <c r="B2046" s="208"/>
      <c r="C2046" s="208"/>
      <c r="D2046" s="208"/>
      <c r="E2046" s="208"/>
      <c r="F2046" s="208"/>
      <c r="G2046" s="208"/>
      <c r="H2046" s="208"/>
      <c r="I2046" s="208"/>
      <c r="J2046" s="208"/>
    </row>
    <row r="2047" spans="1:10" customFormat="1" ht="18" customHeight="1" x14ac:dyDescent="0.2">
      <c r="A2047" s="179"/>
      <c r="B2047" s="180" t="s">
        <v>1</v>
      </c>
      <c r="C2047" s="179" t="s">
        <v>2</v>
      </c>
      <c r="D2047" s="179" t="s">
        <v>3</v>
      </c>
      <c r="E2047" s="281" t="s">
        <v>3297</v>
      </c>
      <c r="F2047" s="281"/>
      <c r="G2047" s="181" t="s">
        <v>4</v>
      </c>
      <c r="H2047" s="180" t="s">
        <v>5</v>
      </c>
      <c r="I2047" s="180" t="s">
        <v>6</v>
      </c>
      <c r="J2047" s="180" t="s">
        <v>8</v>
      </c>
    </row>
    <row r="2048" spans="1:10" customFormat="1" ht="26.1" customHeight="1" x14ac:dyDescent="0.2">
      <c r="A2048" s="187" t="s">
        <v>3298</v>
      </c>
      <c r="B2048" s="189" t="s">
        <v>3515</v>
      </c>
      <c r="C2048" s="187" t="s">
        <v>15</v>
      </c>
      <c r="D2048" s="187" t="s">
        <v>3516</v>
      </c>
      <c r="E2048" s="282" t="s">
        <v>3306</v>
      </c>
      <c r="F2048" s="282"/>
      <c r="G2048" s="188" t="s">
        <v>55</v>
      </c>
      <c r="H2048" s="199">
        <v>1</v>
      </c>
      <c r="I2048" s="190">
        <v>25.53</v>
      </c>
      <c r="J2048" s="190">
        <v>25.53</v>
      </c>
    </row>
    <row r="2049" spans="1:10" customFormat="1" ht="39" customHeight="1" x14ac:dyDescent="0.2">
      <c r="A2049" s="200" t="s">
        <v>3300</v>
      </c>
      <c r="B2049" s="201" t="s">
        <v>3647</v>
      </c>
      <c r="C2049" s="200" t="s">
        <v>15</v>
      </c>
      <c r="D2049" s="200" t="s">
        <v>3648</v>
      </c>
      <c r="E2049" s="283" t="s">
        <v>3306</v>
      </c>
      <c r="F2049" s="283"/>
      <c r="G2049" s="202" t="s">
        <v>55</v>
      </c>
      <c r="H2049" s="203">
        <v>1</v>
      </c>
      <c r="I2049" s="204">
        <v>0.33</v>
      </c>
      <c r="J2049" s="204">
        <v>0.33</v>
      </c>
    </row>
    <row r="2050" spans="1:10" customFormat="1" ht="26.1" customHeight="1" x14ac:dyDescent="0.2">
      <c r="A2050" s="107" t="s">
        <v>2572</v>
      </c>
      <c r="B2050" s="109" t="s">
        <v>2940</v>
      </c>
      <c r="C2050" s="107" t="s">
        <v>15</v>
      </c>
      <c r="D2050" s="107" t="s">
        <v>3616</v>
      </c>
      <c r="E2050" s="284" t="s">
        <v>3615</v>
      </c>
      <c r="F2050" s="284"/>
      <c r="G2050" s="108" t="s">
        <v>55</v>
      </c>
      <c r="H2050" s="205">
        <v>1</v>
      </c>
      <c r="I2050" s="178">
        <v>0.11</v>
      </c>
      <c r="J2050" s="178">
        <v>0.11</v>
      </c>
    </row>
    <row r="2051" spans="1:10" customFormat="1" ht="26.1" customHeight="1" x14ac:dyDescent="0.2">
      <c r="A2051" s="107" t="s">
        <v>2572</v>
      </c>
      <c r="B2051" s="109" t="s">
        <v>2981</v>
      </c>
      <c r="C2051" s="107" t="s">
        <v>15</v>
      </c>
      <c r="D2051" s="107" t="s">
        <v>2982</v>
      </c>
      <c r="E2051" s="284" t="s">
        <v>3615</v>
      </c>
      <c r="F2051" s="284"/>
      <c r="G2051" s="108" t="s">
        <v>55</v>
      </c>
      <c r="H2051" s="205">
        <v>1</v>
      </c>
      <c r="I2051" s="178">
        <v>1.2</v>
      </c>
      <c r="J2051" s="178">
        <v>1.2</v>
      </c>
    </row>
    <row r="2052" spans="1:10" customFormat="1" ht="26.1" customHeight="1" x14ac:dyDescent="0.2">
      <c r="A2052" s="107" t="s">
        <v>2572</v>
      </c>
      <c r="B2052" s="109" t="s">
        <v>2937</v>
      </c>
      <c r="C2052" s="107" t="s">
        <v>15</v>
      </c>
      <c r="D2052" s="107" t="s">
        <v>3618</v>
      </c>
      <c r="E2052" s="284" t="s">
        <v>3615</v>
      </c>
      <c r="F2052" s="284"/>
      <c r="G2052" s="108" t="s">
        <v>55</v>
      </c>
      <c r="H2052" s="205">
        <v>1</v>
      </c>
      <c r="I2052" s="178">
        <v>2.41</v>
      </c>
      <c r="J2052" s="178">
        <v>2.41</v>
      </c>
    </row>
    <row r="2053" spans="1:10" customFormat="1" ht="26.1" customHeight="1" x14ac:dyDescent="0.2">
      <c r="A2053" s="107" t="s">
        <v>2572</v>
      </c>
      <c r="B2053" s="109" t="s">
        <v>2977</v>
      </c>
      <c r="C2053" s="107" t="s">
        <v>15</v>
      </c>
      <c r="D2053" s="107" t="s">
        <v>2978</v>
      </c>
      <c r="E2053" s="284" t="s">
        <v>2609</v>
      </c>
      <c r="F2053" s="284"/>
      <c r="G2053" s="108" t="s">
        <v>55</v>
      </c>
      <c r="H2053" s="205">
        <v>1</v>
      </c>
      <c r="I2053" s="178">
        <v>18.53</v>
      </c>
      <c r="J2053" s="178">
        <v>18.53</v>
      </c>
    </row>
    <row r="2054" spans="1:10" customFormat="1" ht="26.1" customHeight="1" x14ac:dyDescent="0.2">
      <c r="A2054" s="107" t="s">
        <v>2572</v>
      </c>
      <c r="B2054" s="109" t="s">
        <v>2938</v>
      </c>
      <c r="C2054" s="107" t="s">
        <v>15</v>
      </c>
      <c r="D2054" s="107" t="s">
        <v>3614</v>
      </c>
      <c r="E2054" s="284" t="s">
        <v>3615</v>
      </c>
      <c r="F2054" s="284"/>
      <c r="G2054" s="108" t="s">
        <v>55</v>
      </c>
      <c r="H2054" s="205">
        <v>1</v>
      </c>
      <c r="I2054" s="178">
        <v>0.9</v>
      </c>
      <c r="J2054" s="178">
        <v>0.9</v>
      </c>
    </row>
    <row r="2055" spans="1:10" customFormat="1" ht="26.1" customHeight="1" x14ac:dyDescent="0.2">
      <c r="A2055" s="107" t="s">
        <v>2572</v>
      </c>
      <c r="B2055" s="109" t="s">
        <v>2979</v>
      </c>
      <c r="C2055" s="107" t="s">
        <v>15</v>
      </c>
      <c r="D2055" s="107" t="s">
        <v>2980</v>
      </c>
      <c r="E2055" s="284" t="s">
        <v>3615</v>
      </c>
      <c r="F2055" s="284"/>
      <c r="G2055" s="108" t="s">
        <v>55</v>
      </c>
      <c r="H2055" s="205">
        <v>1</v>
      </c>
      <c r="I2055" s="178">
        <v>0.48</v>
      </c>
      <c r="J2055" s="178">
        <v>0.48</v>
      </c>
    </row>
    <row r="2056" spans="1:10" customFormat="1" ht="26.1" customHeight="1" x14ac:dyDescent="0.2">
      <c r="A2056" s="107" t="s">
        <v>2572</v>
      </c>
      <c r="B2056" s="109" t="s">
        <v>2939</v>
      </c>
      <c r="C2056" s="107" t="s">
        <v>15</v>
      </c>
      <c r="D2056" s="107" t="s">
        <v>3617</v>
      </c>
      <c r="E2056" s="284" t="s">
        <v>3615</v>
      </c>
      <c r="F2056" s="284"/>
      <c r="G2056" s="108" t="s">
        <v>55</v>
      </c>
      <c r="H2056" s="205">
        <v>1</v>
      </c>
      <c r="I2056" s="178">
        <v>1.57</v>
      </c>
      <c r="J2056" s="178">
        <v>1.57</v>
      </c>
    </row>
    <row r="2057" spans="1:10" customFormat="1" ht="25.5" x14ac:dyDescent="0.2">
      <c r="A2057" s="206"/>
      <c r="B2057" s="206"/>
      <c r="C2057" s="206"/>
      <c r="D2057" s="206"/>
      <c r="E2057" s="206" t="s">
        <v>3313</v>
      </c>
      <c r="F2057" s="207">
        <v>18.86</v>
      </c>
      <c r="G2057" s="206" t="s">
        <v>3314</v>
      </c>
      <c r="H2057" s="207">
        <v>0</v>
      </c>
      <c r="I2057" s="206" t="s">
        <v>3315</v>
      </c>
      <c r="J2057" s="207">
        <v>18.86</v>
      </c>
    </row>
    <row r="2058" spans="1:10" customFormat="1" ht="15" thickBot="1" x14ac:dyDescent="0.25">
      <c r="A2058" s="206"/>
      <c r="B2058" s="206"/>
      <c r="C2058" s="206"/>
      <c r="D2058" s="206"/>
      <c r="E2058" s="206" t="s">
        <v>3316</v>
      </c>
      <c r="F2058" s="207">
        <v>7.03</v>
      </c>
      <c r="G2058" s="206"/>
      <c r="H2058" s="285" t="s">
        <v>3317</v>
      </c>
      <c r="I2058" s="285"/>
      <c r="J2058" s="207">
        <v>32.56</v>
      </c>
    </row>
    <row r="2059" spans="1:10" customFormat="1" ht="0.95" customHeight="1" thickTop="1" x14ac:dyDescent="0.2">
      <c r="A2059" s="208"/>
      <c r="B2059" s="208"/>
      <c r="C2059" s="208"/>
      <c r="D2059" s="208"/>
      <c r="E2059" s="208"/>
      <c r="F2059" s="208"/>
      <c r="G2059" s="208"/>
      <c r="H2059" s="208"/>
      <c r="I2059" s="208"/>
      <c r="J2059" s="208"/>
    </row>
    <row r="2060" spans="1:10" customFormat="1" ht="18" customHeight="1" x14ac:dyDescent="0.2">
      <c r="A2060" s="179"/>
      <c r="B2060" s="180" t="s">
        <v>1</v>
      </c>
      <c r="C2060" s="179" t="s">
        <v>2</v>
      </c>
      <c r="D2060" s="179" t="s">
        <v>3</v>
      </c>
      <c r="E2060" s="281" t="s">
        <v>3297</v>
      </c>
      <c r="F2060" s="281"/>
      <c r="G2060" s="181" t="s">
        <v>4</v>
      </c>
      <c r="H2060" s="180" t="s">
        <v>5</v>
      </c>
      <c r="I2060" s="180" t="s">
        <v>6</v>
      </c>
      <c r="J2060" s="180" t="s">
        <v>8</v>
      </c>
    </row>
    <row r="2061" spans="1:10" customFormat="1" ht="26.1" customHeight="1" x14ac:dyDescent="0.2">
      <c r="A2061" s="187" t="s">
        <v>3298</v>
      </c>
      <c r="B2061" s="189" t="s">
        <v>3421</v>
      </c>
      <c r="C2061" s="187" t="s">
        <v>15</v>
      </c>
      <c r="D2061" s="187" t="s">
        <v>3422</v>
      </c>
      <c r="E2061" s="282" t="s">
        <v>3306</v>
      </c>
      <c r="F2061" s="282"/>
      <c r="G2061" s="188" t="s">
        <v>55</v>
      </c>
      <c r="H2061" s="199">
        <v>1</v>
      </c>
      <c r="I2061" s="190">
        <v>33.56</v>
      </c>
      <c r="J2061" s="190">
        <v>33.56</v>
      </c>
    </row>
    <row r="2062" spans="1:10" customFormat="1" ht="26.1" customHeight="1" x14ac:dyDescent="0.2">
      <c r="A2062" s="200" t="s">
        <v>3300</v>
      </c>
      <c r="B2062" s="201" t="s">
        <v>3649</v>
      </c>
      <c r="C2062" s="200" t="s">
        <v>15</v>
      </c>
      <c r="D2062" s="200" t="s">
        <v>3650</v>
      </c>
      <c r="E2062" s="283" t="s">
        <v>3306</v>
      </c>
      <c r="F2062" s="283"/>
      <c r="G2062" s="202" t="s">
        <v>55</v>
      </c>
      <c r="H2062" s="203">
        <v>1</v>
      </c>
      <c r="I2062" s="204">
        <v>0.38</v>
      </c>
      <c r="J2062" s="204">
        <v>0.38</v>
      </c>
    </row>
    <row r="2063" spans="1:10" customFormat="1" ht="26.1" customHeight="1" x14ac:dyDescent="0.2">
      <c r="A2063" s="107" t="s">
        <v>2572</v>
      </c>
      <c r="B2063" s="109" t="s">
        <v>2937</v>
      </c>
      <c r="C2063" s="107" t="s">
        <v>15</v>
      </c>
      <c r="D2063" s="107" t="s">
        <v>3618</v>
      </c>
      <c r="E2063" s="284" t="s">
        <v>3615</v>
      </c>
      <c r="F2063" s="284"/>
      <c r="G2063" s="108" t="s">
        <v>55</v>
      </c>
      <c r="H2063" s="205">
        <v>1</v>
      </c>
      <c r="I2063" s="178">
        <v>2.41</v>
      </c>
      <c r="J2063" s="178">
        <v>2.41</v>
      </c>
    </row>
    <row r="2064" spans="1:10" customFormat="1" ht="26.1" customHeight="1" x14ac:dyDescent="0.2">
      <c r="A2064" s="107" t="s">
        <v>2572</v>
      </c>
      <c r="B2064" s="109" t="s">
        <v>2939</v>
      </c>
      <c r="C2064" s="107" t="s">
        <v>15</v>
      </c>
      <c r="D2064" s="107" t="s">
        <v>3617</v>
      </c>
      <c r="E2064" s="284" t="s">
        <v>3615</v>
      </c>
      <c r="F2064" s="284"/>
      <c r="G2064" s="108" t="s">
        <v>55</v>
      </c>
      <c r="H2064" s="205">
        <v>1</v>
      </c>
      <c r="I2064" s="178">
        <v>1.57</v>
      </c>
      <c r="J2064" s="178">
        <v>1.57</v>
      </c>
    </row>
    <row r="2065" spans="1:10" customFormat="1" ht="26.1" customHeight="1" x14ac:dyDescent="0.2">
      <c r="A2065" s="107" t="s">
        <v>2572</v>
      </c>
      <c r="B2065" s="109" t="s">
        <v>2938</v>
      </c>
      <c r="C2065" s="107" t="s">
        <v>15</v>
      </c>
      <c r="D2065" s="107" t="s">
        <v>3614</v>
      </c>
      <c r="E2065" s="284" t="s">
        <v>3615</v>
      </c>
      <c r="F2065" s="284"/>
      <c r="G2065" s="108" t="s">
        <v>55</v>
      </c>
      <c r="H2065" s="205">
        <v>1</v>
      </c>
      <c r="I2065" s="178">
        <v>0.9</v>
      </c>
      <c r="J2065" s="178">
        <v>0.9</v>
      </c>
    </row>
    <row r="2066" spans="1:10" customFormat="1" ht="24" customHeight="1" x14ac:dyDescent="0.2">
      <c r="A2066" s="107" t="s">
        <v>2572</v>
      </c>
      <c r="B2066" s="109" t="s">
        <v>2983</v>
      </c>
      <c r="C2066" s="107" t="s">
        <v>15</v>
      </c>
      <c r="D2066" s="107" t="s">
        <v>2984</v>
      </c>
      <c r="E2066" s="284" t="s">
        <v>2609</v>
      </c>
      <c r="F2066" s="284"/>
      <c r="G2066" s="108" t="s">
        <v>55</v>
      </c>
      <c r="H2066" s="205">
        <v>1</v>
      </c>
      <c r="I2066" s="178">
        <v>25.96</v>
      </c>
      <c r="J2066" s="178">
        <v>25.96</v>
      </c>
    </row>
    <row r="2067" spans="1:10" customFormat="1" ht="26.1" customHeight="1" x14ac:dyDescent="0.2">
      <c r="A2067" s="107" t="s">
        <v>2572</v>
      </c>
      <c r="B2067" s="109" t="s">
        <v>2943</v>
      </c>
      <c r="C2067" s="107" t="s">
        <v>15</v>
      </c>
      <c r="D2067" s="107" t="s">
        <v>2944</v>
      </c>
      <c r="E2067" s="284" t="s">
        <v>3615</v>
      </c>
      <c r="F2067" s="284"/>
      <c r="G2067" s="108" t="s">
        <v>55</v>
      </c>
      <c r="H2067" s="205">
        <v>1</v>
      </c>
      <c r="I2067" s="178">
        <v>1.43</v>
      </c>
      <c r="J2067" s="178">
        <v>1.43</v>
      </c>
    </row>
    <row r="2068" spans="1:10" customFormat="1" ht="26.1" customHeight="1" x14ac:dyDescent="0.2">
      <c r="A2068" s="107" t="s">
        <v>2572</v>
      </c>
      <c r="B2068" s="109" t="s">
        <v>2941</v>
      </c>
      <c r="C2068" s="107" t="s">
        <v>15</v>
      </c>
      <c r="D2068" s="107" t="s">
        <v>2942</v>
      </c>
      <c r="E2068" s="284" t="s">
        <v>3615</v>
      </c>
      <c r="F2068" s="284"/>
      <c r="G2068" s="108" t="s">
        <v>55</v>
      </c>
      <c r="H2068" s="205">
        <v>1</v>
      </c>
      <c r="I2068" s="178">
        <v>0.8</v>
      </c>
      <c r="J2068" s="178">
        <v>0.8</v>
      </c>
    </row>
    <row r="2069" spans="1:10" customFormat="1" ht="26.1" customHeight="1" x14ac:dyDescent="0.2">
      <c r="A2069" s="107" t="s">
        <v>2572</v>
      </c>
      <c r="B2069" s="109" t="s">
        <v>2940</v>
      </c>
      <c r="C2069" s="107" t="s">
        <v>15</v>
      </c>
      <c r="D2069" s="107" t="s">
        <v>3616</v>
      </c>
      <c r="E2069" s="284" t="s">
        <v>3615</v>
      </c>
      <c r="F2069" s="284"/>
      <c r="G2069" s="108" t="s">
        <v>55</v>
      </c>
      <c r="H2069" s="205">
        <v>1</v>
      </c>
      <c r="I2069" s="178">
        <v>0.11</v>
      </c>
      <c r="J2069" s="178">
        <v>0.11</v>
      </c>
    </row>
    <row r="2070" spans="1:10" customFormat="1" ht="25.5" x14ac:dyDescent="0.2">
      <c r="A2070" s="206"/>
      <c r="B2070" s="206"/>
      <c r="C2070" s="206"/>
      <c r="D2070" s="206"/>
      <c r="E2070" s="206" t="s">
        <v>3313</v>
      </c>
      <c r="F2070" s="207">
        <v>26.34</v>
      </c>
      <c r="G2070" s="206" t="s">
        <v>3314</v>
      </c>
      <c r="H2070" s="207">
        <v>0</v>
      </c>
      <c r="I2070" s="206" t="s">
        <v>3315</v>
      </c>
      <c r="J2070" s="207">
        <v>26.34</v>
      </c>
    </row>
    <row r="2071" spans="1:10" customFormat="1" ht="15" thickBot="1" x14ac:dyDescent="0.25">
      <c r="A2071" s="206"/>
      <c r="B2071" s="206"/>
      <c r="C2071" s="206"/>
      <c r="D2071" s="206"/>
      <c r="E2071" s="206" t="s">
        <v>3316</v>
      </c>
      <c r="F2071" s="207">
        <v>9.24</v>
      </c>
      <c r="G2071" s="206"/>
      <c r="H2071" s="285" t="s">
        <v>3317</v>
      </c>
      <c r="I2071" s="285"/>
      <c r="J2071" s="207">
        <v>42.8</v>
      </c>
    </row>
    <row r="2072" spans="1:10" customFormat="1" ht="0.95" customHeight="1" thickTop="1" x14ac:dyDescent="0.2">
      <c r="A2072" s="208"/>
      <c r="B2072" s="208"/>
      <c r="C2072" s="208"/>
      <c r="D2072" s="208"/>
      <c r="E2072" s="208"/>
      <c r="F2072" s="208"/>
      <c r="G2072" s="208"/>
      <c r="H2072" s="208"/>
      <c r="I2072" s="208"/>
      <c r="J2072" s="208"/>
    </row>
    <row r="2073" spans="1:10" customFormat="1" ht="18" customHeight="1" x14ac:dyDescent="0.2">
      <c r="A2073" s="179"/>
      <c r="B2073" s="180" t="s">
        <v>1</v>
      </c>
      <c r="C2073" s="179" t="s">
        <v>2</v>
      </c>
      <c r="D2073" s="179" t="s">
        <v>3</v>
      </c>
      <c r="E2073" s="281" t="s">
        <v>3297</v>
      </c>
      <c r="F2073" s="281"/>
      <c r="G2073" s="181" t="s">
        <v>4</v>
      </c>
      <c r="H2073" s="180" t="s">
        <v>5</v>
      </c>
      <c r="I2073" s="180" t="s">
        <v>6</v>
      </c>
      <c r="J2073" s="180" t="s">
        <v>8</v>
      </c>
    </row>
    <row r="2074" spans="1:10" customFormat="1" ht="26.1" customHeight="1" x14ac:dyDescent="0.2">
      <c r="A2074" s="187" t="s">
        <v>3298</v>
      </c>
      <c r="B2074" s="189" t="s">
        <v>3560</v>
      </c>
      <c r="C2074" s="187" t="s">
        <v>15</v>
      </c>
      <c r="D2074" s="187" t="s">
        <v>3561</v>
      </c>
      <c r="E2074" s="282" t="s">
        <v>3559</v>
      </c>
      <c r="F2074" s="282"/>
      <c r="G2074" s="188" t="s">
        <v>25</v>
      </c>
      <c r="H2074" s="199">
        <v>1</v>
      </c>
      <c r="I2074" s="190">
        <v>564.87</v>
      </c>
      <c r="J2074" s="190">
        <v>564.87</v>
      </c>
    </row>
    <row r="2075" spans="1:10" customFormat="1" ht="24" customHeight="1" x14ac:dyDescent="0.2">
      <c r="A2075" s="200" t="s">
        <v>3300</v>
      </c>
      <c r="B2075" s="201" t="s">
        <v>3307</v>
      </c>
      <c r="C2075" s="200" t="s">
        <v>15</v>
      </c>
      <c r="D2075" s="200" t="s">
        <v>3308</v>
      </c>
      <c r="E2075" s="283" t="s">
        <v>3306</v>
      </c>
      <c r="F2075" s="283"/>
      <c r="G2075" s="202" t="s">
        <v>55</v>
      </c>
      <c r="H2075" s="203">
        <v>0.58025950000000004</v>
      </c>
      <c r="I2075" s="204">
        <v>23.58</v>
      </c>
      <c r="J2075" s="204">
        <v>13.68</v>
      </c>
    </row>
    <row r="2076" spans="1:10" customFormat="1" ht="26.1" customHeight="1" x14ac:dyDescent="0.2">
      <c r="A2076" s="200" t="s">
        <v>3300</v>
      </c>
      <c r="B2076" s="201" t="s">
        <v>3513</v>
      </c>
      <c r="C2076" s="200" t="s">
        <v>15</v>
      </c>
      <c r="D2076" s="200" t="s">
        <v>3514</v>
      </c>
      <c r="E2076" s="283" t="s">
        <v>3306</v>
      </c>
      <c r="F2076" s="283"/>
      <c r="G2076" s="202" t="s">
        <v>55</v>
      </c>
      <c r="H2076" s="203">
        <v>0.86248199999999997</v>
      </c>
      <c r="I2076" s="204">
        <v>31.05</v>
      </c>
      <c r="J2076" s="204">
        <v>26.78</v>
      </c>
    </row>
    <row r="2077" spans="1:10" customFormat="1" ht="26.1" customHeight="1" x14ac:dyDescent="0.2">
      <c r="A2077" s="107" t="s">
        <v>2572</v>
      </c>
      <c r="B2077" s="109" t="s">
        <v>3096</v>
      </c>
      <c r="C2077" s="107" t="s">
        <v>15</v>
      </c>
      <c r="D2077" s="107" t="s">
        <v>3097</v>
      </c>
      <c r="E2077" s="284" t="s">
        <v>2573</v>
      </c>
      <c r="F2077" s="284"/>
      <c r="G2077" s="108" t="s">
        <v>25</v>
      </c>
      <c r="H2077" s="205">
        <v>1</v>
      </c>
      <c r="I2077" s="178">
        <v>457.95</v>
      </c>
      <c r="J2077" s="178">
        <v>457.95</v>
      </c>
    </row>
    <row r="2078" spans="1:10" customFormat="1" ht="26.1" customHeight="1" x14ac:dyDescent="0.2">
      <c r="A2078" s="107" t="s">
        <v>2572</v>
      </c>
      <c r="B2078" s="109" t="s">
        <v>3092</v>
      </c>
      <c r="C2078" s="107" t="s">
        <v>15</v>
      </c>
      <c r="D2078" s="107" t="s">
        <v>3093</v>
      </c>
      <c r="E2078" s="284" t="s">
        <v>2573</v>
      </c>
      <c r="F2078" s="284"/>
      <c r="G2078" s="108" t="s">
        <v>25</v>
      </c>
      <c r="H2078" s="205">
        <v>1</v>
      </c>
      <c r="I2078" s="178">
        <v>12.64</v>
      </c>
      <c r="J2078" s="178">
        <v>12.64</v>
      </c>
    </row>
    <row r="2079" spans="1:10" customFormat="1" ht="24" customHeight="1" x14ac:dyDescent="0.2">
      <c r="A2079" s="107" t="s">
        <v>2572</v>
      </c>
      <c r="B2079" s="109" t="s">
        <v>2988</v>
      </c>
      <c r="C2079" s="107" t="s">
        <v>15</v>
      </c>
      <c r="D2079" s="107" t="s">
        <v>2989</v>
      </c>
      <c r="E2079" s="284" t="s">
        <v>2573</v>
      </c>
      <c r="F2079" s="284"/>
      <c r="G2079" s="108" t="s">
        <v>82</v>
      </c>
      <c r="H2079" s="205">
        <v>2.2034999999999999E-2</v>
      </c>
      <c r="I2079" s="178">
        <v>85.33</v>
      </c>
      <c r="J2079" s="178">
        <v>1.88</v>
      </c>
    </row>
    <row r="2080" spans="1:10" customFormat="1" ht="39" customHeight="1" x14ac:dyDescent="0.2">
      <c r="A2080" s="107" t="s">
        <v>2572</v>
      </c>
      <c r="B2080" s="109" t="s">
        <v>3090</v>
      </c>
      <c r="C2080" s="107" t="s">
        <v>15</v>
      </c>
      <c r="D2080" s="107" t="s">
        <v>3091</v>
      </c>
      <c r="E2080" s="284" t="s">
        <v>2573</v>
      </c>
      <c r="F2080" s="284"/>
      <c r="G2080" s="108" t="s">
        <v>25</v>
      </c>
      <c r="H2080" s="205">
        <v>2</v>
      </c>
      <c r="I2080" s="178">
        <v>25.97</v>
      </c>
      <c r="J2080" s="178">
        <v>51.94</v>
      </c>
    </row>
    <row r="2081" spans="1:10" customFormat="1" ht="25.5" x14ac:dyDescent="0.2">
      <c r="A2081" s="206"/>
      <c r="B2081" s="206"/>
      <c r="C2081" s="206"/>
      <c r="D2081" s="206"/>
      <c r="E2081" s="206" t="s">
        <v>3313</v>
      </c>
      <c r="F2081" s="207">
        <v>30.54</v>
      </c>
      <c r="G2081" s="206" t="s">
        <v>3314</v>
      </c>
      <c r="H2081" s="207">
        <v>0</v>
      </c>
      <c r="I2081" s="206" t="s">
        <v>3315</v>
      </c>
      <c r="J2081" s="207">
        <v>30.54</v>
      </c>
    </row>
    <row r="2082" spans="1:10" customFormat="1" ht="15" thickBot="1" x14ac:dyDescent="0.25">
      <c r="A2082" s="206"/>
      <c r="B2082" s="206"/>
      <c r="C2082" s="206"/>
      <c r="D2082" s="206"/>
      <c r="E2082" s="206" t="s">
        <v>3316</v>
      </c>
      <c r="F2082" s="207">
        <v>155.56</v>
      </c>
      <c r="G2082" s="206"/>
      <c r="H2082" s="285" t="s">
        <v>3317</v>
      </c>
      <c r="I2082" s="285"/>
      <c r="J2082" s="207">
        <v>720.43</v>
      </c>
    </row>
    <row r="2083" spans="1:10" customFormat="1" ht="0.95" customHeight="1" thickTop="1" x14ac:dyDescent="0.2">
      <c r="A2083" s="208"/>
      <c r="B2083" s="208"/>
      <c r="C2083" s="208"/>
      <c r="D2083" s="208"/>
      <c r="E2083" s="208"/>
      <c r="F2083" s="208"/>
      <c r="G2083" s="208"/>
      <c r="H2083" s="208"/>
      <c r="I2083" s="208"/>
      <c r="J2083" s="208"/>
    </row>
    <row r="2084" spans="1:10" customFormat="1" ht="18" customHeight="1" x14ac:dyDescent="0.2">
      <c r="A2084" s="179"/>
      <c r="B2084" s="180" t="s">
        <v>1</v>
      </c>
      <c r="C2084" s="179" t="s">
        <v>2</v>
      </c>
      <c r="D2084" s="179" t="s">
        <v>3</v>
      </c>
      <c r="E2084" s="281" t="s">
        <v>3297</v>
      </c>
      <c r="F2084" s="281"/>
      <c r="G2084" s="181" t="s">
        <v>4</v>
      </c>
      <c r="H2084" s="180" t="s">
        <v>5</v>
      </c>
      <c r="I2084" s="180" t="s">
        <v>6</v>
      </c>
      <c r="J2084" s="180" t="s">
        <v>8</v>
      </c>
    </row>
    <row r="2085" spans="1:10" customFormat="1" ht="39" customHeight="1" x14ac:dyDescent="0.2">
      <c r="A2085" s="187" t="s">
        <v>3298</v>
      </c>
      <c r="B2085" s="189" t="s">
        <v>3576</v>
      </c>
      <c r="C2085" s="187" t="s">
        <v>15</v>
      </c>
      <c r="D2085" s="187" t="s">
        <v>3577</v>
      </c>
      <c r="E2085" s="282" t="s">
        <v>3559</v>
      </c>
      <c r="F2085" s="282"/>
      <c r="G2085" s="188" t="s">
        <v>25</v>
      </c>
      <c r="H2085" s="199">
        <v>1</v>
      </c>
      <c r="I2085" s="190">
        <v>654.33000000000004</v>
      </c>
      <c r="J2085" s="190">
        <v>654.33000000000004</v>
      </c>
    </row>
    <row r="2086" spans="1:10" customFormat="1" ht="24" customHeight="1" x14ac:dyDescent="0.2">
      <c r="A2086" s="200" t="s">
        <v>3300</v>
      </c>
      <c r="B2086" s="201" t="s">
        <v>3307</v>
      </c>
      <c r="C2086" s="200" t="s">
        <v>15</v>
      </c>
      <c r="D2086" s="200" t="s">
        <v>3308</v>
      </c>
      <c r="E2086" s="283" t="s">
        <v>3306</v>
      </c>
      <c r="F2086" s="283"/>
      <c r="G2086" s="202" t="s">
        <v>55</v>
      </c>
      <c r="H2086" s="203">
        <v>1.2559655999999999</v>
      </c>
      <c r="I2086" s="204">
        <v>23.58</v>
      </c>
      <c r="J2086" s="204">
        <v>29.61</v>
      </c>
    </row>
    <row r="2087" spans="1:10" customFormat="1" ht="24" customHeight="1" x14ac:dyDescent="0.2">
      <c r="A2087" s="200" t="s">
        <v>3300</v>
      </c>
      <c r="B2087" s="201" t="s">
        <v>3428</v>
      </c>
      <c r="C2087" s="200" t="s">
        <v>15</v>
      </c>
      <c r="D2087" s="200" t="s">
        <v>3429</v>
      </c>
      <c r="E2087" s="283" t="s">
        <v>3306</v>
      </c>
      <c r="F2087" s="283"/>
      <c r="G2087" s="202" t="s">
        <v>55</v>
      </c>
      <c r="H2087" s="203">
        <v>1.5484571</v>
      </c>
      <c r="I2087" s="204">
        <v>32.97</v>
      </c>
      <c r="J2087" s="204">
        <v>51.05</v>
      </c>
    </row>
    <row r="2088" spans="1:10" customFormat="1" ht="26.1" customHeight="1" x14ac:dyDescent="0.2">
      <c r="A2088" s="107" t="s">
        <v>2572</v>
      </c>
      <c r="B2088" s="109" t="s">
        <v>2916</v>
      </c>
      <c r="C2088" s="107" t="s">
        <v>15</v>
      </c>
      <c r="D2088" s="107" t="s">
        <v>2917</v>
      </c>
      <c r="E2088" s="284" t="s">
        <v>2573</v>
      </c>
      <c r="F2088" s="284"/>
      <c r="G2088" s="108" t="s">
        <v>25</v>
      </c>
      <c r="H2088" s="205">
        <v>2</v>
      </c>
      <c r="I2088" s="178">
        <v>20.27</v>
      </c>
      <c r="J2088" s="178">
        <v>40.54</v>
      </c>
    </row>
    <row r="2089" spans="1:10" customFormat="1" ht="39" customHeight="1" x14ac:dyDescent="0.2">
      <c r="A2089" s="107" t="s">
        <v>2572</v>
      </c>
      <c r="B2089" s="109" t="s">
        <v>2987</v>
      </c>
      <c r="C2089" s="107" t="s">
        <v>15</v>
      </c>
      <c r="D2089" s="107" t="s">
        <v>3651</v>
      </c>
      <c r="E2089" s="284" t="s">
        <v>2573</v>
      </c>
      <c r="F2089" s="284"/>
      <c r="G2089" s="108" t="s">
        <v>16</v>
      </c>
      <c r="H2089" s="205">
        <v>1.0049999999999999</v>
      </c>
      <c r="I2089" s="178">
        <v>504.61</v>
      </c>
      <c r="J2089" s="178">
        <v>507.13</v>
      </c>
    </row>
    <row r="2090" spans="1:10" customFormat="1" ht="24" customHeight="1" x14ac:dyDescent="0.2">
      <c r="A2090" s="107" t="s">
        <v>2572</v>
      </c>
      <c r="B2090" s="109" t="s">
        <v>2985</v>
      </c>
      <c r="C2090" s="107" t="s">
        <v>15</v>
      </c>
      <c r="D2090" s="107" t="s">
        <v>2986</v>
      </c>
      <c r="E2090" s="284" t="s">
        <v>2573</v>
      </c>
      <c r="F2090" s="284"/>
      <c r="G2090" s="108" t="s">
        <v>82</v>
      </c>
      <c r="H2090" s="205">
        <v>0.52271999999999996</v>
      </c>
      <c r="I2090" s="178">
        <v>33.200000000000003</v>
      </c>
      <c r="J2090" s="178">
        <v>17.350000000000001</v>
      </c>
    </row>
    <row r="2091" spans="1:10" customFormat="1" ht="24" customHeight="1" x14ac:dyDescent="0.2">
      <c r="A2091" s="107" t="s">
        <v>2572</v>
      </c>
      <c r="B2091" s="109" t="s">
        <v>2988</v>
      </c>
      <c r="C2091" s="107" t="s">
        <v>15</v>
      </c>
      <c r="D2091" s="107" t="s">
        <v>2989</v>
      </c>
      <c r="E2091" s="284" t="s">
        <v>2573</v>
      </c>
      <c r="F2091" s="284"/>
      <c r="G2091" s="108" t="s">
        <v>82</v>
      </c>
      <c r="H2091" s="205">
        <v>5.8500000000000003E-2</v>
      </c>
      <c r="I2091" s="178">
        <v>85.33</v>
      </c>
      <c r="J2091" s="178">
        <v>4.99</v>
      </c>
    </row>
    <row r="2092" spans="1:10" customFormat="1" ht="39" customHeight="1" x14ac:dyDescent="0.2">
      <c r="A2092" s="107" t="s">
        <v>2572</v>
      </c>
      <c r="B2092" s="109" t="s">
        <v>2912</v>
      </c>
      <c r="C2092" s="107" t="s">
        <v>15</v>
      </c>
      <c r="D2092" s="107" t="s">
        <v>2913</v>
      </c>
      <c r="E2092" s="284" t="s">
        <v>2573</v>
      </c>
      <c r="F2092" s="284"/>
      <c r="G2092" s="108" t="s">
        <v>25</v>
      </c>
      <c r="H2092" s="205">
        <v>6</v>
      </c>
      <c r="I2092" s="178">
        <v>0.61</v>
      </c>
      <c r="J2092" s="178">
        <v>3.66</v>
      </c>
    </row>
    <row r="2093" spans="1:10" customFormat="1" ht="25.5" x14ac:dyDescent="0.2">
      <c r="A2093" s="206"/>
      <c r="B2093" s="206"/>
      <c r="C2093" s="206"/>
      <c r="D2093" s="206"/>
      <c r="E2093" s="206" t="s">
        <v>3313</v>
      </c>
      <c r="F2093" s="207">
        <v>60.49</v>
      </c>
      <c r="G2093" s="206" t="s">
        <v>3314</v>
      </c>
      <c r="H2093" s="207">
        <v>0</v>
      </c>
      <c r="I2093" s="206" t="s">
        <v>3315</v>
      </c>
      <c r="J2093" s="207">
        <v>60.49</v>
      </c>
    </row>
    <row r="2094" spans="1:10" customFormat="1" ht="15" thickBot="1" x14ac:dyDescent="0.25">
      <c r="A2094" s="206"/>
      <c r="B2094" s="206"/>
      <c r="C2094" s="206"/>
      <c r="D2094" s="206"/>
      <c r="E2094" s="206" t="s">
        <v>3316</v>
      </c>
      <c r="F2094" s="207">
        <v>180.2</v>
      </c>
      <c r="G2094" s="206"/>
      <c r="H2094" s="285" t="s">
        <v>3317</v>
      </c>
      <c r="I2094" s="285"/>
      <c r="J2094" s="207">
        <v>834.53</v>
      </c>
    </row>
    <row r="2095" spans="1:10" customFormat="1" ht="0.95" customHeight="1" thickTop="1" x14ac:dyDescent="0.2">
      <c r="A2095" s="208"/>
      <c r="B2095" s="208"/>
      <c r="C2095" s="208"/>
      <c r="D2095" s="208"/>
      <c r="E2095" s="208"/>
      <c r="F2095" s="208"/>
      <c r="G2095" s="208"/>
      <c r="H2095" s="208"/>
      <c r="I2095" s="208"/>
      <c r="J2095" s="208"/>
    </row>
    <row r="2096" spans="1:10" customFormat="1" ht="18" customHeight="1" x14ac:dyDescent="0.2">
      <c r="A2096" s="179"/>
      <c r="B2096" s="180" t="s">
        <v>1</v>
      </c>
      <c r="C2096" s="179" t="s">
        <v>2</v>
      </c>
      <c r="D2096" s="179" t="s">
        <v>3</v>
      </c>
      <c r="E2096" s="281" t="s">
        <v>3297</v>
      </c>
      <c r="F2096" s="281"/>
      <c r="G2096" s="181" t="s">
        <v>4</v>
      </c>
      <c r="H2096" s="180" t="s">
        <v>5</v>
      </c>
      <c r="I2096" s="180" t="s">
        <v>6</v>
      </c>
      <c r="J2096" s="180" t="s">
        <v>8</v>
      </c>
    </row>
    <row r="2097" spans="1:10" customFormat="1" ht="39" customHeight="1" x14ac:dyDescent="0.2">
      <c r="A2097" s="187" t="s">
        <v>3298</v>
      </c>
      <c r="B2097" s="189" t="s">
        <v>3442</v>
      </c>
      <c r="C2097" s="187" t="s">
        <v>15</v>
      </c>
      <c r="D2097" s="187" t="s">
        <v>3443</v>
      </c>
      <c r="E2097" s="282" t="s">
        <v>3435</v>
      </c>
      <c r="F2097" s="282"/>
      <c r="G2097" s="188" t="s">
        <v>25</v>
      </c>
      <c r="H2097" s="199">
        <v>1</v>
      </c>
      <c r="I2097" s="190">
        <v>504.29</v>
      </c>
      <c r="J2097" s="190">
        <v>504.29</v>
      </c>
    </row>
    <row r="2098" spans="1:10" customFormat="1" ht="24" customHeight="1" x14ac:dyDescent="0.2">
      <c r="A2098" s="200" t="s">
        <v>3300</v>
      </c>
      <c r="B2098" s="201" t="s">
        <v>3307</v>
      </c>
      <c r="C2098" s="200" t="s">
        <v>15</v>
      </c>
      <c r="D2098" s="200" t="s">
        <v>3308</v>
      </c>
      <c r="E2098" s="283" t="s">
        <v>3306</v>
      </c>
      <c r="F2098" s="283"/>
      <c r="G2098" s="202" t="s">
        <v>55</v>
      </c>
      <c r="H2098" s="203">
        <v>0.66412309999999997</v>
      </c>
      <c r="I2098" s="204">
        <v>23.58</v>
      </c>
      <c r="J2098" s="204">
        <v>15.66</v>
      </c>
    </row>
    <row r="2099" spans="1:10" customFormat="1" ht="26.1" customHeight="1" x14ac:dyDescent="0.2">
      <c r="A2099" s="200" t="s">
        <v>3300</v>
      </c>
      <c r="B2099" s="201" t="s">
        <v>3652</v>
      </c>
      <c r="C2099" s="200" t="s">
        <v>15</v>
      </c>
      <c r="D2099" s="200" t="s">
        <v>3653</v>
      </c>
      <c r="E2099" s="283" t="s">
        <v>3435</v>
      </c>
      <c r="F2099" s="283"/>
      <c r="G2099" s="202" t="s">
        <v>25</v>
      </c>
      <c r="H2099" s="203">
        <v>1</v>
      </c>
      <c r="I2099" s="204">
        <v>383.84</v>
      </c>
      <c r="J2099" s="204">
        <v>383.84</v>
      </c>
    </row>
    <row r="2100" spans="1:10" customFormat="1" ht="26.1" customHeight="1" x14ac:dyDescent="0.2">
      <c r="A2100" s="200" t="s">
        <v>3300</v>
      </c>
      <c r="B2100" s="201" t="s">
        <v>3626</v>
      </c>
      <c r="C2100" s="200" t="s">
        <v>15</v>
      </c>
      <c r="D2100" s="200" t="s">
        <v>3627</v>
      </c>
      <c r="E2100" s="283" t="s">
        <v>3306</v>
      </c>
      <c r="F2100" s="283"/>
      <c r="G2100" s="202" t="s">
        <v>55</v>
      </c>
      <c r="H2100" s="203">
        <v>0.67747000000000002</v>
      </c>
      <c r="I2100" s="204">
        <v>34.9</v>
      </c>
      <c r="J2100" s="204">
        <v>23.64</v>
      </c>
    </row>
    <row r="2101" spans="1:10" customFormat="1" ht="24" customHeight="1" x14ac:dyDescent="0.2">
      <c r="A2101" s="200" t="s">
        <v>3300</v>
      </c>
      <c r="B2101" s="201" t="s">
        <v>3334</v>
      </c>
      <c r="C2101" s="200" t="s">
        <v>15</v>
      </c>
      <c r="D2101" s="200" t="s">
        <v>3335</v>
      </c>
      <c r="E2101" s="283" t="s">
        <v>3306</v>
      </c>
      <c r="F2101" s="283"/>
      <c r="G2101" s="202" t="s">
        <v>55</v>
      </c>
      <c r="H2101" s="203">
        <v>1.6725041</v>
      </c>
      <c r="I2101" s="204">
        <v>31.67</v>
      </c>
      <c r="J2101" s="204">
        <v>52.96</v>
      </c>
    </row>
    <row r="2102" spans="1:10" customFormat="1" ht="26.1" customHeight="1" x14ac:dyDescent="0.2">
      <c r="A2102" s="200" t="s">
        <v>3300</v>
      </c>
      <c r="B2102" s="201" t="s">
        <v>3462</v>
      </c>
      <c r="C2102" s="200" t="s">
        <v>15</v>
      </c>
      <c r="D2102" s="200" t="s">
        <v>3463</v>
      </c>
      <c r="E2102" s="283" t="s">
        <v>3360</v>
      </c>
      <c r="F2102" s="283"/>
      <c r="G2102" s="202" t="s">
        <v>67</v>
      </c>
      <c r="H2102" s="203">
        <v>2.23E-2</v>
      </c>
      <c r="I2102" s="204">
        <v>758.75</v>
      </c>
      <c r="J2102" s="204">
        <v>16.920000000000002</v>
      </c>
    </row>
    <row r="2103" spans="1:10" customFormat="1" ht="26.1" customHeight="1" x14ac:dyDescent="0.2">
      <c r="A2103" s="107" t="s">
        <v>2572</v>
      </c>
      <c r="B2103" s="109" t="s">
        <v>2990</v>
      </c>
      <c r="C2103" s="107" t="s">
        <v>15</v>
      </c>
      <c r="D2103" s="107" t="s">
        <v>2991</v>
      </c>
      <c r="E2103" s="284" t="s">
        <v>2573</v>
      </c>
      <c r="F2103" s="284"/>
      <c r="G2103" s="108" t="s">
        <v>531</v>
      </c>
      <c r="H2103" s="205">
        <v>0.70840000000000003</v>
      </c>
      <c r="I2103" s="178">
        <v>10.61</v>
      </c>
      <c r="J2103" s="178">
        <v>7.51</v>
      </c>
    </row>
    <row r="2104" spans="1:10" customFormat="1" ht="26.1" customHeight="1" x14ac:dyDescent="0.2">
      <c r="A2104" s="107" t="s">
        <v>2572</v>
      </c>
      <c r="B2104" s="109" t="s">
        <v>2992</v>
      </c>
      <c r="C2104" s="107" t="s">
        <v>15</v>
      </c>
      <c r="D2104" s="107" t="s">
        <v>3654</v>
      </c>
      <c r="E2104" s="284" t="s">
        <v>2573</v>
      </c>
      <c r="F2104" s="284"/>
      <c r="G2104" s="108" t="s">
        <v>82</v>
      </c>
      <c r="H2104" s="205">
        <v>0.2</v>
      </c>
      <c r="I2104" s="178">
        <v>18.829999999999998</v>
      </c>
      <c r="J2104" s="178">
        <v>3.76</v>
      </c>
    </row>
    <row r="2105" spans="1:10" customFormat="1" ht="25.5" x14ac:dyDescent="0.2">
      <c r="A2105" s="206"/>
      <c r="B2105" s="206"/>
      <c r="C2105" s="206"/>
      <c r="D2105" s="206"/>
      <c r="E2105" s="206" t="s">
        <v>3313</v>
      </c>
      <c r="F2105" s="207">
        <v>203.11</v>
      </c>
      <c r="G2105" s="206" t="s">
        <v>3314</v>
      </c>
      <c r="H2105" s="207">
        <v>0</v>
      </c>
      <c r="I2105" s="206" t="s">
        <v>3315</v>
      </c>
      <c r="J2105" s="207">
        <v>203.11</v>
      </c>
    </row>
    <row r="2106" spans="1:10" customFormat="1" ht="15" thickBot="1" x14ac:dyDescent="0.25">
      <c r="A2106" s="206"/>
      <c r="B2106" s="206"/>
      <c r="C2106" s="206"/>
      <c r="D2106" s="206"/>
      <c r="E2106" s="206" t="s">
        <v>3316</v>
      </c>
      <c r="F2106" s="207">
        <v>138.88</v>
      </c>
      <c r="G2106" s="206"/>
      <c r="H2106" s="285" t="s">
        <v>3317</v>
      </c>
      <c r="I2106" s="285"/>
      <c r="J2106" s="207">
        <v>643.16999999999996</v>
      </c>
    </row>
    <row r="2107" spans="1:10" customFormat="1" ht="0.95" customHeight="1" thickTop="1" x14ac:dyDescent="0.2">
      <c r="A2107" s="208"/>
      <c r="B2107" s="208"/>
      <c r="C2107" s="208"/>
      <c r="D2107" s="208"/>
      <c r="E2107" s="208"/>
      <c r="F2107" s="208"/>
      <c r="G2107" s="208"/>
      <c r="H2107" s="208"/>
      <c r="I2107" s="208"/>
      <c r="J2107" s="208"/>
    </row>
    <row r="2108" spans="1:10" customFormat="1" ht="18" customHeight="1" x14ac:dyDescent="0.2">
      <c r="A2108" s="179"/>
      <c r="B2108" s="180" t="s">
        <v>1</v>
      </c>
      <c r="C2108" s="179" t="s">
        <v>2</v>
      </c>
      <c r="D2108" s="179" t="s">
        <v>3</v>
      </c>
      <c r="E2108" s="281" t="s">
        <v>3297</v>
      </c>
      <c r="F2108" s="281"/>
      <c r="G2108" s="181" t="s">
        <v>4</v>
      </c>
      <c r="H2108" s="180" t="s">
        <v>5</v>
      </c>
      <c r="I2108" s="180" t="s">
        <v>6</v>
      </c>
      <c r="J2108" s="180" t="s">
        <v>8</v>
      </c>
    </row>
    <row r="2109" spans="1:10" customFormat="1" ht="26.1" customHeight="1" x14ac:dyDescent="0.2">
      <c r="A2109" s="187" t="s">
        <v>3298</v>
      </c>
      <c r="B2109" s="189" t="s">
        <v>3652</v>
      </c>
      <c r="C2109" s="187" t="s">
        <v>15</v>
      </c>
      <c r="D2109" s="187" t="s">
        <v>3653</v>
      </c>
      <c r="E2109" s="282" t="s">
        <v>3435</v>
      </c>
      <c r="F2109" s="282"/>
      <c r="G2109" s="188" t="s">
        <v>25</v>
      </c>
      <c r="H2109" s="199">
        <v>1</v>
      </c>
      <c r="I2109" s="190">
        <v>383.84</v>
      </c>
      <c r="J2109" s="190">
        <v>383.84</v>
      </c>
    </row>
    <row r="2110" spans="1:10" customFormat="1" ht="26.1" customHeight="1" x14ac:dyDescent="0.2">
      <c r="A2110" s="200" t="s">
        <v>3300</v>
      </c>
      <c r="B2110" s="201" t="s">
        <v>3626</v>
      </c>
      <c r="C2110" s="200" t="s">
        <v>15</v>
      </c>
      <c r="D2110" s="200" t="s">
        <v>3627</v>
      </c>
      <c r="E2110" s="283" t="s">
        <v>3306</v>
      </c>
      <c r="F2110" s="283"/>
      <c r="G2110" s="202" t="s">
        <v>55</v>
      </c>
      <c r="H2110" s="203">
        <v>3.9369179000000001</v>
      </c>
      <c r="I2110" s="204">
        <v>34.9</v>
      </c>
      <c r="J2110" s="204">
        <v>137.38999999999999</v>
      </c>
    </row>
    <row r="2111" spans="1:10" customFormat="1" ht="24" customHeight="1" x14ac:dyDescent="0.2">
      <c r="A2111" s="200" t="s">
        <v>3300</v>
      </c>
      <c r="B2111" s="201" t="s">
        <v>3307</v>
      </c>
      <c r="C2111" s="200" t="s">
        <v>15</v>
      </c>
      <c r="D2111" s="200" t="s">
        <v>3308</v>
      </c>
      <c r="E2111" s="283" t="s">
        <v>3306</v>
      </c>
      <c r="F2111" s="283"/>
      <c r="G2111" s="202" t="s">
        <v>55</v>
      </c>
      <c r="H2111" s="203">
        <v>1.1126072</v>
      </c>
      <c r="I2111" s="204">
        <v>23.58</v>
      </c>
      <c r="J2111" s="204">
        <v>26.23</v>
      </c>
    </row>
    <row r="2112" spans="1:10" customFormat="1" ht="78" customHeight="1" x14ac:dyDescent="0.2">
      <c r="A2112" s="107" t="s">
        <v>2572</v>
      </c>
      <c r="B2112" s="109" t="s">
        <v>2993</v>
      </c>
      <c r="C2112" s="107" t="s">
        <v>15</v>
      </c>
      <c r="D2112" s="107" t="s">
        <v>3655</v>
      </c>
      <c r="E2112" s="284" t="s">
        <v>2573</v>
      </c>
      <c r="F2112" s="284"/>
      <c r="G2112" s="108" t="s">
        <v>2994</v>
      </c>
      <c r="H2112" s="205">
        <v>1</v>
      </c>
      <c r="I2112" s="178">
        <v>219.5</v>
      </c>
      <c r="J2112" s="178">
        <v>219.5</v>
      </c>
    </row>
    <row r="2113" spans="1:10" customFormat="1" ht="26.1" customHeight="1" x14ac:dyDescent="0.2">
      <c r="A2113" s="107" t="s">
        <v>2572</v>
      </c>
      <c r="B2113" s="109" t="s">
        <v>2578</v>
      </c>
      <c r="C2113" s="107" t="s">
        <v>15</v>
      </c>
      <c r="D2113" s="107" t="s">
        <v>2579</v>
      </c>
      <c r="E2113" s="284" t="s">
        <v>2573</v>
      </c>
      <c r="F2113" s="284"/>
      <c r="G2113" s="108" t="s">
        <v>82</v>
      </c>
      <c r="H2113" s="205">
        <v>2.4E-2</v>
      </c>
      <c r="I2113" s="178">
        <v>18.850000000000001</v>
      </c>
      <c r="J2113" s="178">
        <v>0.45</v>
      </c>
    </row>
    <row r="2114" spans="1:10" customFormat="1" ht="24" customHeight="1" x14ac:dyDescent="0.2">
      <c r="A2114" s="107" t="s">
        <v>2572</v>
      </c>
      <c r="B2114" s="109" t="s">
        <v>2995</v>
      </c>
      <c r="C2114" s="107" t="s">
        <v>15</v>
      </c>
      <c r="D2114" s="107" t="s">
        <v>2996</v>
      </c>
      <c r="E2114" s="284" t="s">
        <v>2573</v>
      </c>
      <c r="F2114" s="284"/>
      <c r="G2114" s="108" t="s">
        <v>82</v>
      </c>
      <c r="H2114" s="205">
        <v>1.0999999999999999E-2</v>
      </c>
      <c r="I2114" s="178">
        <v>24.84</v>
      </c>
      <c r="J2114" s="178">
        <v>0.27</v>
      </c>
    </row>
    <row r="2115" spans="1:10" customFormat="1" ht="25.5" x14ac:dyDescent="0.2">
      <c r="A2115" s="206"/>
      <c r="B2115" s="206"/>
      <c r="C2115" s="206"/>
      <c r="D2115" s="206"/>
      <c r="E2115" s="206" t="s">
        <v>3313</v>
      </c>
      <c r="F2115" s="207">
        <v>129.12</v>
      </c>
      <c r="G2115" s="206" t="s">
        <v>3314</v>
      </c>
      <c r="H2115" s="207">
        <v>0</v>
      </c>
      <c r="I2115" s="206" t="s">
        <v>3315</v>
      </c>
      <c r="J2115" s="207">
        <v>129.12</v>
      </c>
    </row>
    <row r="2116" spans="1:10" customFormat="1" ht="15" thickBot="1" x14ac:dyDescent="0.25">
      <c r="A2116" s="206"/>
      <c r="B2116" s="206"/>
      <c r="C2116" s="206"/>
      <c r="D2116" s="206"/>
      <c r="E2116" s="206" t="s">
        <v>3316</v>
      </c>
      <c r="F2116" s="207">
        <v>105.7</v>
      </c>
      <c r="G2116" s="206"/>
      <c r="H2116" s="285" t="s">
        <v>3317</v>
      </c>
      <c r="I2116" s="285"/>
      <c r="J2116" s="207">
        <v>489.54</v>
      </c>
    </row>
    <row r="2117" spans="1:10" customFormat="1" ht="0.95" customHeight="1" thickTop="1" x14ac:dyDescent="0.2">
      <c r="A2117" s="208"/>
      <c r="B2117" s="208"/>
      <c r="C2117" s="208"/>
      <c r="D2117" s="208"/>
      <c r="E2117" s="208"/>
      <c r="F2117" s="208"/>
      <c r="G2117" s="208"/>
      <c r="H2117" s="208"/>
      <c r="I2117" s="208"/>
      <c r="J2117" s="208"/>
    </row>
    <row r="2118" spans="1:10" customFormat="1" ht="18" customHeight="1" x14ac:dyDescent="0.2">
      <c r="A2118" s="179"/>
      <c r="B2118" s="180" t="s">
        <v>1</v>
      </c>
      <c r="C2118" s="179" t="s">
        <v>2</v>
      </c>
      <c r="D2118" s="179" t="s">
        <v>3</v>
      </c>
      <c r="E2118" s="281" t="s">
        <v>3297</v>
      </c>
      <c r="F2118" s="281"/>
      <c r="G2118" s="181" t="s">
        <v>4</v>
      </c>
      <c r="H2118" s="180" t="s">
        <v>5</v>
      </c>
      <c r="I2118" s="180" t="s">
        <v>6</v>
      </c>
      <c r="J2118" s="180" t="s">
        <v>8</v>
      </c>
    </row>
    <row r="2119" spans="1:10" customFormat="1" ht="51.95" customHeight="1" x14ac:dyDescent="0.2">
      <c r="A2119" s="187" t="s">
        <v>3298</v>
      </c>
      <c r="B2119" s="189" t="s">
        <v>3631</v>
      </c>
      <c r="C2119" s="187" t="s">
        <v>15</v>
      </c>
      <c r="D2119" s="187" t="s">
        <v>3632</v>
      </c>
      <c r="E2119" s="282" t="s">
        <v>3338</v>
      </c>
      <c r="F2119" s="282"/>
      <c r="G2119" s="188" t="s">
        <v>3342</v>
      </c>
      <c r="H2119" s="199">
        <v>1</v>
      </c>
      <c r="I2119" s="190">
        <v>0.5</v>
      </c>
      <c r="J2119" s="190">
        <v>0.5</v>
      </c>
    </row>
    <row r="2120" spans="1:10" customFormat="1" ht="39" customHeight="1" x14ac:dyDescent="0.2">
      <c r="A2120" s="200" t="s">
        <v>3300</v>
      </c>
      <c r="B2120" s="201" t="s">
        <v>3656</v>
      </c>
      <c r="C2120" s="200" t="s">
        <v>15</v>
      </c>
      <c r="D2120" s="200" t="s">
        <v>3657</v>
      </c>
      <c r="E2120" s="283" t="s">
        <v>3658</v>
      </c>
      <c r="F2120" s="283"/>
      <c r="G2120" s="202" t="s">
        <v>55</v>
      </c>
      <c r="H2120" s="203">
        <v>1</v>
      </c>
      <c r="I2120" s="204">
        <v>0.09</v>
      </c>
      <c r="J2120" s="204">
        <v>0.09</v>
      </c>
    </row>
    <row r="2121" spans="1:10" customFormat="1" ht="51.95" customHeight="1" x14ac:dyDescent="0.2">
      <c r="A2121" s="200" t="s">
        <v>3300</v>
      </c>
      <c r="B2121" s="201" t="s">
        <v>3659</v>
      </c>
      <c r="C2121" s="200" t="s">
        <v>15</v>
      </c>
      <c r="D2121" s="200" t="s">
        <v>3660</v>
      </c>
      <c r="E2121" s="283" t="s">
        <v>3658</v>
      </c>
      <c r="F2121" s="283"/>
      <c r="G2121" s="202" t="s">
        <v>55</v>
      </c>
      <c r="H2121" s="203">
        <v>1</v>
      </c>
      <c r="I2121" s="204">
        <v>0.41</v>
      </c>
      <c r="J2121" s="204">
        <v>0.41</v>
      </c>
    </row>
    <row r="2122" spans="1:10" customFormat="1" ht="25.5" x14ac:dyDescent="0.2">
      <c r="A2122" s="206"/>
      <c r="B2122" s="206"/>
      <c r="C2122" s="206"/>
      <c r="D2122" s="206"/>
      <c r="E2122" s="206" t="s">
        <v>3313</v>
      </c>
      <c r="F2122" s="207">
        <v>0</v>
      </c>
      <c r="G2122" s="206" t="s">
        <v>3314</v>
      </c>
      <c r="H2122" s="207">
        <v>0</v>
      </c>
      <c r="I2122" s="206" t="s">
        <v>3315</v>
      </c>
      <c r="J2122" s="207">
        <v>0</v>
      </c>
    </row>
    <row r="2123" spans="1:10" customFormat="1" ht="15" thickBot="1" x14ac:dyDescent="0.25">
      <c r="A2123" s="206"/>
      <c r="B2123" s="206"/>
      <c r="C2123" s="206"/>
      <c r="D2123" s="206"/>
      <c r="E2123" s="206" t="s">
        <v>3316</v>
      </c>
      <c r="F2123" s="207">
        <v>0.13</v>
      </c>
      <c r="G2123" s="206"/>
      <c r="H2123" s="285" t="s">
        <v>3317</v>
      </c>
      <c r="I2123" s="285"/>
      <c r="J2123" s="207">
        <v>0.63</v>
      </c>
    </row>
    <row r="2124" spans="1:10" customFormat="1" ht="0.95" customHeight="1" thickTop="1" x14ac:dyDescent="0.2">
      <c r="A2124" s="208"/>
      <c r="B2124" s="208"/>
      <c r="C2124" s="208"/>
      <c r="D2124" s="208"/>
      <c r="E2124" s="208"/>
      <c r="F2124" s="208"/>
      <c r="G2124" s="208"/>
      <c r="H2124" s="208"/>
      <c r="I2124" s="208"/>
      <c r="J2124" s="208"/>
    </row>
    <row r="2125" spans="1:10" customFormat="1" ht="18" customHeight="1" x14ac:dyDescent="0.2">
      <c r="A2125" s="179"/>
      <c r="B2125" s="180" t="s">
        <v>1</v>
      </c>
      <c r="C2125" s="179" t="s">
        <v>2</v>
      </c>
      <c r="D2125" s="179" t="s">
        <v>3</v>
      </c>
      <c r="E2125" s="281" t="s">
        <v>3297</v>
      </c>
      <c r="F2125" s="281"/>
      <c r="G2125" s="181" t="s">
        <v>4</v>
      </c>
      <c r="H2125" s="180" t="s">
        <v>5</v>
      </c>
      <c r="I2125" s="180" t="s">
        <v>6</v>
      </c>
      <c r="J2125" s="180" t="s">
        <v>8</v>
      </c>
    </row>
    <row r="2126" spans="1:10" customFormat="1" ht="51.95" customHeight="1" x14ac:dyDescent="0.2">
      <c r="A2126" s="187" t="s">
        <v>3298</v>
      </c>
      <c r="B2126" s="189" t="s">
        <v>3629</v>
      </c>
      <c r="C2126" s="187" t="s">
        <v>15</v>
      </c>
      <c r="D2126" s="187" t="s">
        <v>3630</v>
      </c>
      <c r="E2126" s="282" t="s">
        <v>3338</v>
      </c>
      <c r="F2126" s="282"/>
      <c r="G2126" s="188" t="s">
        <v>3339</v>
      </c>
      <c r="H2126" s="199">
        <v>1</v>
      </c>
      <c r="I2126" s="190">
        <v>2.41</v>
      </c>
      <c r="J2126" s="190">
        <v>2.41</v>
      </c>
    </row>
    <row r="2127" spans="1:10" customFormat="1" ht="51.95" customHeight="1" x14ac:dyDescent="0.2">
      <c r="A2127" s="200" t="s">
        <v>3300</v>
      </c>
      <c r="B2127" s="201" t="s">
        <v>3659</v>
      </c>
      <c r="C2127" s="200" t="s">
        <v>15</v>
      </c>
      <c r="D2127" s="200" t="s">
        <v>3660</v>
      </c>
      <c r="E2127" s="283" t="s">
        <v>3658</v>
      </c>
      <c r="F2127" s="283"/>
      <c r="G2127" s="202" t="s">
        <v>55</v>
      </c>
      <c r="H2127" s="203">
        <v>1</v>
      </c>
      <c r="I2127" s="204">
        <v>0.41</v>
      </c>
      <c r="J2127" s="204">
        <v>0.41</v>
      </c>
    </row>
    <row r="2128" spans="1:10" customFormat="1" ht="51.95" customHeight="1" x14ac:dyDescent="0.2">
      <c r="A2128" s="200" t="s">
        <v>3300</v>
      </c>
      <c r="B2128" s="201" t="s">
        <v>3661</v>
      </c>
      <c r="C2128" s="200" t="s">
        <v>15</v>
      </c>
      <c r="D2128" s="200" t="s">
        <v>3662</v>
      </c>
      <c r="E2128" s="283" t="s">
        <v>3658</v>
      </c>
      <c r="F2128" s="283"/>
      <c r="G2128" s="202" t="s">
        <v>55</v>
      </c>
      <c r="H2128" s="203">
        <v>1</v>
      </c>
      <c r="I2128" s="204">
        <v>1.47</v>
      </c>
      <c r="J2128" s="204">
        <v>1.47</v>
      </c>
    </row>
    <row r="2129" spans="1:10" customFormat="1" ht="51.95" customHeight="1" x14ac:dyDescent="0.2">
      <c r="A2129" s="200" t="s">
        <v>3300</v>
      </c>
      <c r="B2129" s="201" t="s">
        <v>3663</v>
      </c>
      <c r="C2129" s="200" t="s">
        <v>15</v>
      </c>
      <c r="D2129" s="200" t="s">
        <v>3664</v>
      </c>
      <c r="E2129" s="283" t="s">
        <v>3658</v>
      </c>
      <c r="F2129" s="283"/>
      <c r="G2129" s="202" t="s">
        <v>55</v>
      </c>
      <c r="H2129" s="203">
        <v>1</v>
      </c>
      <c r="I2129" s="204">
        <v>0.44</v>
      </c>
      <c r="J2129" s="204">
        <v>0.44</v>
      </c>
    </row>
    <row r="2130" spans="1:10" customFormat="1" ht="39" customHeight="1" x14ac:dyDescent="0.2">
      <c r="A2130" s="200" t="s">
        <v>3300</v>
      </c>
      <c r="B2130" s="201" t="s">
        <v>3656</v>
      </c>
      <c r="C2130" s="200" t="s">
        <v>15</v>
      </c>
      <c r="D2130" s="200" t="s">
        <v>3657</v>
      </c>
      <c r="E2130" s="283" t="s">
        <v>3658</v>
      </c>
      <c r="F2130" s="283"/>
      <c r="G2130" s="202" t="s">
        <v>55</v>
      </c>
      <c r="H2130" s="203">
        <v>1</v>
      </c>
      <c r="I2130" s="204">
        <v>0.09</v>
      </c>
      <c r="J2130" s="204">
        <v>0.09</v>
      </c>
    </row>
    <row r="2131" spans="1:10" customFormat="1" ht="25.5" x14ac:dyDescent="0.2">
      <c r="A2131" s="206"/>
      <c r="B2131" s="206"/>
      <c r="C2131" s="206"/>
      <c r="D2131" s="206"/>
      <c r="E2131" s="206" t="s">
        <v>3313</v>
      </c>
      <c r="F2131" s="207">
        <v>0</v>
      </c>
      <c r="G2131" s="206" t="s">
        <v>3314</v>
      </c>
      <c r="H2131" s="207">
        <v>0</v>
      </c>
      <c r="I2131" s="206" t="s">
        <v>3315</v>
      </c>
      <c r="J2131" s="207">
        <v>0</v>
      </c>
    </row>
    <row r="2132" spans="1:10" customFormat="1" ht="15" thickBot="1" x14ac:dyDescent="0.25">
      <c r="A2132" s="206"/>
      <c r="B2132" s="206"/>
      <c r="C2132" s="206"/>
      <c r="D2132" s="206"/>
      <c r="E2132" s="206" t="s">
        <v>3316</v>
      </c>
      <c r="F2132" s="207">
        <v>0.66</v>
      </c>
      <c r="G2132" s="206"/>
      <c r="H2132" s="285" t="s">
        <v>3317</v>
      </c>
      <c r="I2132" s="285"/>
      <c r="J2132" s="207">
        <v>3.07</v>
      </c>
    </row>
    <row r="2133" spans="1:10" customFormat="1" ht="0.95" customHeight="1" thickTop="1" x14ac:dyDescent="0.2">
      <c r="A2133" s="208"/>
      <c r="B2133" s="208"/>
      <c r="C2133" s="208"/>
      <c r="D2133" s="208"/>
      <c r="E2133" s="208"/>
      <c r="F2133" s="208"/>
      <c r="G2133" s="208"/>
      <c r="H2133" s="208"/>
      <c r="I2133" s="208"/>
      <c r="J2133" s="208"/>
    </row>
    <row r="2134" spans="1:10" customFormat="1" ht="18" customHeight="1" x14ac:dyDescent="0.2">
      <c r="A2134" s="179"/>
      <c r="B2134" s="180" t="s">
        <v>1</v>
      </c>
      <c r="C2134" s="179" t="s">
        <v>2</v>
      </c>
      <c r="D2134" s="179" t="s">
        <v>3</v>
      </c>
      <c r="E2134" s="281" t="s">
        <v>3297</v>
      </c>
      <c r="F2134" s="281"/>
      <c r="G2134" s="181" t="s">
        <v>4</v>
      </c>
      <c r="H2134" s="180" t="s">
        <v>5</v>
      </c>
      <c r="I2134" s="180" t="s">
        <v>6</v>
      </c>
      <c r="J2134" s="180" t="s">
        <v>8</v>
      </c>
    </row>
    <row r="2135" spans="1:10" customFormat="1" ht="51.95" customHeight="1" x14ac:dyDescent="0.2">
      <c r="A2135" s="187" t="s">
        <v>3298</v>
      </c>
      <c r="B2135" s="189" t="s">
        <v>3659</v>
      </c>
      <c r="C2135" s="187" t="s">
        <v>15</v>
      </c>
      <c r="D2135" s="187" t="s">
        <v>3660</v>
      </c>
      <c r="E2135" s="282" t="s">
        <v>3658</v>
      </c>
      <c r="F2135" s="282"/>
      <c r="G2135" s="188" t="s">
        <v>55</v>
      </c>
      <c r="H2135" s="199">
        <v>1</v>
      </c>
      <c r="I2135" s="190">
        <v>0.41</v>
      </c>
      <c r="J2135" s="190">
        <v>0.41</v>
      </c>
    </row>
    <row r="2136" spans="1:10" customFormat="1" ht="39" customHeight="1" x14ac:dyDescent="0.2">
      <c r="A2136" s="107" t="s">
        <v>2572</v>
      </c>
      <c r="B2136" s="109" t="s">
        <v>2997</v>
      </c>
      <c r="C2136" s="107" t="s">
        <v>15</v>
      </c>
      <c r="D2136" s="107" t="s">
        <v>3665</v>
      </c>
      <c r="E2136" s="284" t="s">
        <v>2919</v>
      </c>
      <c r="F2136" s="284"/>
      <c r="G2136" s="108" t="s">
        <v>25</v>
      </c>
      <c r="H2136" s="205">
        <v>6.3999999999999997E-5</v>
      </c>
      <c r="I2136" s="178">
        <v>6407</v>
      </c>
      <c r="J2136" s="178">
        <v>0.41</v>
      </c>
    </row>
    <row r="2137" spans="1:10" customFormat="1" ht="25.5" x14ac:dyDescent="0.2">
      <c r="A2137" s="206"/>
      <c r="B2137" s="206"/>
      <c r="C2137" s="206"/>
      <c r="D2137" s="206"/>
      <c r="E2137" s="206" t="s">
        <v>3313</v>
      </c>
      <c r="F2137" s="207">
        <v>0</v>
      </c>
      <c r="G2137" s="206" t="s">
        <v>3314</v>
      </c>
      <c r="H2137" s="207">
        <v>0</v>
      </c>
      <c r="I2137" s="206" t="s">
        <v>3315</v>
      </c>
      <c r="J2137" s="207">
        <v>0</v>
      </c>
    </row>
    <row r="2138" spans="1:10" customFormat="1" ht="15" thickBot="1" x14ac:dyDescent="0.25">
      <c r="A2138" s="206"/>
      <c r="B2138" s="206"/>
      <c r="C2138" s="206"/>
      <c r="D2138" s="206"/>
      <c r="E2138" s="206" t="s">
        <v>3316</v>
      </c>
      <c r="F2138" s="207">
        <v>0.11</v>
      </c>
      <c r="G2138" s="206"/>
      <c r="H2138" s="285" t="s">
        <v>3317</v>
      </c>
      <c r="I2138" s="285"/>
      <c r="J2138" s="207">
        <v>0.52</v>
      </c>
    </row>
    <row r="2139" spans="1:10" customFormat="1" ht="0.95" customHeight="1" thickTop="1" x14ac:dyDescent="0.2">
      <c r="A2139" s="208"/>
      <c r="B2139" s="208"/>
      <c r="C2139" s="208"/>
      <c r="D2139" s="208"/>
      <c r="E2139" s="208"/>
      <c r="F2139" s="208"/>
      <c r="G2139" s="208"/>
      <c r="H2139" s="208"/>
      <c r="I2139" s="208"/>
      <c r="J2139" s="208"/>
    </row>
    <row r="2140" spans="1:10" customFormat="1" ht="18" customHeight="1" x14ac:dyDescent="0.2">
      <c r="A2140" s="179"/>
      <c r="B2140" s="180" t="s">
        <v>1</v>
      </c>
      <c r="C2140" s="179" t="s">
        <v>2</v>
      </c>
      <c r="D2140" s="179" t="s">
        <v>3</v>
      </c>
      <c r="E2140" s="281" t="s">
        <v>3297</v>
      </c>
      <c r="F2140" s="281"/>
      <c r="G2140" s="181" t="s">
        <v>4</v>
      </c>
      <c r="H2140" s="180" t="s">
        <v>5</v>
      </c>
      <c r="I2140" s="180" t="s">
        <v>6</v>
      </c>
      <c r="J2140" s="180" t="s">
        <v>8</v>
      </c>
    </row>
    <row r="2141" spans="1:10" customFormat="1" ht="39" customHeight="1" x14ac:dyDescent="0.2">
      <c r="A2141" s="187" t="s">
        <v>3298</v>
      </c>
      <c r="B2141" s="189" t="s">
        <v>3656</v>
      </c>
      <c r="C2141" s="187" t="s">
        <v>15</v>
      </c>
      <c r="D2141" s="187" t="s">
        <v>3657</v>
      </c>
      <c r="E2141" s="282" t="s">
        <v>3658</v>
      </c>
      <c r="F2141" s="282"/>
      <c r="G2141" s="188" t="s">
        <v>55</v>
      </c>
      <c r="H2141" s="199">
        <v>1</v>
      </c>
      <c r="I2141" s="190">
        <v>0.09</v>
      </c>
      <c r="J2141" s="190">
        <v>0.09</v>
      </c>
    </row>
    <row r="2142" spans="1:10" customFormat="1" ht="39" customHeight="1" x14ac:dyDescent="0.2">
      <c r="A2142" s="107" t="s">
        <v>2572</v>
      </c>
      <c r="B2142" s="109" t="s">
        <v>2997</v>
      </c>
      <c r="C2142" s="107" t="s">
        <v>15</v>
      </c>
      <c r="D2142" s="107" t="s">
        <v>3665</v>
      </c>
      <c r="E2142" s="284" t="s">
        <v>2919</v>
      </c>
      <c r="F2142" s="284"/>
      <c r="G2142" s="108" t="s">
        <v>25</v>
      </c>
      <c r="H2142" s="205">
        <v>1.4800000000000001E-5</v>
      </c>
      <c r="I2142" s="178">
        <v>6407</v>
      </c>
      <c r="J2142" s="178">
        <v>0.09</v>
      </c>
    </row>
    <row r="2143" spans="1:10" customFormat="1" ht="25.5" x14ac:dyDescent="0.2">
      <c r="A2143" s="206"/>
      <c r="B2143" s="206"/>
      <c r="C2143" s="206"/>
      <c r="D2143" s="206"/>
      <c r="E2143" s="206" t="s">
        <v>3313</v>
      </c>
      <c r="F2143" s="207">
        <v>0</v>
      </c>
      <c r="G2143" s="206" t="s">
        <v>3314</v>
      </c>
      <c r="H2143" s="207">
        <v>0</v>
      </c>
      <c r="I2143" s="206" t="s">
        <v>3315</v>
      </c>
      <c r="J2143" s="207">
        <v>0</v>
      </c>
    </row>
    <row r="2144" spans="1:10" customFormat="1" ht="15" thickBot="1" x14ac:dyDescent="0.25">
      <c r="A2144" s="206"/>
      <c r="B2144" s="206"/>
      <c r="C2144" s="206"/>
      <c r="D2144" s="206"/>
      <c r="E2144" s="206" t="s">
        <v>3316</v>
      </c>
      <c r="F2144" s="207">
        <v>0.02</v>
      </c>
      <c r="G2144" s="206"/>
      <c r="H2144" s="285" t="s">
        <v>3317</v>
      </c>
      <c r="I2144" s="285"/>
      <c r="J2144" s="207">
        <v>0.11</v>
      </c>
    </row>
    <row r="2145" spans="1:10" customFormat="1" ht="0.95" customHeight="1" thickTop="1" x14ac:dyDescent="0.2">
      <c r="A2145" s="208"/>
      <c r="B2145" s="208"/>
      <c r="C2145" s="208"/>
      <c r="D2145" s="208"/>
      <c r="E2145" s="208"/>
      <c r="F2145" s="208"/>
      <c r="G2145" s="208"/>
      <c r="H2145" s="208"/>
      <c r="I2145" s="208"/>
      <c r="J2145" s="208"/>
    </row>
    <row r="2146" spans="1:10" customFormat="1" ht="18" customHeight="1" x14ac:dyDescent="0.2">
      <c r="A2146" s="179"/>
      <c r="B2146" s="180" t="s">
        <v>1</v>
      </c>
      <c r="C2146" s="179" t="s">
        <v>2</v>
      </c>
      <c r="D2146" s="179" t="s">
        <v>3</v>
      </c>
      <c r="E2146" s="281" t="s">
        <v>3297</v>
      </c>
      <c r="F2146" s="281"/>
      <c r="G2146" s="181" t="s">
        <v>4</v>
      </c>
      <c r="H2146" s="180" t="s">
        <v>5</v>
      </c>
      <c r="I2146" s="180" t="s">
        <v>6</v>
      </c>
      <c r="J2146" s="180" t="s">
        <v>8</v>
      </c>
    </row>
    <row r="2147" spans="1:10" customFormat="1" ht="51.95" customHeight="1" x14ac:dyDescent="0.2">
      <c r="A2147" s="187" t="s">
        <v>3298</v>
      </c>
      <c r="B2147" s="189" t="s">
        <v>3663</v>
      </c>
      <c r="C2147" s="187" t="s">
        <v>15</v>
      </c>
      <c r="D2147" s="187" t="s">
        <v>3664</v>
      </c>
      <c r="E2147" s="282" t="s">
        <v>3658</v>
      </c>
      <c r="F2147" s="282"/>
      <c r="G2147" s="188" t="s">
        <v>55</v>
      </c>
      <c r="H2147" s="199">
        <v>1</v>
      </c>
      <c r="I2147" s="190">
        <v>0.44</v>
      </c>
      <c r="J2147" s="190">
        <v>0.44</v>
      </c>
    </row>
    <row r="2148" spans="1:10" customFormat="1" ht="39" customHeight="1" x14ac:dyDescent="0.2">
      <c r="A2148" s="107" t="s">
        <v>2572</v>
      </c>
      <c r="B2148" s="109" t="s">
        <v>2997</v>
      </c>
      <c r="C2148" s="107" t="s">
        <v>15</v>
      </c>
      <c r="D2148" s="107" t="s">
        <v>3665</v>
      </c>
      <c r="E2148" s="284" t="s">
        <v>2919</v>
      </c>
      <c r="F2148" s="284"/>
      <c r="G2148" s="108" t="s">
        <v>25</v>
      </c>
      <c r="H2148" s="205">
        <v>6.9999999999999994E-5</v>
      </c>
      <c r="I2148" s="178">
        <v>6407</v>
      </c>
      <c r="J2148" s="178">
        <v>0.44</v>
      </c>
    </row>
    <row r="2149" spans="1:10" customFormat="1" ht="25.5" x14ac:dyDescent="0.2">
      <c r="A2149" s="206"/>
      <c r="B2149" s="206"/>
      <c r="C2149" s="206"/>
      <c r="D2149" s="206"/>
      <c r="E2149" s="206" t="s">
        <v>3313</v>
      </c>
      <c r="F2149" s="207">
        <v>0</v>
      </c>
      <c r="G2149" s="206" t="s">
        <v>3314</v>
      </c>
      <c r="H2149" s="207">
        <v>0</v>
      </c>
      <c r="I2149" s="206" t="s">
        <v>3315</v>
      </c>
      <c r="J2149" s="207">
        <v>0</v>
      </c>
    </row>
    <row r="2150" spans="1:10" customFormat="1" ht="15" thickBot="1" x14ac:dyDescent="0.25">
      <c r="A2150" s="206"/>
      <c r="B2150" s="206"/>
      <c r="C2150" s="206"/>
      <c r="D2150" s="206"/>
      <c r="E2150" s="206" t="s">
        <v>3316</v>
      </c>
      <c r="F2150" s="207">
        <v>0.12</v>
      </c>
      <c r="G2150" s="206"/>
      <c r="H2150" s="285" t="s">
        <v>3317</v>
      </c>
      <c r="I2150" s="285"/>
      <c r="J2150" s="207">
        <v>0.56000000000000005</v>
      </c>
    </row>
    <row r="2151" spans="1:10" customFormat="1" ht="0.95" customHeight="1" thickTop="1" x14ac:dyDescent="0.2">
      <c r="A2151" s="208"/>
      <c r="B2151" s="208"/>
      <c r="C2151" s="208"/>
      <c r="D2151" s="208"/>
      <c r="E2151" s="208"/>
      <c r="F2151" s="208"/>
      <c r="G2151" s="208"/>
      <c r="H2151" s="208"/>
      <c r="I2151" s="208"/>
      <c r="J2151" s="208"/>
    </row>
    <row r="2152" spans="1:10" customFormat="1" ht="18" customHeight="1" x14ac:dyDescent="0.2">
      <c r="A2152" s="179"/>
      <c r="B2152" s="180" t="s">
        <v>1</v>
      </c>
      <c r="C2152" s="179" t="s">
        <v>2</v>
      </c>
      <c r="D2152" s="179" t="s">
        <v>3</v>
      </c>
      <c r="E2152" s="281" t="s">
        <v>3297</v>
      </c>
      <c r="F2152" s="281"/>
      <c r="G2152" s="181" t="s">
        <v>4</v>
      </c>
      <c r="H2152" s="180" t="s">
        <v>5</v>
      </c>
      <c r="I2152" s="180" t="s">
        <v>6</v>
      </c>
      <c r="J2152" s="180" t="s">
        <v>8</v>
      </c>
    </row>
    <row r="2153" spans="1:10" customFormat="1" ht="51.95" customHeight="1" x14ac:dyDescent="0.2">
      <c r="A2153" s="187" t="s">
        <v>3298</v>
      </c>
      <c r="B2153" s="189" t="s">
        <v>3661</v>
      </c>
      <c r="C2153" s="187" t="s">
        <v>15</v>
      </c>
      <c r="D2153" s="187" t="s">
        <v>3662</v>
      </c>
      <c r="E2153" s="282" t="s">
        <v>3658</v>
      </c>
      <c r="F2153" s="282"/>
      <c r="G2153" s="188" t="s">
        <v>55</v>
      </c>
      <c r="H2153" s="199">
        <v>1</v>
      </c>
      <c r="I2153" s="190">
        <v>1.47</v>
      </c>
      <c r="J2153" s="190">
        <v>1.47</v>
      </c>
    </row>
    <row r="2154" spans="1:10" customFormat="1" ht="26.1" customHeight="1" x14ac:dyDescent="0.2">
      <c r="A2154" s="107" t="s">
        <v>2572</v>
      </c>
      <c r="B2154" s="109" t="s">
        <v>2998</v>
      </c>
      <c r="C2154" s="107" t="s">
        <v>15</v>
      </c>
      <c r="D2154" s="107" t="s">
        <v>2999</v>
      </c>
      <c r="E2154" s="284" t="s">
        <v>3666</v>
      </c>
      <c r="F2154" s="284"/>
      <c r="G2154" s="108" t="s">
        <v>3000</v>
      </c>
      <c r="H2154" s="205">
        <v>1.25</v>
      </c>
      <c r="I2154" s="178">
        <v>1.18</v>
      </c>
      <c r="J2154" s="178">
        <v>1.47</v>
      </c>
    </row>
    <row r="2155" spans="1:10" customFormat="1" ht="25.5" x14ac:dyDescent="0.2">
      <c r="A2155" s="206"/>
      <c r="B2155" s="206"/>
      <c r="C2155" s="206"/>
      <c r="D2155" s="206"/>
      <c r="E2155" s="206" t="s">
        <v>3313</v>
      </c>
      <c r="F2155" s="207">
        <v>0</v>
      </c>
      <c r="G2155" s="206" t="s">
        <v>3314</v>
      </c>
      <c r="H2155" s="207">
        <v>0</v>
      </c>
      <c r="I2155" s="206" t="s">
        <v>3315</v>
      </c>
      <c r="J2155" s="207">
        <v>0</v>
      </c>
    </row>
    <row r="2156" spans="1:10" customFormat="1" ht="15" thickBot="1" x14ac:dyDescent="0.25">
      <c r="A2156" s="206"/>
      <c r="B2156" s="206"/>
      <c r="C2156" s="206"/>
      <c r="D2156" s="206"/>
      <c r="E2156" s="206" t="s">
        <v>3316</v>
      </c>
      <c r="F2156" s="207">
        <v>0.4</v>
      </c>
      <c r="G2156" s="206"/>
      <c r="H2156" s="285" t="s">
        <v>3317</v>
      </c>
      <c r="I2156" s="285"/>
      <c r="J2156" s="207">
        <v>1.87</v>
      </c>
    </row>
    <row r="2157" spans="1:10" customFormat="1" ht="0.95" customHeight="1" thickTop="1" x14ac:dyDescent="0.2">
      <c r="A2157" s="208"/>
      <c r="B2157" s="208"/>
      <c r="C2157" s="208"/>
      <c r="D2157" s="208"/>
      <c r="E2157" s="208"/>
      <c r="F2157" s="208"/>
      <c r="G2157" s="208"/>
      <c r="H2157" s="208"/>
      <c r="I2157" s="208"/>
      <c r="J2157" s="208"/>
    </row>
    <row r="2158" spans="1:10" customFormat="1" ht="18" customHeight="1" x14ac:dyDescent="0.2">
      <c r="A2158" s="179"/>
      <c r="B2158" s="180" t="s">
        <v>1</v>
      </c>
      <c r="C2158" s="179" t="s">
        <v>2</v>
      </c>
      <c r="D2158" s="179" t="s">
        <v>3</v>
      </c>
      <c r="E2158" s="281" t="s">
        <v>3297</v>
      </c>
      <c r="F2158" s="281"/>
      <c r="G2158" s="181" t="s">
        <v>4</v>
      </c>
      <c r="H2158" s="180" t="s">
        <v>5</v>
      </c>
      <c r="I2158" s="180" t="s">
        <v>6</v>
      </c>
      <c r="J2158" s="180" t="s">
        <v>8</v>
      </c>
    </row>
    <row r="2159" spans="1:10" customFormat="1" ht="51.95" customHeight="1" x14ac:dyDescent="0.2">
      <c r="A2159" s="187" t="s">
        <v>3298</v>
      </c>
      <c r="B2159" s="189" t="s">
        <v>3637</v>
      </c>
      <c r="C2159" s="187" t="s">
        <v>15</v>
      </c>
      <c r="D2159" s="187" t="s">
        <v>3638</v>
      </c>
      <c r="E2159" s="282" t="s">
        <v>3338</v>
      </c>
      <c r="F2159" s="282"/>
      <c r="G2159" s="188" t="s">
        <v>3342</v>
      </c>
      <c r="H2159" s="199">
        <v>1</v>
      </c>
      <c r="I2159" s="190">
        <v>2.04</v>
      </c>
      <c r="J2159" s="190">
        <v>2.04</v>
      </c>
    </row>
    <row r="2160" spans="1:10" customFormat="1" ht="39" customHeight="1" x14ac:dyDescent="0.2">
      <c r="A2160" s="200" t="s">
        <v>3300</v>
      </c>
      <c r="B2160" s="201" t="s">
        <v>3667</v>
      </c>
      <c r="C2160" s="200" t="s">
        <v>15</v>
      </c>
      <c r="D2160" s="200" t="s">
        <v>3668</v>
      </c>
      <c r="E2160" s="283" t="s">
        <v>3658</v>
      </c>
      <c r="F2160" s="283"/>
      <c r="G2160" s="202" t="s">
        <v>55</v>
      </c>
      <c r="H2160" s="203">
        <v>1</v>
      </c>
      <c r="I2160" s="204">
        <v>0.38</v>
      </c>
      <c r="J2160" s="204">
        <v>0.38</v>
      </c>
    </row>
    <row r="2161" spans="1:10" customFormat="1" ht="51.95" customHeight="1" x14ac:dyDescent="0.2">
      <c r="A2161" s="200" t="s">
        <v>3300</v>
      </c>
      <c r="B2161" s="201" t="s">
        <v>3669</v>
      </c>
      <c r="C2161" s="200" t="s">
        <v>15</v>
      </c>
      <c r="D2161" s="200" t="s">
        <v>3670</v>
      </c>
      <c r="E2161" s="283" t="s">
        <v>3658</v>
      </c>
      <c r="F2161" s="283"/>
      <c r="G2161" s="202" t="s">
        <v>55</v>
      </c>
      <c r="H2161" s="203">
        <v>1</v>
      </c>
      <c r="I2161" s="204">
        <v>1.66</v>
      </c>
      <c r="J2161" s="204">
        <v>1.66</v>
      </c>
    </row>
    <row r="2162" spans="1:10" customFormat="1" ht="25.5" x14ac:dyDescent="0.2">
      <c r="A2162" s="206"/>
      <c r="B2162" s="206"/>
      <c r="C2162" s="206"/>
      <c r="D2162" s="206"/>
      <c r="E2162" s="206" t="s">
        <v>3313</v>
      </c>
      <c r="F2162" s="207">
        <v>0</v>
      </c>
      <c r="G2162" s="206" t="s">
        <v>3314</v>
      </c>
      <c r="H2162" s="207">
        <v>0</v>
      </c>
      <c r="I2162" s="206" t="s">
        <v>3315</v>
      </c>
      <c r="J2162" s="207">
        <v>0</v>
      </c>
    </row>
    <row r="2163" spans="1:10" customFormat="1" ht="15" thickBot="1" x14ac:dyDescent="0.25">
      <c r="A2163" s="206"/>
      <c r="B2163" s="206"/>
      <c r="C2163" s="206"/>
      <c r="D2163" s="206"/>
      <c r="E2163" s="206" t="s">
        <v>3316</v>
      </c>
      <c r="F2163" s="207">
        <v>0.56000000000000005</v>
      </c>
      <c r="G2163" s="206"/>
      <c r="H2163" s="285" t="s">
        <v>3317</v>
      </c>
      <c r="I2163" s="285"/>
      <c r="J2163" s="207">
        <v>2.6</v>
      </c>
    </row>
    <row r="2164" spans="1:10" customFormat="1" ht="0.95" customHeight="1" thickTop="1" x14ac:dyDescent="0.2">
      <c r="A2164" s="208"/>
      <c r="B2164" s="208"/>
      <c r="C2164" s="208"/>
      <c r="D2164" s="208"/>
      <c r="E2164" s="208"/>
      <c r="F2164" s="208"/>
      <c r="G2164" s="208"/>
      <c r="H2164" s="208"/>
      <c r="I2164" s="208"/>
      <c r="J2164" s="208"/>
    </row>
    <row r="2165" spans="1:10" customFormat="1" ht="18" customHeight="1" x14ac:dyDescent="0.2">
      <c r="A2165" s="179"/>
      <c r="B2165" s="180" t="s">
        <v>1</v>
      </c>
      <c r="C2165" s="179" t="s">
        <v>2</v>
      </c>
      <c r="D2165" s="179" t="s">
        <v>3</v>
      </c>
      <c r="E2165" s="281" t="s">
        <v>3297</v>
      </c>
      <c r="F2165" s="281"/>
      <c r="G2165" s="181" t="s">
        <v>4</v>
      </c>
      <c r="H2165" s="180" t="s">
        <v>5</v>
      </c>
      <c r="I2165" s="180" t="s">
        <v>6</v>
      </c>
      <c r="J2165" s="180" t="s">
        <v>8</v>
      </c>
    </row>
    <row r="2166" spans="1:10" customFormat="1" ht="51.95" customHeight="1" x14ac:dyDescent="0.2">
      <c r="A2166" s="187" t="s">
        <v>3298</v>
      </c>
      <c r="B2166" s="189" t="s">
        <v>3635</v>
      </c>
      <c r="C2166" s="187" t="s">
        <v>15</v>
      </c>
      <c r="D2166" s="187" t="s">
        <v>3636</v>
      </c>
      <c r="E2166" s="282" t="s">
        <v>3338</v>
      </c>
      <c r="F2166" s="282"/>
      <c r="G2166" s="188" t="s">
        <v>3339</v>
      </c>
      <c r="H2166" s="199">
        <v>1</v>
      </c>
      <c r="I2166" s="190">
        <v>6.81</v>
      </c>
      <c r="J2166" s="190">
        <v>6.81</v>
      </c>
    </row>
    <row r="2167" spans="1:10" customFormat="1" ht="51.95" customHeight="1" x14ac:dyDescent="0.2">
      <c r="A2167" s="200" t="s">
        <v>3300</v>
      </c>
      <c r="B2167" s="201" t="s">
        <v>3671</v>
      </c>
      <c r="C2167" s="200" t="s">
        <v>15</v>
      </c>
      <c r="D2167" s="200" t="s">
        <v>3672</v>
      </c>
      <c r="E2167" s="283" t="s">
        <v>3658</v>
      </c>
      <c r="F2167" s="283"/>
      <c r="G2167" s="202" t="s">
        <v>55</v>
      </c>
      <c r="H2167" s="203">
        <v>1</v>
      </c>
      <c r="I2167" s="204">
        <v>1.82</v>
      </c>
      <c r="J2167" s="204">
        <v>1.82</v>
      </c>
    </row>
    <row r="2168" spans="1:10" customFormat="1" ht="51.95" customHeight="1" x14ac:dyDescent="0.2">
      <c r="A2168" s="200" t="s">
        <v>3300</v>
      </c>
      <c r="B2168" s="201" t="s">
        <v>3669</v>
      </c>
      <c r="C2168" s="200" t="s">
        <v>15</v>
      </c>
      <c r="D2168" s="200" t="s">
        <v>3670</v>
      </c>
      <c r="E2168" s="283" t="s">
        <v>3658</v>
      </c>
      <c r="F2168" s="283"/>
      <c r="G2168" s="202" t="s">
        <v>55</v>
      </c>
      <c r="H2168" s="203">
        <v>1</v>
      </c>
      <c r="I2168" s="204">
        <v>1.66</v>
      </c>
      <c r="J2168" s="204">
        <v>1.66</v>
      </c>
    </row>
    <row r="2169" spans="1:10" customFormat="1" ht="39" customHeight="1" x14ac:dyDescent="0.2">
      <c r="A2169" s="200" t="s">
        <v>3300</v>
      </c>
      <c r="B2169" s="201" t="s">
        <v>3667</v>
      </c>
      <c r="C2169" s="200" t="s">
        <v>15</v>
      </c>
      <c r="D2169" s="200" t="s">
        <v>3668</v>
      </c>
      <c r="E2169" s="283" t="s">
        <v>3658</v>
      </c>
      <c r="F2169" s="283"/>
      <c r="G2169" s="202" t="s">
        <v>55</v>
      </c>
      <c r="H2169" s="203">
        <v>1</v>
      </c>
      <c r="I2169" s="204">
        <v>0.38</v>
      </c>
      <c r="J2169" s="204">
        <v>0.38</v>
      </c>
    </row>
    <row r="2170" spans="1:10" customFormat="1" ht="51.95" customHeight="1" x14ac:dyDescent="0.2">
      <c r="A2170" s="200" t="s">
        <v>3300</v>
      </c>
      <c r="B2170" s="201" t="s">
        <v>3673</v>
      </c>
      <c r="C2170" s="200" t="s">
        <v>15</v>
      </c>
      <c r="D2170" s="200" t="s">
        <v>3674</v>
      </c>
      <c r="E2170" s="283" t="s">
        <v>3658</v>
      </c>
      <c r="F2170" s="283"/>
      <c r="G2170" s="202" t="s">
        <v>55</v>
      </c>
      <c r="H2170" s="203">
        <v>1</v>
      </c>
      <c r="I2170" s="204">
        <v>2.95</v>
      </c>
      <c r="J2170" s="204">
        <v>2.95</v>
      </c>
    </row>
    <row r="2171" spans="1:10" customFormat="1" ht="25.5" x14ac:dyDescent="0.2">
      <c r="A2171" s="206"/>
      <c r="B2171" s="206"/>
      <c r="C2171" s="206"/>
      <c r="D2171" s="206"/>
      <c r="E2171" s="206" t="s">
        <v>3313</v>
      </c>
      <c r="F2171" s="207">
        <v>0</v>
      </c>
      <c r="G2171" s="206" t="s">
        <v>3314</v>
      </c>
      <c r="H2171" s="207">
        <v>0</v>
      </c>
      <c r="I2171" s="206" t="s">
        <v>3315</v>
      </c>
      <c r="J2171" s="207">
        <v>0</v>
      </c>
    </row>
    <row r="2172" spans="1:10" customFormat="1" ht="15" thickBot="1" x14ac:dyDescent="0.25">
      <c r="A2172" s="206"/>
      <c r="B2172" s="206"/>
      <c r="C2172" s="206"/>
      <c r="D2172" s="206"/>
      <c r="E2172" s="206" t="s">
        <v>3316</v>
      </c>
      <c r="F2172" s="207">
        <v>1.87</v>
      </c>
      <c r="G2172" s="206"/>
      <c r="H2172" s="285" t="s">
        <v>3317</v>
      </c>
      <c r="I2172" s="285"/>
      <c r="J2172" s="207">
        <v>8.68</v>
      </c>
    </row>
    <row r="2173" spans="1:10" customFormat="1" ht="0.95" customHeight="1" thickTop="1" x14ac:dyDescent="0.2">
      <c r="A2173" s="208"/>
      <c r="B2173" s="208"/>
      <c r="C2173" s="208"/>
      <c r="D2173" s="208"/>
      <c r="E2173" s="208"/>
      <c r="F2173" s="208"/>
      <c r="G2173" s="208"/>
      <c r="H2173" s="208"/>
      <c r="I2173" s="208"/>
      <c r="J2173" s="208"/>
    </row>
    <row r="2174" spans="1:10" customFormat="1" ht="18" customHeight="1" x14ac:dyDescent="0.2">
      <c r="A2174" s="179"/>
      <c r="B2174" s="180" t="s">
        <v>1</v>
      </c>
      <c r="C2174" s="179" t="s">
        <v>2</v>
      </c>
      <c r="D2174" s="179" t="s">
        <v>3</v>
      </c>
      <c r="E2174" s="281" t="s">
        <v>3297</v>
      </c>
      <c r="F2174" s="281"/>
      <c r="G2174" s="181" t="s">
        <v>4</v>
      </c>
      <c r="H2174" s="180" t="s">
        <v>5</v>
      </c>
      <c r="I2174" s="180" t="s">
        <v>6</v>
      </c>
      <c r="J2174" s="180" t="s">
        <v>8</v>
      </c>
    </row>
    <row r="2175" spans="1:10" customFormat="1" ht="51.95" customHeight="1" x14ac:dyDescent="0.2">
      <c r="A2175" s="187" t="s">
        <v>3298</v>
      </c>
      <c r="B2175" s="189" t="s">
        <v>3669</v>
      </c>
      <c r="C2175" s="187" t="s">
        <v>15</v>
      </c>
      <c r="D2175" s="187" t="s">
        <v>3670</v>
      </c>
      <c r="E2175" s="282" t="s">
        <v>3658</v>
      </c>
      <c r="F2175" s="282"/>
      <c r="G2175" s="188" t="s">
        <v>55</v>
      </c>
      <c r="H2175" s="199">
        <v>1</v>
      </c>
      <c r="I2175" s="190">
        <v>1.66</v>
      </c>
      <c r="J2175" s="190">
        <v>1.66</v>
      </c>
    </row>
    <row r="2176" spans="1:10" customFormat="1" ht="39" customHeight="1" x14ac:dyDescent="0.2">
      <c r="A2176" s="107" t="s">
        <v>2572</v>
      </c>
      <c r="B2176" s="109" t="s">
        <v>3001</v>
      </c>
      <c r="C2176" s="107" t="s">
        <v>15</v>
      </c>
      <c r="D2176" s="107" t="s">
        <v>3675</v>
      </c>
      <c r="E2176" s="284" t="s">
        <v>2919</v>
      </c>
      <c r="F2176" s="284"/>
      <c r="G2176" s="108" t="s">
        <v>25</v>
      </c>
      <c r="H2176" s="205">
        <v>6.3999999999999997E-5</v>
      </c>
      <c r="I2176" s="178">
        <v>26062.37</v>
      </c>
      <c r="J2176" s="178">
        <v>1.66</v>
      </c>
    </row>
    <row r="2177" spans="1:10" customFormat="1" ht="25.5" x14ac:dyDescent="0.2">
      <c r="A2177" s="206"/>
      <c r="B2177" s="206"/>
      <c r="C2177" s="206"/>
      <c r="D2177" s="206"/>
      <c r="E2177" s="206" t="s">
        <v>3313</v>
      </c>
      <c r="F2177" s="207">
        <v>0</v>
      </c>
      <c r="G2177" s="206" t="s">
        <v>3314</v>
      </c>
      <c r="H2177" s="207">
        <v>0</v>
      </c>
      <c r="I2177" s="206" t="s">
        <v>3315</v>
      </c>
      <c r="J2177" s="207">
        <v>0</v>
      </c>
    </row>
    <row r="2178" spans="1:10" customFormat="1" ht="15" thickBot="1" x14ac:dyDescent="0.25">
      <c r="A2178" s="206"/>
      <c r="B2178" s="206"/>
      <c r="C2178" s="206"/>
      <c r="D2178" s="206"/>
      <c r="E2178" s="206" t="s">
        <v>3316</v>
      </c>
      <c r="F2178" s="207">
        <v>0.45</v>
      </c>
      <c r="G2178" s="206"/>
      <c r="H2178" s="285" t="s">
        <v>3317</v>
      </c>
      <c r="I2178" s="285"/>
      <c r="J2178" s="207">
        <v>2.11</v>
      </c>
    </row>
    <row r="2179" spans="1:10" customFormat="1" ht="0.95" customHeight="1" thickTop="1" x14ac:dyDescent="0.2">
      <c r="A2179" s="208"/>
      <c r="B2179" s="208"/>
      <c r="C2179" s="208"/>
      <c r="D2179" s="208"/>
      <c r="E2179" s="208"/>
      <c r="F2179" s="208"/>
      <c r="G2179" s="208"/>
      <c r="H2179" s="208"/>
      <c r="I2179" s="208"/>
      <c r="J2179" s="208"/>
    </row>
    <row r="2180" spans="1:10" customFormat="1" ht="18" customHeight="1" x14ac:dyDescent="0.2">
      <c r="A2180" s="179"/>
      <c r="B2180" s="180" t="s">
        <v>1</v>
      </c>
      <c r="C2180" s="179" t="s">
        <v>2</v>
      </c>
      <c r="D2180" s="179" t="s">
        <v>3</v>
      </c>
      <c r="E2180" s="281" t="s">
        <v>3297</v>
      </c>
      <c r="F2180" s="281"/>
      <c r="G2180" s="181" t="s">
        <v>4</v>
      </c>
      <c r="H2180" s="180" t="s">
        <v>5</v>
      </c>
      <c r="I2180" s="180" t="s">
        <v>6</v>
      </c>
      <c r="J2180" s="180" t="s">
        <v>8</v>
      </c>
    </row>
    <row r="2181" spans="1:10" customFormat="1" ht="39" customHeight="1" x14ac:dyDescent="0.2">
      <c r="A2181" s="187" t="s">
        <v>3298</v>
      </c>
      <c r="B2181" s="189" t="s">
        <v>3667</v>
      </c>
      <c r="C2181" s="187" t="s">
        <v>15</v>
      </c>
      <c r="D2181" s="187" t="s">
        <v>3668</v>
      </c>
      <c r="E2181" s="282" t="s">
        <v>3658</v>
      </c>
      <c r="F2181" s="282"/>
      <c r="G2181" s="188" t="s">
        <v>55</v>
      </c>
      <c r="H2181" s="199">
        <v>1</v>
      </c>
      <c r="I2181" s="190">
        <v>0.38</v>
      </c>
      <c r="J2181" s="190">
        <v>0.38</v>
      </c>
    </row>
    <row r="2182" spans="1:10" customFormat="1" ht="39" customHeight="1" x14ac:dyDescent="0.2">
      <c r="A2182" s="107" t="s">
        <v>2572</v>
      </c>
      <c r="B2182" s="109" t="s">
        <v>3001</v>
      </c>
      <c r="C2182" s="107" t="s">
        <v>15</v>
      </c>
      <c r="D2182" s="107" t="s">
        <v>3675</v>
      </c>
      <c r="E2182" s="284" t="s">
        <v>2919</v>
      </c>
      <c r="F2182" s="284"/>
      <c r="G2182" s="108" t="s">
        <v>25</v>
      </c>
      <c r="H2182" s="205">
        <v>1.4800000000000001E-5</v>
      </c>
      <c r="I2182" s="178">
        <v>26062.37</v>
      </c>
      <c r="J2182" s="178">
        <v>0.38</v>
      </c>
    </row>
    <row r="2183" spans="1:10" customFormat="1" ht="25.5" x14ac:dyDescent="0.2">
      <c r="A2183" s="206"/>
      <c r="B2183" s="206"/>
      <c r="C2183" s="206"/>
      <c r="D2183" s="206"/>
      <c r="E2183" s="206" t="s">
        <v>3313</v>
      </c>
      <c r="F2183" s="207">
        <v>0</v>
      </c>
      <c r="G2183" s="206" t="s">
        <v>3314</v>
      </c>
      <c r="H2183" s="207">
        <v>0</v>
      </c>
      <c r="I2183" s="206" t="s">
        <v>3315</v>
      </c>
      <c r="J2183" s="207">
        <v>0</v>
      </c>
    </row>
    <row r="2184" spans="1:10" customFormat="1" ht="15" thickBot="1" x14ac:dyDescent="0.25">
      <c r="A2184" s="206"/>
      <c r="B2184" s="206"/>
      <c r="C2184" s="206"/>
      <c r="D2184" s="206"/>
      <c r="E2184" s="206" t="s">
        <v>3316</v>
      </c>
      <c r="F2184" s="207">
        <v>0.1</v>
      </c>
      <c r="G2184" s="206"/>
      <c r="H2184" s="285" t="s">
        <v>3317</v>
      </c>
      <c r="I2184" s="285"/>
      <c r="J2184" s="207">
        <v>0.48</v>
      </c>
    </row>
    <row r="2185" spans="1:10" customFormat="1" ht="0.95" customHeight="1" thickTop="1" x14ac:dyDescent="0.2">
      <c r="A2185" s="208"/>
      <c r="B2185" s="208"/>
      <c r="C2185" s="208"/>
      <c r="D2185" s="208"/>
      <c r="E2185" s="208"/>
      <c r="F2185" s="208"/>
      <c r="G2185" s="208"/>
      <c r="H2185" s="208"/>
      <c r="I2185" s="208"/>
      <c r="J2185" s="208"/>
    </row>
    <row r="2186" spans="1:10" customFormat="1" ht="18" customHeight="1" x14ac:dyDescent="0.2">
      <c r="A2186" s="179"/>
      <c r="B2186" s="180" t="s">
        <v>1</v>
      </c>
      <c r="C2186" s="179" t="s">
        <v>2</v>
      </c>
      <c r="D2186" s="179" t="s">
        <v>3</v>
      </c>
      <c r="E2186" s="281" t="s">
        <v>3297</v>
      </c>
      <c r="F2186" s="281"/>
      <c r="G2186" s="181" t="s">
        <v>4</v>
      </c>
      <c r="H2186" s="180" t="s">
        <v>5</v>
      </c>
      <c r="I2186" s="180" t="s">
        <v>6</v>
      </c>
      <c r="J2186" s="180" t="s">
        <v>8</v>
      </c>
    </row>
    <row r="2187" spans="1:10" customFormat="1" ht="51.95" customHeight="1" x14ac:dyDescent="0.2">
      <c r="A2187" s="187" t="s">
        <v>3298</v>
      </c>
      <c r="B2187" s="189" t="s">
        <v>3671</v>
      </c>
      <c r="C2187" s="187" t="s">
        <v>15</v>
      </c>
      <c r="D2187" s="187" t="s">
        <v>3672</v>
      </c>
      <c r="E2187" s="282" t="s">
        <v>3658</v>
      </c>
      <c r="F2187" s="282"/>
      <c r="G2187" s="188" t="s">
        <v>55</v>
      </c>
      <c r="H2187" s="199">
        <v>1</v>
      </c>
      <c r="I2187" s="190">
        <v>1.82</v>
      </c>
      <c r="J2187" s="190">
        <v>1.82</v>
      </c>
    </row>
    <row r="2188" spans="1:10" customFormat="1" ht="39" customHeight="1" x14ac:dyDescent="0.2">
      <c r="A2188" s="107" t="s">
        <v>2572</v>
      </c>
      <c r="B2188" s="109" t="s">
        <v>3001</v>
      </c>
      <c r="C2188" s="107" t="s">
        <v>15</v>
      </c>
      <c r="D2188" s="107" t="s">
        <v>3675</v>
      </c>
      <c r="E2188" s="284" t="s">
        <v>2919</v>
      </c>
      <c r="F2188" s="284"/>
      <c r="G2188" s="108" t="s">
        <v>25</v>
      </c>
      <c r="H2188" s="205">
        <v>6.9999999999999994E-5</v>
      </c>
      <c r="I2188" s="178">
        <v>26062.37</v>
      </c>
      <c r="J2188" s="178">
        <v>1.82</v>
      </c>
    </row>
    <row r="2189" spans="1:10" customFormat="1" ht="25.5" x14ac:dyDescent="0.2">
      <c r="A2189" s="206"/>
      <c r="B2189" s="206"/>
      <c r="C2189" s="206"/>
      <c r="D2189" s="206"/>
      <c r="E2189" s="206" t="s">
        <v>3313</v>
      </c>
      <c r="F2189" s="207">
        <v>0</v>
      </c>
      <c r="G2189" s="206" t="s">
        <v>3314</v>
      </c>
      <c r="H2189" s="207">
        <v>0</v>
      </c>
      <c r="I2189" s="206" t="s">
        <v>3315</v>
      </c>
      <c r="J2189" s="207">
        <v>0</v>
      </c>
    </row>
    <row r="2190" spans="1:10" customFormat="1" ht="15" thickBot="1" x14ac:dyDescent="0.25">
      <c r="A2190" s="206"/>
      <c r="B2190" s="206"/>
      <c r="C2190" s="206"/>
      <c r="D2190" s="206"/>
      <c r="E2190" s="206" t="s">
        <v>3316</v>
      </c>
      <c r="F2190" s="207">
        <v>0.5</v>
      </c>
      <c r="G2190" s="206"/>
      <c r="H2190" s="285" t="s">
        <v>3317</v>
      </c>
      <c r="I2190" s="285"/>
      <c r="J2190" s="207">
        <v>2.3199999999999998</v>
      </c>
    </row>
    <row r="2191" spans="1:10" customFormat="1" ht="0.95" customHeight="1" thickTop="1" x14ac:dyDescent="0.2">
      <c r="A2191" s="208"/>
      <c r="B2191" s="208"/>
      <c r="C2191" s="208"/>
      <c r="D2191" s="208"/>
      <c r="E2191" s="208"/>
      <c r="F2191" s="208"/>
      <c r="G2191" s="208"/>
      <c r="H2191" s="208"/>
      <c r="I2191" s="208"/>
      <c r="J2191" s="208"/>
    </row>
    <row r="2192" spans="1:10" customFormat="1" ht="18" customHeight="1" x14ac:dyDescent="0.2">
      <c r="A2192" s="179"/>
      <c r="B2192" s="180" t="s">
        <v>1</v>
      </c>
      <c r="C2192" s="179" t="s">
        <v>2</v>
      </c>
      <c r="D2192" s="179" t="s">
        <v>3</v>
      </c>
      <c r="E2192" s="281" t="s">
        <v>3297</v>
      </c>
      <c r="F2192" s="281"/>
      <c r="G2192" s="181" t="s">
        <v>4</v>
      </c>
      <c r="H2192" s="180" t="s">
        <v>5</v>
      </c>
      <c r="I2192" s="180" t="s">
        <v>6</v>
      </c>
      <c r="J2192" s="180" t="s">
        <v>8</v>
      </c>
    </row>
    <row r="2193" spans="1:10" customFormat="1" ht="51.95" customHeight="1" x14ac:dyDescent="0.2">
      <c r="A2193" s="187" t="s">
        <v>3298</v>
      </c>
      <c r="B2193" s="189" t="s">
        <v>3673</v>
      </c>
      <c r="C2193" s="187" t="s">
        <v>15</v>
      </c>
      <c r="D2193" s="187" t="s">
        <v>3674</v>
      </c>
      <c r="E2193" s="282" t="s">
        <v>3658</v>
      </c>
      <c r="F2193" s="282"/>
      <c r="G2193" s="188" t="s">
        <v>55</v>
      </c>
      <c r="H2193" s="199">
        <v>1</v>
      </c>
      <c r="I2193" s="190">
        <v>2.95</v>
      </c>
      <c r="J2193" s="190">
        <v>2.95</v>
      </c>
    </row>
    <row r="2194" spans="1:10" customFormat="1" ht="26.1" customHeight="1" x14ac:dyDescent="0.2">
      <c r="A2194" s="107" t="s">
        <v>2572</v>
      </c>
      <c r="B2194" s="109" t="s">
        <v>2998</v>
      </c>
      <c r="C2194" s="107" t="s">
        <v>15</v>
      </c>
      <c r="D2194" s="107" t="s">
        <v>2999</v>
      </c>
      <c r="E2194" s="284" t="s">
        <v>3666</v>
      </c>
      <c r="F2194" s="284"/>
      <c r="G2194" s="108" t="s">
        <v>3000</v>
      </c>
      <c r="H2194" s="205">
        <v>2.5</v>
      </c>
      <c r="I2194" s="178">
        <v>1.18</v>
      </c>
      <c r="J2194" s="178">
        <v>2.95</v>
      </c>
    </row>
    <row r="2195" spans="1:10" customFormat="1" ht="25.5" x14ac:dyDescent="0.2">
      <c r="A2195" s="206"/>
      <c r="B2195" s="206"/>
      <c r="C2195" s="206"/>
      <c r="D2195" s="206"/>
      <c r="E2195" s="206" t="s">
        <v>3313</v>
      </c>
      <c r="F2195" s="207">
        <v>0</v>
      </c>
      <c r="G2195" s="206" t="s">
        <v>3314</v>
      </c>
      <c r="H2195" s="207">
        <v>0</v>
      </c>
      <c r="I2195" s="206" t="s">
        <v>3315</v>
      </c>
      <c r="J2195" s="207">
        <v>0</v>
      </c>
    </row>
    <row r="2196" spans="1:10" customFormat="1" ht="15" thickBot="1" x14ac:dyDescent="0.25">
      <c r="A2196" s="206"/>
      <c r="B2196" s="206"/>
      <c r="C2196" s="206"/>
      <c r="D2196" s="206"/>
      <c r="E2196" s="206" t="s">
        <v>3316</v>
      </c>
      <c r="F2196" s="207">
        <v>0.81</v>
      </c>
      <c r="G2196" s="206"/>
      <c r="H2196" s="285" t="s">
        <v>3317</v>
      </c>
      <c r="I2196" s="285"/>
      <c r="J2196" s="207">
        <v>3.76</v>
      </c>
    </row>
    <row r="2197" spans="1:10" customFormat="1" ht="0.95" customHeight="1" thickTop="1" x14ac:dyDescent="0.2">
      <c r="A2197" s="208"/>
      <c r="B2197" s="208"/>
      <c r="C2197" s="208"/>
      <c r="D2197" s="208"/>
      <c r="E2197" s="208"/>
      <c r="F2197" s="208"/>
      <c r="G2197" s="208"/>
      <c r="H2197" s="208"/>
      <c r="I2197" s="208"/>
      <c r="J2197" s="208"/>
    </row>
    <row r="2198" spans="1:10" customFormat="1" ht="18" customHeight="1" x14ac:dyDescent="0.2">
      <c r="A2198" s="179"/>
      <c r="B2198" s="180" t="s">
        <v>1</v>
      </c>
      <c r="C2198" s="179" t="s">
        <v>2</v>
      </c>
      <c r="D2198" s="179" t="s">
        <v>3</v>
      </c>
      <c r="E2198" s="281" t="s">
        <v>3297</v>
      </c>
      <c r="F2198" s="281"/>
      <c r="G2198" s="181" t="s">
        <v>4</v>
      </c>
      <c r="H2198" s="180" t="s">
        <v>5</v>
      </c>
      <c r="I2198" s="180" t="s">
        <v>6</v>
      </c>
      <c r="J2198" s="180" t="s">
        <v>8</v>
      </c>
    </row>
    <row r="2199" spans="1:10" customFormat="1" ht="26.1" customHeight="1" x14ac:dyDescent="0.2">
      <c r="A2199" s="187" t="s">
        <v>3298</v>
      </c>
      <c r="B2199" s="189" t="s">
        <v>3626</v>
      </c>
      <c r="C2199" s="187" t="s">
        <v>15</v>
      </c>
      <c r="D2199" s="187" t="s">
        <v>3627</v>
      </c>
      <c r="E2199" s="282" t="s">
        <v>3306</v>
      </c>
      <c r="F2199" s="282"/>
      <c r="G2199" s="188" t="s">
        <v>55</v>
      </c>
      <c r="H2199" s="199">
        <v>1</v>
      </c>
      <c r="I2199" s="190">
        <v>34.9</v>
      </c>
      <c r="J2199" s="190">
        <v>34.9</v>
      </c>
    </row>
    <row r="2200" spans="1:10" customFormat="1" ht="26.1" customHeight="1" x14ac:dyDescent="0.2">
      <c r="A2200" s="200" t="s">
        <v>3300</v>
      </c>
      <c r="B2200" s="201" t="s">
        <v>3676</v>
      </c>
      <c r="C2200" s="200" t="s">
        <v>15</v>
      </c>
      <c r="D2200" s="200" t="s">
        <v>3677</v>
      </c>
      <c r="E2200" s="283" t="s">
        <v>3306</v>
      </c>
      <c r="F2200" s="283"/>
      <c r="G2200" s="202" t="s">
        <v>55</v>
      </c>
      <c r="H2200" s="203">
        <v>1</v>
      </c>
      <c r="I2200" s="204">
        <v>0.4</v>
      </c>
      <c r="J2200" s="204">
        <v>0.4</v>
      </c>
    </row>
    <row r="2201" spans="1:10" customFormat="1" ht="26.1" customHeight="1" x14ac:dyDescent="0.2">
      <c r="A2201" s="107" t="s">
        <v>2572</v>
      </c>
      <c r="B2201" s="109" t="s">
        <v>2949</v>
      </c>
      <c r="C2201" s="107" t="s">
        <v>15</v>
      </c>
      <c r="D2201" s="107" t="s">
        <v>2950</v>
      </c>
      <c r="E2201" s="284" t="s">
        <v>3615</v>
      </c>
      <c r="F2201" s="284"/>
      <c r="G2201" s="108" t="s">
        <v>55</v>
      </c>
      <c r="H2201" s="205">
        <v>1</v>
      </c>
      <c r="I2201" s="178">
        <v>1.41</v>
      </c>
      <c r="J2201" s="178">
        <v>1.41</v>
      </c>
    </row>
    <row r="2202" spans="1:10" customFormat="1" ht="24" customHeight="1" x14ac:dyDescent="0.2">
      <c r="A2202" s="107" t="s">
        <v>2572</v>
      </c>
      <c r="B2202" s="109" t="s">
        <v>3002</v>
      </c>
      <c r="C2202" s="107" t="s">
        <v>15</v>
      </c>
      <c r="D2202" s="107" t="s">
        <v>3003</v>
      </c>
      <c r="E2202" s="284" t="s">
        <v>2609</v>
      </c>
      <c r="F2202" s="284"/>
      <c r="G2202" s="108" t="s">
        <v>55</v>
      </c>
      <c r="H2202" s="205">
        <v>1</v>
      </c>
      <c r="I2202" s="178">
        <v>27.76</v>
      </c>
      <c r="J2202" s="178">
        <v>27.76</v>
      </c>
    </row>
    <row r="2203" spans="1:10" customFormat="1" ht="26.1" customHeight="1" x14ac:dyDescent="0.2">
      <c r="A2203" s="107" t="s">
        <v>2572</v>
      </c>
      <c r="B2203" s="109" t="s">
        <v>2939</v>
      </c>
      <c r="C2203" s="107" t="s">
        <v>15</v>
      </c>
      <c r="D2203" s="107" t="s">
        <v>3617</v>
      </c>
      <c r="E2203" s="284" t="s">
        <v>3615</v>
      </c>
      <c r="F2203" s="284"/>
      <c r="G2203" s="108" t="s">
        <v>55</v>
      </c>
      <c r="H2203" s="205">
        <v>1</v>
      </c>
      <c r="I2203" s="178">
        <v>1.57</v>
      </c>
      <c r="J2203" s="178">
        <v>1.57</v>
      </c>
    </row>
    <row r="2204" spans="1:10" customFormat="1" ht="26.1" customHeight="1" x14ac:dyDescent="0.2">
      <c r="A2204" s="107" t="s">
        <v>2572</v>
      </c>
      <c r="B2204" s="109" t="s">
        <v>2938</v>
      </c>
      <c r="C2204" s="107" t="s">
        <v>15</v>
      </c>
      <c r="D2204" s="107" t="s">
        <v>3614</v>
      </c>
      <c r="E2204" s="284" t="s">
        <v>3615</v>
      </c>
      <c r="F2204" s="284"/>
      <c r="G2204" s="108" t="s">
        <v>55</v>
      </c>
      <c r="H2204" s="205">
        <v>1</v>
      </c>
      <c r="I2204" s="178">
        <v>0.9</v>
      </c>
      <c r="J2204" s="178">
        <v>0.9</v>
      </c>
    </row>
    <row r="2205" spans="1:10" customFormat="1" ht="26.1" customHeight="1" x14ac:dyDescent="0.2">
      <c r="A2205" s="107" t="s">
        <v>2572</v>
      </c>
      <c r="B2205" s="109" t="s">
        <v>2937</v>
      </c>
      <c r="C2205" s="107" t="s">
        <v>15</v>
      </c>
      <c r="D2205" s="107" t="s">
        <v>3618</v>
      </c>
      <c r="E2205" s="284" t="s">
        <v>3615</v>
      </c>
      <c r="F2205" s="284"/>
      <c r="G2205" s="108" t="s">
        <v>55</v>
      </c>
      <c r="H2205" s="205">
        <v>1</v>
      </c>
      <c r="I2205" s="178">
        <v>2.41</v>
      </c>
      <c r="J2205" s="178">
        <v>2.41</v>
      </c>
    </row>
    <row r="2206" spans="1:10" customFormat="1" ht="26.1" customHeight="1" x14ac:dyDescent="0.2">
      <c r="A2206" s="107" t="s">
        <v>2572</v>
      </c>
      <c r="B2206" s="109" t="s">
        <v>2940</v>
      </c>
      <c r="C2206" s="107" t="s">
        <v>15</v>
      </c>
      <c r="D2206" s="107" t="s">
        <v>3616</v>
      </c>
      <c r="E2206" s="284" t="s">
        <v>3615</v>
      </c>
      <c r="F2206" s="284"/>
      <c r="G2206" s="108" t="s">
        <v>55</v>
      </c>
      <c r="H2206" s="205">
        <v>1</v>
      </c>
      <c r="I2206" s="178">
        <v>0.11</v>
      </c>
      <c r="J2206" s="178">
        <v>0.11</v>
      </c>
    </row>
    <row r="2207" spans="1:10" customFormat="1" ht="26.1" customHeight="1" x14ac:dyDescent="0.2">
      <c r="A2207" s="107" t="s">
        <v>2572</v>
      </c>
      <c r="B2207" s="109" t="s">
        <v>2947</v>
      </c>
      <c r="C2207" s="107" t="s">
        <v>15</v>
      </c>
      <c r="D2207" s="107" t="s">
        <v>2948</v>
      </c>
      <c r="E2207" s="284" t="s">
        <v>3615</v>
      </c>
      <c r="F2207" s="284"/>
      <c r="G2207" s="108" t="s">
        <v>55</v>
      </c>
      <c r="H2207" s="205">
        <v>1</v>
      </c>
      <c r="I2207" s="178">
        <v>0.34</v>
      </c>
      <c r="J2207" s="178">
        <v>0.34</v>
      </c>
    </row>
    <row r="2208" spans="1:10" customFormat="1" ht="25.5" x14ac:dyDescent="0.2">
      <c r="A2208" s="206"/>
      <c r="B2208" s="206"/>
      <c r="C2208" s="206"/>
      <c r="D2208" s="206"/>
      <c r="E2208" s="206" t="s">
        <v>3313</v>
      </c>
      <c r="F2208" s="207">
        <v>28.16</v>
      </c>
      <c r="G2208" s="206" t="s">
        <v>3314</v>
      </c>
      <c r="H2208" s="207">
        <v>0</v>
      </c>
      <c r="I2208" s="206" t="s">
        <v>3315</v>
      </c>
      <c r="J2208" s="207">
        <v>28.16</v>
      </c>
    </row>
    <row r="2209" spans="1:10" customFormat="1" ht="15" thickBot="1" x14ac:dyDescent="0.25">
      <c r="A2209" s="206"/>
      <c r="B2209" s="206"/>
      <c r="C2209" s="206"/>
      <c r="D2209" s="206"/>
      <c r="E2209" s="206" t="s">
        <v>3316</v>
      </c>
      <c r="F2209" s="207">
        <v>9.61</v>
      </c>
      <c r="G2209" s="206"/>
      <c r="H2209" s="285" t="s">
        <v>3317</v>
      </c>
      <c r="I2209" s="285"/>
      <c r="J2209" s="207">
        <v>44.51</v>
      </c>
    </row>
    <row r="2210" spans="1:10" customFormat="1" ht="0.95" customHeight="1" thickTop="1" x14ac:dyDescent="0.2">
      <c r="A2210" s="208"/>
      <c r="B2210" s="208"/>
      <c r="C2210" s="208"/>
      <c r="D2210" s="208"/>
      <c r="E2210" s="208"/>
      <c r="F2210" s="208"/>
      <c r="G2210" s="208"/>
      <c r="H2210" s="208"/>
      <c r="I2210" s="208"/>
      <c r="J2210" s="208"/>
    </row>
    <row r="2211" spans="1:10" customFormat="1" ht="18" customHeight="1" x14ac:dyDescent="0.2">
      <c r="A2211" s="179"/>
      <c r="B2211" s="180" t="s">
        <v>1</v>
      </c>
      <c r="C2211" s="179" t="s">
        <v>2</v>
      </c>
      <c r="D2211" s="179" t="s">
        <v>3</v>
      </c>
      <c r="E2211" s="281" t="s">
        <v>3297</v>
      </c>
      <c r="F2211" s="281"/>
      <c r="G2211" s="181" t="s">
        <v>4</v>
      </c>
      <c r="H2211" s="180" t="s">
        <v>5</v>
      </c>
      <c r="I2211" s="180" t="s">
        <v>6</v>
      </c>
      <c r="J2211" s="180" t="s">
        <v>8</v>
      </c>
    </row>
    <row r="2212" spans="1:10" customFormat="1" ht="24" customHeight="1" x14ac:dyDescent="0.2">
      <c r="A2212" s="187" t="s">
        <v>3298</v>
      </c>
      <c r="B2212" s="189" t="s">
        <v>3304</v>
      </c>
      <c r="C2212" s="187" t="s">
        <v>15</v>
      </c>
      <c r="D2212" s="187" t="s">
        <v>3305</v>
      </c>
      <c r="E2212" s="282" t="s">
        <v>3306</v>
      </c>
      <c r="F2212" s="282"/>
      <c r="G2212" s="188" t="s">
        <v>55</v>
      </c>
      <c r="H2212" s="199">
        <v>1</v>
      </c>
      <c r="I2212" s="190">
        <v>30.96</v>
      </c>
      <c r="J2212" s="190">
        <v>30.96</v>
      </c>
    </row>
    <row r="2213" spans="1:10" customFormat="1" ht="26.1" customHeight="1" x14ac:dyDescent="0.2">
      <c r="A2213" s="200" t="s">
        <v>3300</v>
      </c>
      <c r="B2213" s="201" t="s">
        <v>3678</v>
      </c>
      <c r="C2213" s="200" t="s">
        <v>15</v>
      </c>
      <c r="D2213" s="200" t="s">
        <v>3679</v>
      </c>
      <c r="E2213" s="283" t="s">
        <v>3306</v>
      </c>
      <c r="F2213" s="283"/>
      <c r="G2213" s="202" t="s">
        <v>55</v>
      </c>
      <c r="H2213" s="203">
        <v>1</v>
      </c>
      <c r="I2213" s="204">
        <v>0.27</v>
      </c>
      <c r="J2213" s="204">
        <v>0.27</v>
      </c>
    </row>
    <row r="2214" spans="1:10" customFormat="1" ht="26.1" customHeight="1" x14ac:dyDescent="0.2">
      <c r="A2214" s="107" t="s">
        <v>2572</v>
      </c>
      <c r="B2214" s="109" t="s">
        <v>2949</v>
      </c>
      <c r="C2214" s="107" t="s">
        <v>15</v>
      </c>
      <c r="D2214" s="107" t="s">
        <v>2950</v>
      </c>
      <c r="E2214" s="284" t="s">
        <v>3615</v>
      </c>
      <c r="F2214" s="284"/>
      <c r="G2214" s="108" t="s">
        <v>55</v>
      </c>
      <c r="H2214" s="205">
        <v>1</v>
      </c>
      <c r="I2214" s="178">
        <v>1.41</v>
      </c>
      <c r="J2214" s="178">
        <v>1.41</v>
      </c>
    </row>
    <row r="2215" spans="1:10" customFormat="1" ht="26.1" customHeight="1" x14ac:dyDescent="0.2">
      <c r="A2215" s="107" t="s">
        <v>2572</v>
      </c>
      <c r="B2215" s="109" t="s">
        <v>2940</v>
      </c>
      <c r="C2215" s="107" t="s">
        <v>15</v>
      </c>
      <c r="D2215" s="107" t="s">
        <v>3616</v>
      </c>
      <c r="E2215" s="284" t="s">
        <v>3615</v>
      </c>
      <c r="F2215" s="284"/>
      <c r="G2215" s="108" t="s">
        <v>55</v>
      </c>
      <c r="H2215" s="205">
        <v>1</v>
      </c>
      <c r="I2215" s="178">
        <v>0.11</v>
      </c>
      <c r="J2215" s="178">
        <v>0.11</v>
      </c>
    </row>
    <row r="2216" spans="1:10" customFormat="1" ht="26.1" customHeight="1" x14ac:dyDescent="0.2">
      <c r="A2216" s="107" t="s">
        <v>2572</v>
      </c>
      <c r="B2216" s="109" t="s">
        <v>2938</v>
      </c>
      <c r="C2216" s="107" t="s">
        <v>15</v>
      </c>
      <c r="D2216" s="107" t="s">
        <v>3614</v>
      </c>
      <c r="E2216" s="284" t="s">
        <v>3615</v>
      </c>
      <c r="F2216" s="284"/>
      <c r="G2216" s="108" t="s">
        <v>55</v>
      </c>
      <c r="H2216" s="205">
        <v>1</v>
      </c>
      <c r="I2216" s="178">
        <v>0.9</v>
      </c>
      <c r="J2216" s="178">
        <v>0.9</v>
      </c>
    </row>
    <row r="2217" spans="1:10" customFormat="1" ht="26.1" customHeight="1" x14ac:dyDescent="0.2">
      <c r="A2217" s="107" t="s">
        <v>2572</v>
      </c>
      <c r="B2217" s="109" t="s">
        <v>2947</v>
      </c>
      <c r="C2217" s="107" t="s">
        <v>15</v>
      </c>
      <c r="D2217" s="107" t="s">
        <v>2948</v>
      </c>
      <c r="E2217" s="284" t="s">
        <v>3615</v>
      </c>
      <c r="F2217" s="284"/>
      <c r="G2217" s="108" t="s">
        <v>55</v>
      </c>
      <c r="H2217" s="205">
        <v>1</v>
      </c>
      <c r="I2217" s="178">
        <v>0.34</v>
      </c>
      <c r="J2217" s="178">
        <v>0.34</v>
      </c>
    </row>
    <row r="2218" spans="1:10" customFormat="1" ht="26.1" customHeight="1" x14ac:dyDescent="0.2">
      <c r="A2218" s="107" t="s">
        <v>2572</v>
      </c>
      <c r="B2218" s="109" t="s">
        <v>2939</v>
      </c>
      <c r="C2218" s="107" t="s">
        <v>15</v>
      </c>
      <c r="D2218" s="107" t="s">
        <v>3617</v>
      </c>
      <c r="E2218" s="284" t="s">
        <v>3615</v>
      </c>
      <c r="F2218" s="284"/>
      <c r="G2218" s="108" t="s">
        <v>55</v>
      </c>
      <c r="H2218" s="205">
        <v>1</v>
      </c>
      <c r="I2218" s="178">
        <v>1.57</v>
      </c>
      <c r="J2218" s="178">
        <v>1.57</v>
      </c>
    </row>
    <row r="2219" spans="1:10" customFormat="1" ht="26.1" customHeight="1" x14ac:dyDescent="0.2">
      <c r="A2219" s="107" t="s">
        <v>2572</v>
      </c>
      <c r="B2219" s="109" t="s">
        <v>2937</v>
      </c>
      <c r="C2219" s="107" t="s">
        <v>15</v>
      </c>
      <c r="D2219" s="107" t="s">
        <v>3618</v>
      </c>
      <c r="E2219" s="284" t="s">
        <v>3615</v>
      </c>
      <c r="F2219" s="284"/>
      <c r="G2219" s="108" t="s">
        <v>55</v>
      </c>
      <c r="H2219" s="205">
        <v>1</v>
      </c>
      <c r="I2219" s="178">
        <v>2.41</v>
      </c>
      <c r="J2219" s="178">
        <v>2.41</v>
      </c>
    </row>
    <row r="2220" spans="1:10" customFormat="1" ht="24" customHeight="1" x14ac:dyDescent="0.2">
      <c r="A2220" s="107" t="s">
        <v>2572</v>
      </c>
      <c r="B2220" s="109" t="s">
        <v>3004</v>
      </c>
      <c r="C2220" s="107" t="s">
        <v>15</v>
      </c>
      <c r="D2220" s="107" t="s">
        <v>3680</v>
      </c>
      <c r="E2220" s="284" t="s">
        <v>2609</v>
      </c>
      <c r="F2220" s="284"/>
      <c r="G2220" s="108" t="s">
        <v>55</v>
      </c>
      <c r="H2220" s="205">
        <v>1</v>
      </c>
      <c r="I2220" s="178">
        <v>23.95</v>
      </c>
      <c r="J2220" s="178">
        <v>23.95</v>
      </c>
    </row>
    <row r="2221" spans="1:10" customFormat="1" ht="25.5" x14ac:dyDescent="0.2">
      <c r="A2221" s="206"/>
      <c r="B2221" s="206"/>
      <c r="C2221" s="206"/>
      <c r="D2221" s="206"/>
      <c r="E2221" s="206" t="s">
        <v>3313</v>
      </c>
      <c r="F2221" s="207">
        <v>24.22</v>
      </c>
      <c r="G2221" s="206" t="s">
        <v>3314</v>
      </c>
      <c r="H2221" s="207">
        <v>0</v>
      </c>
      <c r="I2221" s="206" t="s">
        <v>3315</v>
      </c>
      <c r="J2221" s="207">
        <v>24.22</v>
      </c>
    </row>
    <row r="2222" spans="1:10" customFormat="1" ht="15" thickBot="1" x14ac:dyDescent="0.25">
      <c r="A2222" s="206"/>
      <c r="B2222" s="206"/>
      <c r="C2222" s="206"/>
      <c r="D2222" s="206"/>
      <c r="E2222" s="206" t="s">
        <v>3316</v>
      </c>
      <c r="F2222" s="207">
        <v>8.52</v>
      </c>
      <c r="G2222" s="206"/>
      <c r="H2222" s="285" t="s">
        <v>3317</v>
      </c>
      <c r="I2222" s="285"/>
      <c r="J2222" s="207">
        <v>39.479999999999997</v>
      </c>
    </row>
    <row r="2223" spans="1:10" customFormat="1" ht="0.95" customHeight="1" thickTop="1" x14ac:dyDescent="0.2">
      <c r="A2223" s="208"/>
      <c r="B2223" s="208"/>
      <c r="C2223" s="208"/>
      <c r="D2223" s="208"/>
      <c r="E2223" s="208"/>
      <c r="F2223" s="208"/>
      <c r="G2223" s="208"/>
      <c r="H2223" s="208"/>
      <c r="I2223" s="208"/>
      <c r="J2223" s="208"/>
    </row>
    <row r="2224" spans="1:10" customFormat="1" ht="18" customHeight="1" x14ac:dyDescent="0.2">
      <c r="A2224" s="179"/>
      <c r="B2224" s="180" t="s">
        <v>1</v>
      </c>
      <c r="C2224" s="179" t="s">
        <v>2</v>
      </c>
      <c r="D2224" s="179" t="s">
        <v>3</v>
      </c>
      <c r="E2224" s="281" t="s">
        <v>3297</v>
      </c>
      <c r="F2224" s="281"/>
      <c r="G2224" s="181" t="s">
        <v>4</v>
      </c>
      <c r="H2224" s="180" t="s">
        <v>5</v>
      </c>
      <c r="I2224" s="180" t="s">
        <v>6</v>
      </c>
      <c r="J2224" s="180" t="s">
        <v>8</v>
      </c>
    </row>
    <row r="2225" spans="1:10" customFormat="1" ht="39" customHeight="1" x14ac:dyDescent="0.2">
      <c r="A2225" s="187" t="s">
        <v>3298</v>
      </c>
      <c r="B2225" s="189" t="s">
        <v>3681</v>
      </c>
      <c r="C2225" s="187" t="s">
        <v>15</v>
      </c>
      <c r="D2225" s="187" t="s">
        <v>3682</v>
      </c>
      <c r="E2225" s="282" t="s">
        <v>3338</v>
      </c>
      <c r="F2225" s="282"/>
      <c r="G2225" s="188" t="s">
        <v>3339</v>
      </c>
      <c r="H2225" s="199">
        <v>1</v>
      </c>
      <c r="I2225" s="190">
        <v>48.65</v>
      </c>
      <c r="J2225" s="190">
        <v>48.65</v>
      </c>
    </row>
    <row r="2226" spans="1:10" customFormat="1" ht="39" customHeight="1" x14ac:dyDescent="0.2">
      <c r="A2226" s="200" t="s">
        <v>3300</v>
      </c>
      <c r="B2226" s="201" t="s">
        <v>3683</v>
      </c>
      <c r="C2226" s="200" t="s">
        <v>15</v>
      </c>
      <c r="D2226" s="200" t="s">
        <v>3684</v>
      </c>
      <c r="E2226" s="283" t="s">
        <v>3658</v>
      </c>
      <c r="F2226" s="283"/>
      <c r="G2226" s="202" t="s">
        <v>55</v>
      </c>
      <c r="H2226" s="203">
        <v>1</v>
      </c>
      <c r="I2226" s="204">
        <v>0.81</v>
      </c>
      <c r="J2226" s="204">
        <v>0.81</v>
      </c>
    </row>
    <row r="2227" spans="1:10" customFormat="1" ht="26.1" customHeight="1" x14ac:dyDescent="0.2">
      <c r="A2227" s="200" t="s">
        <v>3300</v>
      </c>
      <c r="B2227" s="201" t="s">
        <v>3685</v>
      </c>
      <c r="C2227" s="200" t="s">
        <v>15</v>
      </c>
      <c r="D2227" s="200" t="s">
        <v>3686</v>
      </c>
      <c r="E2227" s="283" t="s">
        <v>3306</v>
      </c>
      <c r="F2227" s="283"/>
      <c r="G2227" s="202" t="s">
        <v>55</v>
      </c>
      <c r="H2227" s="203">
        <v>1</v>
      </c>
      <c r="I2227" s="204">
        <v>40.58</v>
      </c>
      <c r="J2227" s="204">
        <v>40.58</v>
      </c>
    </row>
    <row r="2228" spans="1:10" customFormat="1" ht="39" customHeight="1" x14ac:dyDescent="0.2">
      <c r="A2228" s="200" t="s">
        <v>3300</v>
      </c>
      <c r="B2228" s="201" t="s">
        <v>3687</v>
      </c>
      <c r="C2228" s="200" t="s">
        <v>15</v>
      </c>
      <c r="D2228" s="200" t="s">
        <v>3688</v>
      </c>
      <c r="E2228" s="283" t="s">
        <v>3658</v>
      </c>
      <c r="F2228" s="283"/>
      <c r="G2228" s="202" t="s">
        <v>55</v>
      </c>
      <c r="H2228" s="203">
        <v>1</v>
      </c>
      <c r="I2228" s="204">
        <v>6.44</v>
      </c>
      <c r="J2228" s="204">
        <v>6.44</v>
      </c>
    </row>
    <row r="2229" spans="1:10" customFormat="1" ht="39" customHeight="1" x14ac:dyDescent="0.2">
      <c r="A2229" s="200" t="s">
        <v>3300</v>
      </c>
      <c r="B2229" s="201" t="s">
        <v>3689</v>
      </c>
      <c r="C2229" s="200" t="s">
        <v>15</v>
      </c>
      <c r="D2229" s="200" t="s">
        <v>3690</v>
      </c>
      <c r="E2229" s="283" t="s">
        <v>3658</v>
      </c>
      <c r="F2229" s="283"/>
      <c r="G2229" s="202" t="s">
        <v>55</v>
      </c>
      <c r="H2229" s="203">
        <v>1</v>
      </c>
      <c r="I2229" s="204">
        <v>0.65</v>
      </c>
      <c r="J2229" s="204">
        <v>0.65</v>
      </c>
    </row>
    <row r="2230" spans="1:10" customFormat="1" ht="39" customHeight="1" x14ac:dyDescent="0.2">
      <c r="A2230" s="200" t="s">
        <v>3300</v>
      </c>
      <c r="B2230" s="201" t="s">
        <v>3691</v>
      </c>
      <c r="C2230" s="200" t="s">
        <v>15</v>
      </c>
      <c r="D2230" s="200" t="s">
        <v>3692</v>
      </c>
      <c r="E2230" s="283" t="s">
        <v>3658</v>
      </c>
      <c r="F2230" s="283"/>
      <c r="G2230" s="202" t="s">
        <v>55</v>
      </c>
      <c r="H2230" s="203">
        <v>1</v>
      </c>
      <c r="I2230" s="204">
        <v>0.17</v>
      </c>
      <c r="J2230" s="204">
        <v>0.17</v>
      </c>
    </row>
    <row r="2231" spans="1:10" customFormat="1" ht="25.5" x14ac:dyDescent="0.2">
      <c r="A2231" s="206"/>
      <c r="B2231" s="206"/>
      <c r="C2231" s="206"/>
      <c r="D2231" s="206"/>
      <c r="E2231" s="206" t="s">
        <v>3313</v>
      </c>
      <c r="F2231" s="207">
        <v>34.659999999999997</v>
      </c>
      <c r="G2231" s="206" t="s">
        <v>3314</v>
      </c>
      <c r="H2231" s="207">
        <v>0</v>
      </c>
      <c r="I2231" s="206" t="s">
        <v>3315</v>
      </c>
      <c r="J2231" s="207">
        <v>34.659999999999997</v>
      </c>
    </row>
    <row r="2232" spans="1:10" customFormat="1" ht="15" thickBot="1" x14ac:dyDescent="0.25">
      <c r="A2232" s="206"/>
      <c r="B2232" s="206"/>
      <c r="C2232" s="206"/>
      <c r="D2232" s="206"/>
      <c r="E2232" s="206" t="s">
        <v>3316</v>
      </c>
      <c r="F2232" s="207">
        <v>13.39</v>
      </c>
      <c r="G2232" s="206"/>
      <c r="H2232" s="285" t="s">
        <v>3317</v>
      </c>
      <c r="I2232" s="285"/>
      <c r="J2232" s="207">
        <v>62.04</v>
      </c>
    </row>
    <row r="2233" spans="1:10" customFormat="1" ht="0.95" customHeight="1" thickTop="1" x14ac:dyDescent="0.2">
      <c r="A2233" s="208"/>
      <c r="B2233" s="208"/>
      <c r="C2233" s="208"/>
      <c r="D2233" s="208"/>
      <c r="E2233" s="208"/>
      <c r="F2233" s="208"/>
      <c r="G2233" s="208"/>
      <c r="H2233" s="208"/>
      <c r="I2233" s="208"/>
      <c r="J2233" s="208"/>
    </row>
    <row r="2234" spans="1:10" customFormat="1" ht="18" customHeight="1" x14ac:dyDescent="0.2">
      <c r="A2234" s="179"/>
      <c r="B2234" s="180" t="s">
        <v>1</v>
      </c>
      <c r="C2234" s="179" t="s">
        <v>2</v>
      </c>
      <c r="D2234" s="179" t="s">
        <v>3</v>
      </c>
      <c r="E2234" s="281" t="s">
        <v>3297</v>
      </c>
      <c r="F2234" s="281"/>
      <c r="G2234" s="181" t="s">
        <v>4</v>
      </c>
      <c r="H2234" s="180" t="s">
        <v>5</v>
      </c>
      <c r="I2234" s="180" t="s">
        <v>6</v>
      </c>
      <c r="J2234" s="180" t="s">
        <v>8</v>
      </c>
    </row>
    <row r="2235" spans="1:10" customFormat="1" ht="39" customHeight="1" x14ac:dyDescent="0.2">
      <c r="A2235" s="187" t="s">
        <v>3298</v>
      </c>
      <c r="B2235" s="189" t="s">
        <v>3689</v>
      </c>
      <c r="C2235" s="187" t="s">
        <v>15</v>
      </c>
      <c r="D2235" s="187" t="s">
        <v>3690</v>
      </c>
      <c r="E2235" s="282" t="s">
        <v>3658</v>
      </c>
      <c r="F2235" s="282"/>
      <c r="G2235" s="188" t="s">
        <v>55</v>
      </c>
      <c r="H2235" s="199">
        <v>1</v>
      </c>
      <c r="I2235" s="190">
        <v>0.65</v>
      </c>
      <c r="J2235" s="190">
        <v>0.65</v>
      </c>
    </row>
    <row r="2236" spans="1:10" customFormat="1" ht="26.1" customHeight="1" x14ac:dyDescent="0.2">
      <c r="A2236" s="107" t="s">
        <v>2572</v>
      </c>
      <c r="B2236" s="109" t="s">
        <v>3005</v>
      </c>
      <c r="C2236" s="107" t="s">
        <v>15</v>
      </c>
      <c r="D2236" s="107" t="s">
        <v>3006</v>
      </c>
      <c r="E2236" s="284" t="s">
        <v>2919</v>
      </c>
      <c r="F2236" s="284"/>
      <c r="G2236" s="108" t="s">
        <v>25</v>
      </c>
      <c r="H2236" s="205">
        <v>5.3300000000000001E-5</v>
      </c>
      <c r="I2236" s="178">
        <v>12267.39</v>
      </c>
      <c r="J2236" s="178">
        <v>0.65</v>
      </c>
    </row>
    <row r="2237" spans="1:10" customFormat="1" ht="25.5" x14ac:dyDescent="0.2">
      <c r="A2237" s="206"/>
      <c r="B2237" s="206"/>
      <c r="C2237" s="206"/>
      <c r="D2237" s="206"/>
      <c r="E2237" s="206" t="s">
        <v>3313</v>
      </c>
      <c r="F2237" s="207">
        <v>0</v>
      </c>
      <c r="G2237" s="206" t="s">
        <v>3314</v>
      </c>
      <c r="H2237" s="207">
        <v>0</v>
      </c>
      <c r="I2237" s="206" t="s">
        <v>3315</v>
      </c>
      <c r="J2237" s="207">
        <v>0</v>
      </c>
    </row>
    <row r="2238" spans="1:10" customFormat="1" ht="15" thickBot="1" x14ac:dyDescent="0.25">
      <c r="A2238" s="206"/>
      <c r="B2238" s="206"/>
      <c r="C2238" s="206"/>
      <c r="D2238" s="206"/>
      <c r="E2238" s="206" t="s">
        <v>3316</v>
      </c>
      <c r="F2238" s="207">
        <v>0.17</v>
      </c>
      <c r="G2238" s="206"/>
      <c r="H2238" s="285" t="s">
        <v>3317</v>
      </c>
      <c r="I2238" s="285"/>
      <c r="J2238" s="207">
        <v>0.82</v>
      </c>
    </row>
    <row r="2239" spans="1:10" customFormat="1" ht="0.95" customHeight="1" thickTop="1" x14ac:dyDescent="0.2">
      <c r="A2239" s="208"/>
      <c r="B2239" s="208"/>
      <c r="C2239" s="208"/>
      <c r="D2239" s="208"/>
      <c r="E2239" s="208"/>
      <c r="F2239" s="208"/>
      <c r="G2239" s="208"/>
      <c r="H2239" s="208"/>
      <c r="I2239" s="208"/>
      <c r="J2239" s="208"/>
    </row>
    <row r="2240" spans="1:10" customFormat="1" ht="18" customHeight="1" x14ac:dyDescent="0.2">
      <c r="A2240" s="179"/>
      <c r="B2240" s="180" t="s">
        <v>1</v>
      </c>
      <c r="C2240" s="179" t="s">
        <v>2</v>
      </c>
      <c r="D2240" s="179" t="s">
        <v>3</v>
      </c>
      <c r="E2240" s="281" t="s">
        <v>3297</v>
      </c>
      <c r="F2240" s="281"/>
      <c r="G2240" s="181" t="s">
        <v>4</v>
      </c>
      <c r="H2240" s="180" t="s">
        <v>5</v>
      </c>
      <c r="I2240" s="180" t="s">
        <v>6</v>
      </c>
      <c r="J2240" s="180" t="s">
        <v>8</v>
      </c>
    </row>
    <row r="2241" spans="1:10" customFormat="1" ht="39" customHeight="1" x14ac:dyDescent="0.2">
      <c r="A2241" s="187" t="s">
        <v>3298</v>
      </c>
      <c r="B2241" s="189" t="s">
        <v>3691</v>
      </c>
      <c r="C2241" s="187" t="s">
        <v>15</v>
      </c>
      <c r="D2241" s="187" t="s">
        <v>3692</v>
      </c>
      <c r="E2241" s="282" t="s">
        <v>3658</v>
      </c>
      <c r="F2241" s="282"/>
      <c r="G2241" s="188" t="s">
        <v>55</v>
      </c>
      <c r="H2241" s="199">
        <v>1</v>
      </c>
      <c r="I2241" s="190">
        <v>0.17</v>
      </c>
      <c r="J2241" s="190">
        <v>0.17</v>
      </c>
    </row>
    <row r="2242" spans="1:10" customFormat="1" ht="26.1" customHeight="1" x14ac:dyDescent="0.2">
      <c r="A2242" s="107" t="s">
        <v>2572</v>
      </c>
      <c r="B2242" s="109" t="s">
        <v>3005</v>
      </c>
      <c r="C2242" s="107" t="s">
        <v>15</v>
      </c>
      <c r="D2242" s="107" t="s">
        <v>3006</v>
      </c>
      <c r="E2242" s="284" t="s">
        <v>2919</v>
      </c>
      <c r="F2242" s="284"/>
      <c r="G2242" s="108" t="s">
        <v>25</v>
      </c>
      <c r="H2242" s="205">
        <v>1.43E-5</v>
      </c>
      <c r="I2242" s="178">
        <v>12267.39</v>
      </c>
      <c r="J2242" s="178">
        <v>0.17</v>
      </c>
    </row>
    <row r="2243" spans="1:10" customFormat="1" ht="25.5" x14ac:dyDescent="0.2">
      <c r="A2243" s="206"/>
      <c r="B2243" s="206"/>
      <c r="C2243" s="206"/>
      <c r="D2243" s="206"/>
      <c r="E2243" s="206" t="s">
        <v>3313</v>
      </c>
      <c r="F2243" s="207">
        <v>0</v>
      </c>
      <c r="G2243" s="206" t="s">
        <v>3314</v>
      </c>
      <c r="H2243" s="207">
        <v>0</v>
      </c>
      <c r="I2243" s="206" t="s">
        <v>3315</v>
      </c>
      <c r="J2243" s="207">
        <v>0</v>
      </c>
    </row>
    <row r="2244" spans="1:10" customFormat="1" ht="15" thickBot="1" x14ac:dyDescent="0.25">
      <c r="A2244" s="206"/>
      <c r="B2244" s="206"/>
      <c r="C2244" s="206"/>
      <c r="D2244" s="206"/>
      <c r="E2244" s="206" t="s">
        <v>3316</v>
      </c>
      <c r="F2244" s="207">
        <v>0.04</v>
      </c>
      <c r="G2244" s="206"/>
      <c r="H2244" s="285" t="s">
        <v>3317</v>
      </c>
      <c r="I2244" s="285"/>
      <c r="J2244" s="207">
        <v>0.21</v>
      </c>
    </row>
    <row r="2245" spans="1:10" customFormat="1" ht="0.95" customHeight="1" thickTop="1" x14ac:dyDescent="0.2">
      <c r="A2245" s="208"/>
      <c r="B2245" s="208"/>
      <c r="C2245" s="208"/>
      <c r="D2245" s="208"/>
      <c r="E2245" s="208"/>
      <c r="F2245" s="208"/>
      <c r="G2245" s="208"/>
      <c r="H2245" s="208"/>
      <c r="I2245" s="208"/>
      <c r="J2245" s="208"/>
    </row>
    <row r="2246" spans="1:10" customFormat="1" ht="18" customHeight="1" x14ac:dyDescent="0.2">
      <c r="A2246" s="179"/>
      <c r="B2246" s="180" t="s">
        <v>1</v>
      </c>
      <c r="C2246" s="179" t="s">
        <v>2</v>
      </c>
      <c r="D2246" s="179" t="s">
        <v>3</v>
      </c>
      <c r="E2246" s="281" t="s">
        <v>3297</v>
      </c>
      <c r="F2246" s="281"/>
      <c r="G2246" s="181" t="s">
        <v>4</v>
      </c>
      <c r="H2246" s="180" t="s">
        <v>5</v>
      </c>
      <c r="I2246" s="180" t="s">
        <v>6</v>
      </c>
      <c r="J2246" s="180" t="s">
        <v>8</v>
      </c>
    </row>
    <row r="2247" spans="1:10" customFormat="1" ht="39" customHeight="1" x14ac:dyDescent="0.2">
      <c r="A2247" s="187" t="s">
        <v>3298</v>
      </c>
      <c r="B2247" s="189" t="s">
        <v>3683</v>
      </c>
      <c r="C2247" s="187" t="s">
        <v>15</v>
      </c>
      <c r="D2247" s="187" t="s">
        <v>3684</v>
      </c>
      <c r="E2247" s="282" t="s">
        <v>3658</v>
      </c>
      <c r="F2247" s="282"/>
      <c r="G2247" s="188" t="s">
        <v>55</v>
      </c>
      <c r="H2247" s="199">
        <v>1</v>
      </c>
      <c r="I2247" s="190">
        <v>0.81</v>
      </c>
      <c r="J2247" s="190">
        <v>0.81</v>
      </c>
    </row>
    <row r="2248" spans="1:10" customFormat="1" ht="26.1" customHeight="1" x14ac:dyDescent="0.2">
      <c r="A2248" s="107" t="s">
        <v>2572</v>
      </c>
      <c r="B2248" s="109" t="s">
        <v>3005</v>
      </c>
      <c r="C2248" s="107" t="s">
        <v>15</v>
      </c>
      <c r="D2248" s="107" t="s">
        <v>3006</v>
      </c>
      <c r="E2248" s="284" t="s">
        <v>2919</v>
      </c>
      <c r="F2248" s="284"/>
      <c r="G2248" s="108" t="s">
        <v>25</v>
      </c>
      <c r="H2248" s="205">
        <v>6.6699999999999995E-5</v>
      </c>
      <c r="I2248" s="178">
        <v>12267.39</v>
      </c>
      <c r="J2248" s="178">
        <v>0.81</v>
      </c>
    </row>
    <row r="2249" spans="1:10" customFormat="1" ht="25.5" x14ac:dyDescent="0.2">
      <c r="A2249" s="206"/>
      <c r="B2249" s="206"/>
      <c r="C2249" s="206"/>
      <c r="D2249" s="206"/>
      <c r="E2249" s="206" t="s">
        <v>3313</v>
      </c>
      <c r="F2249" s="207">
        <v>0</v>
      </c>
      <c r="G2249" s="206" t="s">
        <v>3314</v>
      </c>
      <c r="H2249" s="207">
        <v>0</v>
      </c>
      <c r="I2249" s="206" t="s">
        <v>3315</v>
      </c>
      <c r="J2249" s="207">
        <v>0</v>
      </c>
    </row>
    <row r="2250" spans="1:10" customFormat="1" ht="15" thickBot="1" x14ac:dyDescent="0.25">
      <c r="A2250" s="206"/>
      <c r="B2250" s="206"/>
      <c r="C2250" s="206"/>
      <c r="D2250" s="206"/>
      <c r="E2250" s="206" t="s">
        <v>3316</v>
      </c>
      <c r="F2250" s="207">
        <v>0.22</v>
      </c>
      <c r="G2250" s="206"/>
      <c r="H2250" s="285" t="s">
        <v>3317</v>
      </c>
      <c r="I2250" s="285"/>
      <c r="J2250" s="207">
        <v>1.03</v>
      </c>
    </row>
    <row r="2251" spans="1:10" customFormat="1" ht="0.95" customHeight="1" thickTop="1" x14ac:dyDescent="0.2">
      <c r="A2251" s="208"/>
      <c r="B2251" s="208"/>
      <c r="C2251" s="208"/>
      <c r="D2251" s="208"/>
      <c r="E2251" s="208"/>
      <c r="F2251" s="208"/>
      <c r="G2251" s="208"/>
      <c r="H2251" s="208"/>
      <c r="I2251" s="208"/>
      <c r="J2251" s="208"/>
    </row>
    <row r="2252" spans="1:10" customFormat="1" ht="18" customHeight="1" x14ac:dyDescent="0.2">
      <c r="A2252" s="179"/>
      <c r="B2252" s="180" t="s">
        <v>1</v>
      </c>
      <c r="C2252" s="179" t="s">
        <v>2</v>
      </c>
      <c r="D2252" s="179" t="s">
        <v>3</v>
      </c>
      <c r="E2252" s="281" t="s">
        <v>3297</v>
      </c>
      <c r="F2252" s="281"/>
      <c r="G2252" s="181" t="s">
        <v>4</v>
      </c>
      <c r="H2252" s="180" t="s">
        <v>5</v>
      </c>
      <c r="I2252" s="180" t="s">
        <v>6</v>
      </c>
      <c r="J2252" s="180" t="s">
        <v>8</v>
      </c>
    </row>
    <row r="2253" spans="1:10" customFormat="1" ht="39" customHeight="1" x14ac:dyDescent="0.2">
      <c r="A2253" s="187" t="s">
        <v>3298</v>
      </c>
      <c r="B2253" s="189" t="s">
        <v>3687</v>
      </c>
      <c r="C2253" s="187" t="s">
        <v>15</v>
      </c>
      <c r="D2253" s="187" t="s">
        <v>3688</v>
      </c>
      <c r="E2253" s="282" t="s">
        <v>3658</v>
      </c>
      <c r="F2253" s="282"/>
      <c r="G2253" s="188" t="s">
        <v>55</v>
      </c>
      <c r="H2253" s="199">
        <v>1</v>
      </c>
      <c r="I2253" s="190">
        <v>6.44</v>
      </c>
      <c r="J2253" s="190">
        <v>6.44</v>
      </c>
    </row>
    <row r="2254" spans="1:10" customFormat="1" ht="24" customHeight="1" x14ac:dyDescent="0.2">
      <c r="A2254" s="107" t="s">
        <v>2572</v>
      </c>
      <c r="B2254" s="109" t="s">
        <v>3007</v>
      </c>
      <c r="C2254" s="107" t="s">
        <v>15</v>
      </c>
      <c r="D2254" s="107" t="s">
        <v>3008</v>
      </c>
      <c r="E2254" s="284" t="s">
        <v>2573</v>
      </c>
      <c r="F2254" s="284"/>
      <c r="G2254" s="108" t="s">
        <v>531</v>
      </c>
      <c r="H2254" s="205">
        <v>1.03</v>
      </c>
      <c r="I2254" s="178">
        <v>6.26</v>
      </c>
      <c r="J2254" s="178">
        <v>6.44</v>
      </c>
    </row>
    <row r="2255" spans="1:10" customFormat="1" ht="25.5" x14ac:dyDescent="0.2">
      <c r="A2255" s="206"/>
      <c r="B2255" s="206"/>
      <c r="C2255" s="206"/>
      <c r="D2255" s="206"/>
      <c r="E2255" s="206" t="s">
        <v>3313</v>
      </c>
      <c r="F2255" s="207">
        <v>0</v>
      </c>
      <c r="G2255" s="206" t="s">
        <v>3314</v>
      </c>
      <c r="H2255" s="207">
        <v>0</v>
      </c>
      <c r="I2255" s="206" t="s">
        <v>3315</v>
      </c>
      <c r="J2255" s="207">
        <v>0</v>
      </c>
    </row>
    <row r="2256" spans="1:10" customFormat="1" ht="15" thickBot="1" x14ac:dyDescent="0.25">
      <c r="A2256" s="206"/>
      <c r="B2256" s="206"/>
      <c r="C2256" s="206"/>
      <c r="D2256" s="206"/>
      <c r="E2256" s="206" t="s">
        <v>3316</v>
      </c>
      <c r="F2256" s="207">
        <v>1.77</v>
      </c>
      <c r="G2256" s="206"/>
      <c r="H2256" s="285" t="s">
        <v>3317</v>
      </c>
      <c r="I2256" s="285"/>
      <c r="J2256" s="207">
        <v>8.2100000000000009</v>
      </c>
    </row>
    <row r="2257" spans="1:10" customFormat="1" ht="0.95" customHeight="1" thickTop="1" x14ac:dyDescent="0.2">
      <c r="A2257" s="208"/>
      <c r="B2257" s="208"/>
      <c r="C2257" s="208"/>
      <c r="D2257" s="208"/>
      <c r="E2257" s="208"/>
      <c r="F2257" s="208"/>
      <c r="G2257" s="208"/>
      <c r="H2257" s="208"/>
      <c r="I2257" s="208"/>
      <c r="J2257" s="208"/>
    </row>
    <row r="2258" spans="1:10" customFormat="1" ht="18" customHeight="1" x14ac:dyDescent="0.2">
      <c r="A2258" s="179"/>
      <c r="B2258" s="180" t="s">
        <v>1</v>
      </c>
      <c r="C2258" s="179" t="s">
        <v>2</v>
      </c>
      <c r="D2258" s="179" t="s">
        <v>3</v>
      </c>
      <c r="E2258" s="281" t="s">
        <v>3297</v>
      </c>
      <c r="F2258" s="281"/>
      <c r="G2258" s="181" t="s">
        <v>4</v>
      </c>
      <c r="H2258" s="180" t="s">
        <v>5</v>
      </c>
      <c r="I2258" s="180" t="s">
        <v>6</v>
      </c>
      <c r="J2258" s="180" t="s">
        <v>8</v>
      </c>
    </row>
    <row r="2259" spans="1:10" customFormat="1" ht="39" customHeight="1" x14ac:dyDescent="0.2">
      <c r="A2259" s="187" t="s">
        <v>3298</v>
      </c>
      <c r="B2259" s="189" t="s">
        <v>3501</v>
      </c>
      <c r="C2259" s="187" t="s">
        <v>15</v>
      </c>
      <c r="D2259" s="187" t="s">
        <v>3502</v>
      </c>
      <c r="E2259" s="282" t="s">
        <v>3333</v>
      </c>
      <c r="F2259" s="282"/>
      <c r="G2259" s="188" t="s">
        <v>67</v>
      </c>
      <c r="H2259" s="199">
        <v>1</v>
      </c>
      <c r="I2259" s="190">
        <v>691.46</v>
      </c>
      <c r="J2259" s="190">
        <v>691.46</v>
      </c>
    </row>
    <row r="2260" spans="1:10" customFormat="1" ht="24" customHeight="1" x14ac:dyDescent="0.2">
      <c r="A2260" s="200" t="s">
        <v>3300</v>
      </c>
      <c r="B2260" s="201" t="s">
        <v>3304</v>
      </c>
      <c r="C2260" s="200" t="s">
        <v>15</v>
      </c>
      <c r="D2260" s="200" t="s">
        <v>3305</v>
      </c>
      <c r="E2260" s="283" t="s">
        <v>3306</v>
      </c>
      <c r="F2260" s="283"/>
      <c r="G2260" s="202" t="s">
        <v>55</v>
      </c>
      <c r="H2260" s="203">
        <v>0.19900000000000001</v>
      </c>
      <c r="I2260" s="204">
        <v>30.96</v>
      </c>
      <c r="J2260" s="204">
        <v>6.16</v>
      </c>
    </row>
    <row r="2261" spans="1:10" customFormat="1" ht="39" customHeight="1" x14ac:dyDescent="0.2">
      <c r="A2261" s="200" t="s">
        <v>3300</v>
      </c>
      <c r="B2261" s="201" t="s">
        <v>3336</v>
      </c>
      <c r="C2261" s="200" t="s">
        <v>15</v>
      </c>
      <c r="D2261" s="200" t="s">
        <v>3337</v>
      </c>
      <c r="E2261" s="283" t="s">
        <v>3338</v>
      </c>
      <c r="F2261" s="283"/>
      <c r="G2261" s="202" t="s">
        <v>3339</v>
      </c>
      <c r="H2261" s="203">
        <v>7.9000000000000001E-2</v>
      </c>
      <c r="I2261" s="204">
        <v>1.59</v>
      </c>
      <c r="J2261" s="204">
        <v>0.12</v>
      </c>
    </row>
    <row r="2262" spans="1:10" customFormat="1" ht="39" customHeight="1" x14ac:dyDescent="0.2">
      <c r="A2262" s="200" t="s">
        <v>3300</v>
      </c>
      <c r="B2262" s="201" t="s">
        <v>3340</v>
      </c>
      <c r="C2262" s="200" t="s">
        <v>15</v>
      </c>
      <c r="D2262" s="200" t="s">
        <v>3341</v>
      </c>
      <c r="E2262" s="283" t="s">
        <v>3338</v>
      </c>
      <c r="F2262" s="283"/>
      <c r="G2262" s="202" t="s">
        <v>3342</v>
      </c>
      <c r="H2262" s="203">
        <v>0.12</v>
      </c>
      <c r="I2262" s="204">
        <v>0.6</v>
      </c>
      <c r="J2262" s="204">
        <v>7.0000000000000007E-2</v>
      </c>
    </row>
    <row r="2263" spans="1:10" customFormat="1" ht="24" customHeight="1" x14ac:dyDescent="0.2">
      <c r="A2263" s="200" t="s">
        <v>3300</v>
      </c>
      <c r="B2263" s="201" t="s">
        <v>3334</v>
      </c>
      <c r="C2263" s="200" t="s">
        <v>15</v>
      </c>
      <c r="D2263" s="200" t="s">
        <v>3335</v>
      </c>
      <c r="E2263" s="283" t="s">
        <v>3306</v>
      </c>
      <c r="F2263" s="283"/>
      <c r="G2263" s="202" t="s">
        <v>55</v>
      </c>
      <c r="H2263" s="203">
        <v>0.79500000000000004</v>
      </c>
      <c r="I2263" s="204">
        <v>31.67</v>
      </c>
      <c r="J2263" s="204">
        <v>25.17</v>
      </c>
    </row>
    <row r="2264" spans="1:10" customFormat="1" ht="24" customHeight="1" x14ac:dyDescent="0.2">
      <c r="A2264" s="200" t="s">
        <v>3300</v>
      </c>
      <c r="B2264" s="201" t="s">
        <v>3307</v>
      </c>
      <c r="C2264" s="200" t="s">
        <v>15</v>
      </c>
      <c r="D2264" s="200" t="s">
        <v>3308</v>
      </c>
      <c r="E2264" s="283" t="s">
        <v>3306</v>
      </c>
      <c r="F2264" s="283"/>
      <c r="G2264" s="202" t="s">
        <v>55</v>
      </c>
      <c r="H2264" s="203">
        <v>0.89400000000000002</v>
      </c>
      <c r="I2264" s="204">
        <v>23.58</v>
      </c>
      <c r="J2264" s="204">
        <v>21.08</v>
      </c>
    </row>
    <row r="2265" spans="1:10" customFormat="1" ht="51.95" customHeight="1" x14ac:dyDescent="0.2">
      <c r="A2265" s="107" t="s">
        <v>2572</v>
      </c>
      <c r="B2265" s="109" t="s">
        <v>2598</v>
      </c>
      <c r="C2265" s="107" t="s">
        <v>15</v>
      </c>
      <c r="D2265" s="107" t="s">
        <v>3350</v>
      </c>
      <c r="E2265" s="284" t="s">
        <v>2573</v>
      </c>
      <c r="F2265" s="284"/>
      <c r="G2265" s="108" t="s">
        <v>67</v>
      </c>
      <c r="H2265" s="205">
        <v>1.103</v>
      </c>
      <c r="I2265" s="178">
        <v>579.21</v>
      </c>
      <c r="J2265" s="178">
        <v>638.86</v>
      </c>
    </row>
    <row r="2266" spans="1:10" customFormat="1" ht="25.5" x14ac:dyDescent="0.2">
      <c r="A2266" s="206"/>
      <c r="B2266" s="206"/>
      <c r="C2266" s="206"/>
      <c r="D2266" s="206"/>
      <c r="E2266" s="206" t="s">
        <v>3313</v>
      </c>
      <c r="F2266" s="207">
        <v>38.909999999999997</v>
      </c>
      <c r="G2266" s="206" t="s">
        <v>3314</v>
      </c>
      <c r="H2266" s="207">
        <v>0</v>
      </c>
      <c r="I2266" s="206" t="s">
        <v>3315</v>
      </c>
      <c r="J2266" s="207">
        <v>38.909999999999997</v>
      </c>
    </row>
    <row r="2267" spans="1:10" customFormat="1" ht="15" thickBot="1" x14ac:dyDescent="0.25">
      <c r="A2267" s="206"/>
      <c r="B2267" s="206"/>
      <c r="C2267" s="206"/>
      <c r="D2267" s="206"/>
      <c r="E2267" s="206" t="s">
        <v>3316</v>
      </c>
      <c r="F2267" s="207">
        <v>190.42</v>
      </c>
      <c r="G2267" s="206"/>
      <c r="H2267" s="285" t="s">
        <v>3317</v>
      </c>
      <c r="I2267" s="285"/>
      <c r="J2267" s="207">
        <v>881.88</v>
      </c>
    </row>
    <row r="2268" spans="1:10" customFormat="1" ht="0.95" customHeight="1" thickTop="1" x14ac:dyDescent="0.2">
      <c r="A2268" s="208"/>
      <c r="B2268" s="208"/>
      <c r="C2268" s="208"/>
      <c r="D2268" s="208"/>
      <c r="E2268" s="208"/>
      <c r="F2268" s="208"/>
      <c r="G2268" s="208"/>
      <c r="H2268" s="208"/>
      <c r="I2268" s="208"/>
      <c r="J2268" s="208"/>
    </row>
    <row r="2269" spans="1:10" customFormat="1" ht="18" customHeight="1" x14ac:dyDescent="0.2">
      <c r="A2269" s="179"/>
      <c r="B2269" s="180" t="s">
        <v>1</v>
      </c>
      <c r="C2269" s="179" t="s">
        <v>2</v>
      </c>
      <c r="D2269" s="179" t="s">
        <v>3</v>
      </c>
      <c r="E2269" s="281" t="s">
        <v>3297</v>
      </c>
      <c r="F2269" s="281"/>
      <c r="G2269" s="181" t="s">
        <v>4</v>
      </c>
      <c r="H2269" s="180" t="s">
        <v>5</v>
      </c>
      <c r="I2269" s="180" t="s">
        <v>6</v>
      </c>
      <c r="J2269" s="180" t="s">
        <v>8</v>
      </c>
    </row>
    <row r="2270" spans="1:10" customFormat="1" ht="39" customHeight="1" x14ac:dyDescent="0.2">
      <c r="A2270" s="187" t="s">
        <v>3298</v>
      </c>
      <c r="B2270" s="189" t="s">
        <v>3375</v>
      </c>
      <c r="C2270" s="187" t="s">
        <v>15</v>
      </c>
      <c r="D2270" s="187" t="s">
        <v>3376</v>
      </c>
      <c r="E2270" s="282" t="s">
        <v>3377</v>
      </c>
      <c r="F2270" s="282"/>
      <c r="G2270" s="188" t="s">
        <v>67</v>
      </c>
      <c r="H2270" s="199">
        <v>1</v>
      </c>
      <c r="I2270" s="190">
        <v>565.07000000000005</v>
      </c>
      <c r="J2270" s="190">
        <v>565.07000000000005</v>
      </c>
    </row>
    <row r="2271" spans="1:10" customFormat="1" ht="26.1" customHeight="1" x14ac:dyDescent="0.2">
      <c r="A2271" s="200" t="s">
        <v>3300</v>
      </c>
      <c r="B2271" s="201" t="s">
        <v>3633</v>
      </c>
      <c r="C2271" s="200" t="s">
        <v>15</v>
      </c>
      <c r="D2271" s="200" t="s">
        <v>3634</v>
      </c>
      <c r="E2271" s="283" t="s">
        <v>3306</v>
      </c>
      <c r="F2271" s="283"/>
      <c r="G2271" s="202" t="s">
        <v>55</v>
      </c>
      <c r="H2271" s="203">
        <v>1.6046</v>
      </c>
      <c r="I2271" s="204">
        <v>30.23</v>
      </c>
      <c r="J2271" s="204">
        <v>48.5</v>
      </c>
    </row>
    <row r="2272" spans="1:10" customFormat="1" ht="51.95" customHeight="1" x14ac:dyDescent="0.2">
      <c r="A2272" s="200" t="s">
        <v>3300</v>
      </c>
      <c r="B2272" s="201" t="s">
        <v>3629</v>
      </c>
      <c r="C2272" s="200" t="s">
        <v>15</v>
      </c>
      <c r="D2272" s="200" t="s">
        <v>3630</v>
      </c>
      <c r="E2272" s="283" t="s">
        <v>3338</v>
      </c>
      <c r="F2272" s="283"/>
      <c r="G2272" s="202" t="s">
        <v>3339</v>
      </c>
      <c r="H2272" s="203">
        <v>0.82589999999999997</v>
      </c>
      <c r="I2272" s="204">
        <v>2.41</v>
      </c>
      <c r="J2272" s="204">
        <v>1.99</v>
      </c>
    </row>
    <row r="2273" spans="1:10" customFormat="1" ht="51.95" customHeight="1" x14ac:dyDescent="0.2">
      <c r="A2273" s="200" t="s">
        <v>3300</v>
      </c>
      <c r="B2273" s="201" t="s">
        <v>3631</v>
      </c>
      <c r="C2273" s="200" t="s">
        <v>15</v>
      </c>
      <c r="D2273" s="200" t="s">
        <v>3632</v>
      </c>
      <c r="E2273" s="283" t="s">
        <v>3338</v>
      </c>
      <c r="F2273" s="283"/>
      <c r="G2273" s="202" t="s">
        <v>3342</v>
      </c>
      <c r="H2273" s="203">
        <v>0.77869999999999995</v>
      </c>
      <c r="I2273" s="204">
        <v>0.5</v>
      </c>
      <c r="J2273" s="204">
        <v>0.38</v>
      </c>
    </row>
    <row r="2274" spans="1:10" customFormat="1" ht="24" customHeight="1" x14ac:dyDescent="0.2">
      <c r="A2274" s="200" t="s">
        <v>3300</v>
      </c>
      <c r="B2274" s="201" t="s">
        <v>3307</v>
      </c>
      <c r="C2274" s="200" t="s">
        <v>15</v>
      </c>
      <c r="D2274" s="200" t="s">
        <v>3308</v>
      </c>
      <c r="E2274" s="283" t="s">
        <v>3306</v>
      </c>
      <c r="F2274" s="283"/>
      <c r="G2274" s="202" t="s">
        <v>55</v>
      </c>
      <c r="H2274" s="203">
        <v>2.5333000000000001</v>
      </c>
      <c r="I2274" s="204">
        <v>23.58</v>
      </c>
      <c r="J2274" s="204">
        <v>59.73</v>
      </c>
    </row>
    <row r="2275" spans="1:10" customFormat="1" ht="26.1" customHeight="1" x14ac:dyDescent="0.2">
      <c r="A2275" s="107" t="s">
        <v>2572</v>
      </c>
      <c r="B2275" s="109" t="s">
        <v>3009</v>
      </c>
      <c r="C2275" s="107" t="s">
        <v>15</v>
      </c>
      <c r="D2275" s="107" t="s">
        <v>3693</v>
      </c>
      <c r="E2275" s="284" t="s">
        <v>2573</v>
      </c>
      <c r="F2275" s="284"/>
      <c r="G2275" s="108" t="s">
        <v>67</v>
      </c>
      <c r="H2275" s="205">
        <v>0.58720000000000006</v>
      </c>
      <c r="I2275" s="178">
        <v>128.47</v>
      </c>
      <c r="J2275" s="178">
        <v>75.430000000000007</v>
      </c>
    </row>
    <row r="2276" spans="1:10" customFormat="1" ht="24" customHeight="1" x14ac:dyDescent="0.2">
      <c r="A2276" s="107" t="s">
        <v>2572</v>
      </c>
      <c r="B2276" s="109" t="s">
        <v>2632</v>
      </c>
      <c r="C2276" s="107" t="s">
        <v>15</v>
      </c>
      <c r="D2276" s="107" t="s">
        <v>2633</v>
      </c>
      <c r="E2276" s="284" t="s">
        <v>2573</v>
      </c>
      <c r="F2276" s="284"/>
      <c r="G2276" s="108" t="s">
        <v>82</v>
      </c>
      <c r="H2276" s="205">
        <v>322.97770000000003</v>
      </c>
      <c r="I2276" s="178">
        <v>0.78</v>
      </c>
      <c r="J2276" s="178">
        <v>251.92</v>
      </c>
    </row>
    <row r="2277" spans="1:10" customFormat="1" ht="26.1" customHeight="1" x14ac:dyDescent="0.2">
      <c r="A2277" s="107" t="s">
        <v>2572</v>
      </c>
      <c r="B2277" s="109" t="s">
        <v>2636</v>
      </c>
      <c r="C2277" s="107" t="s">
        <v>15</v>
      </c>
      <c r="D2277" s="107" t="s">
        <v>2637</v>
      </c>
      <c r="E2277" s="284" t="s">
        <v>2573</v>
      </c>
      <c r="F2277" s="284"/>
      <c r="G2277" s="108" t="s">
        <v>67</v>
      </c>
      <c r="H2277" s="205">
        <v>0.75580000000000003</v>
      </c>
      <c r="I2277" s="178">
        <v>168.2</v>
      </c>
      <c r="J2277" s="178">
        <v>127.12</v>
      </c>
    </row>
    <row r="2278" spans="1:10" customFormat="1" ht="25.5" x14ac:dyDescent="0.2">
      <c r="A2278" s="206"/>
      <c r="B2278" s="206"/>
      <c r="C2278" s="206"/>
      <c r="D2278" s="206"/>
      <c r="E2278" s="206" t="s">
        <v>3313</v>
      </c>
      <c r="F2278" s="207">
        <v>80.59</v>
      </c>
      <c r="G2278" s="206" t="s">
        <v>3314</v>
      </c>
      <c r="H2278" s="207">
        <v>0</v>
      </c>
      <c r="I2278" s="206" t="s">
        <v>3315</v>
      </c>
      <c r="J2278" s="207">
        <v>80.59</v>
      </c>
    </row>
    <row r="2279" spans="1:10" customFormat="1" ht="15" thickBot="1" x14ac:dyDescent="0.25">
      <c r="A2279" s="206"/>
      <c r="B2279" s="206"/>
      <c r="C2279" s="206"/>
      <c r="D2279" s="206"/>
      <c r="E2279" s="206" t="s">
        <v>3316</v>
      </c>
      <c r="F2279" s="207">
        <v>155.62</v>
      </c>
      <c r="G2279" s="206"/>
      <c r="H2279" s="285" t="s">
        <v>3317</v>
      </c>
      <c r="I2279" s="285"/>
      <c r="J2279" s="207">
        <v>720.69</v>
      </c>
    </row>
    <row r="2280" spans="1:10" customFormat="1" ht="0.95" customHeight="1" thickTop="1" x14ac:dyDescent="0.2">
      <c r="A2280" s="208"/>
      <c r="B2280" s="208"/>
      <c r="C2280" s="208"/>
      <c r="D2280" s="208"/>
      <c r="E2280" s="208"/>
      <c r="F2280" s="208"/>
      <c r="G2280" s="208"/>
      <c r="H2280" s="208"/>
      <c r="I2280" s="208"/>
      <c r="J2280" s="208"/>
    </row>
    <row r="2281" spans="1:10" customFormat="1" ht="18" customHeight="1" x14ac:dyDescent="0.2">
      <c r="A2281" s="179"/>
      <c r="B2281" s="180" t="s">
        <v>1</v>
      </c>
      <c r="C2281" s="179" t="s">
        <v>2</v>
      </c>
      <c r="D2281" s="179" t="s">
        <v>3</v>
      </c>
      <c r="E2281" s="281" t="s">
        <v>3297</v>
      </c>
      <c r="F2281" s="281"/>
      <c r="G2281" s="181" t="s">
        <v>4</v>
      </c>
      <c r="H2281" s="180" t="s">
        <v>5</v>
      </c>
      <c r="I2281" s="180" t="s">
        <v>6</v>
      </c>
      <c r="J2281" s="180" t="s">
        <v>8</v>
      </c>
    </row>
    <row r="2282" spans="1:10" customFormat="1" ht="26.1" customHeight="1" x14ac:dyDescent="0.2">
      <c r="A2282" s="187" t="s">
        <v>3298</v>
      </c>
      <c r="B2282" s="189" t="s">
        <v>3331</v>
      </c>
      <c r="C2282" s="187" t="s">
        <v>15</v>
      </c>
      <c r="D2282" s="187" t="s">
        <v>3332</v>
      </c>
      <c r="E2282" s="282" t="s">
        <v>3324</v>
      </c>
      <c r="F2282" s="282"/>
      <c r="G2282" s="188" t="s">
        <v>82</v>
      </c>
      <c r="H2282" s="199">
        <v>1</v>
      </c>
      <c r="I2282" s="190">
        <v>7.88</v>
      </c>
      <c r="J2282" s="190">
        <v>7.88</v>
      </c>
    </row>
    <row r="2283" spans="1:10" customFormat="1" ht="24" customHeight="1" x14ac:dyDescent="0.2">
      <c r="A2283" s="200" t="s">
        <v>3300</v>
      </c>
      <c r="B2283" s="201" t="s">
        <v>3325</v>
      </c>
      <c r="C2283" s="200" t="s">
        <v>15</v>
      </c>
      <c r="D2283" s="200" t="s">
        <v>3326</v>
      </c>
      <c r="E2283" s="283" t="s">
        <v>3306</v>
      </c>
      <c r="F2283" s="283"/>
      <c r="G2283" s="202" t="s">
        <v>55</v>
      </c>
      <c r="H2283" s="203">
        <v>8.8000000000000005E-3</v>
      </c>
      <c r="I2283" s="204">
        <v>31.44</v>
      </c>
      <c r="J2283" s="204">
        <v>0.27</v>
      </c>
    </row>
    <row r="2284" spans="1:10" customFormat="1" ht="24" customHeight="1" x14ac:dyDescent="0.2">
      <c r="A2284" s="200" t="s">
        <v>3300</v>
      </c>
      <c r="B2284" s="201" t="s">
        <v>3327</v>
      </c>
      <c r="C2284" s="200" t="s">
        <v>15</v>
      </c>
      <c r="D2284" s="200" t="s">
        <v>3328</v>
      </c>
      <c r="E2284" s="283" t="s">
        <v>3306</v>
      </c>
      <c r="F2284" s="283"/>
      <c r="G2284" s="202" t="s">
        <v>55</v>
      </c>
      <c r="H2284" s="203">
        <v>1.4E-3</v>
      </c>
      <c r="I2284" s="204">
        <v>25.96</v>
      </c>
      <c r="J2284" s="204">
        <v>0.03</v>
      </c>
    </row>
    <row r="2285" spans="1:10" customFormat="1" ht="24" customHeight="1" x14ac:dyDescent="0.2">
      <c r="A2285" s="107" t="s">
        <v>2572</v>
      </c>
      <c r="B2285" s="109" t="s">
        <v>3010</v>
      </c>
      <c r="C2285" s="107" t="s">
        <v>15</v>
      </c>
      <c r="D2285" s="107" t="s">
        <v>3011</v>
      </c>
      <c r="E2285" s="284" t="s">
        <v>2573</v>
      </c>
      <c r="F2285" s="284"/>
      <c r="G2285" s="108" t="s">
        <v>82</v>
      </c>
      <c r="H2285" s="205">
        <v>1.1100000000000001</v>
      </c>
      <c r="I2285" s="178">
        <v>6.83</v>
      </c>
      <c r="J2285" s="178">
        <v>7.58</v>
      </c>
    </row>
    <row r="2286" spans="1:10" customFormat="1" ht="25.5" x14ac:dyDescent="0.2">
      <c r="A2286" s="206"/>
      <c r="B2286" s="206"/>
      <c r="C2286" s="206"/>
      <c r="D2286" s="206"/>
      <c r="E2286" s="206" t="s">
        <v>3313</v>
      </c>
      <c r="F2286" s="207">
        <v>0.23</v>
      </c>
      <c r="G2286" s="206" t="s">
        <v>3314</v>
      </c>
      <c r="H2286" s="207">
        <v>0</v>
      </c>
      <c r="I2286" s="206" t="s">
        <v>3315</v>
      </c>
      <c r="J2286" s="207">
        <v>0.23</v>
      </c>
    </row>
    <row r="2287" spans="1:10" customFormat="1" ht="15" thickBot="1" x14ac:dyDescent="0.25">
      <c r="A2287" s="206"/>
      <c r="B2287" s="206"/>
      <c r="C2287" s="206"/>
      <c r="D2287" s="206"/>
      <c r="E2287" s="206" t="s">
        <v>3316</v>
      </c>
      <c r="F2287" s="207">
        <v>2.17</v>
      </c>
      <c r="G2287" s="206"/>
      <c r="H2287" s="285" t="s">
        <v>3317</v>
      </c>
      <c r="I2287" s="285"/>
      <c r="J2287" s="207">
        <v>10.050000000000001</v>
      </c>
    </row>
    <row r="2288" spans="1:10" customFormat="1" ht="0.95" customHeight="1" thickTop="1" x14ac:dyDescent="0.2">
      <c r="A2288" s="208"/>
      <c r="B2288" s="208"/>
      <c r="C2288" s="208"/>
      <c r="D2288" s="208"/>
      <c r="E2288" s="208"/>
      <c r="F2288" s="208"/>
      <c r="G2288" s="208"/>
      <c r="H2288" s="208"/>
      <c r="I2288" s="208"/>
      <c r="J2288" s="208"/>
    </row>
    <row r="2289" spans="1:10" customFormat="1" ht="18" customHeight="1" x14ac:dyDescent="0.2">
      <c r="A2289" s="179"/>
      <c r="B2289" s="180" t="s">
        <v>1</v>
      </c>
      <c r="C2289" s="179" t="s">
        <v>2</v>
      </c>
      <c r="D2289" s="179" t="s">
        <v>3</v>
      </c>
      <c r="E2289" s="281" t="s">
        <v>3297</v>
      </c>
      <c r="F2289" s="281"/>
      <c r="G2289" s="181" t="s">
        <v>4</v>
      </c>
      <c r="H2289" s="180" t="s">
        <v>5</v>
      </c>
      <c r="I2289" s="180" t="s">
        <v>6</v>
      </c>
      <c r="J2289" s="180" t="s">
        <v>8</v>
      </c>
    </row>
    <row r="2290" spans="1:10" customFormat="1" ht="26.1" customHeight="1" x14ac:dyDescent="0.2">
      <c r="A2290" s="187" t="s">
        <v>3298</v>
      </c>
      <c r="B2290" s="189" t="s">
        <v>3348</v>
      </c>
      <c r="C2290" s="187" t="s">
        <v>15</v>
      </c>
      <c r="D2290" s="187" t="s">
        <v>3349</v>
      </c>
      <c r="E2290" s="282" t="s">
        <v>3324</v>
      </c>
      <c r="F2290" s="282"/>
      <c r="G2290" s="188" t="s">
        <v>82</v>
      </c>
      <c r="H2290" s="199">
        <v>1</v>
      </c>
      <c r="I2290" s="190">
        <v>8.81</v>
      </c>
      <c r="J2290" s="190">
        <v>8.81</v>
      </c>
    </row>
    <row r="2291" spans="1:10" customFormat="1" ht="24" customHeight="1" x14ac:dyDescent="0.2">
      <c r="A2291" s="200" t="s">
        <v>3300</v>
      </c>
      <c r="B2291" s="201" t="s">
        <v>3327</v>
      </c>
      <c r="C2291" s="200" t="s">
        <v>15</v>
      </c>
      <c r="D2291" s="200" t="s">
        <v>3328</v>
      </c>
      <c r="E2291" s="283" t="s">
        <v>3306</v>
      </c>
      <c r="F2291" s="283"/>
      <c r="G2291" s="202" t="s">
        <v>55</v>
      </c>
      <c r="H2291" s="203">
        <v>5.1000000000000004E-3</v>
      </c>
      <c r="I2291" s="204">
        <v>25.96</v>
      </c>
      <c r="J2291" s="204">
        <v>0.13</v>
      </c>
    </row>
    <row r="2292" spans="1:10" customFormat="1" ht="24" customHeight="1" x14ac:dyDescent="0.2">
      <c r="A2292" s="200" t="s">
        <v>3300</v>
      </c>
      <c r="B2292" s="201" t="s">
        <v>3325</v>
      </c>
      <c r="C2292" s="200" t="s">
        <v>15</v>
      </c>
      <c r="D2292" s="200" t="s">
        <v>3326</v>
      </c>
      <c r="E2292" s="283" t="s">
        <v>3306</v>
      </c>
      <c r="F2292" s="283"/>
      <c r="G2292" s="202" t="s">
        <v>55</v>
      </c>
      <c r="H2292" s="203">
        <v>3.1E-2</v>
      </c>
      <c r="I2292" s="204">
        <v>31.44</v>
      </c>
      <c r="J2292" s="204">
        <v>0.97</v>
      </c>
    </row>
    <row r="2293" spans="1:10" customFormat="1" ht="24" customHeight="1" x14ac:dyDescent="0.2">
      <c r="A2293" s="107" t="s">
        <v>2572</v>
      </c>
      <c r="B2293" s="109" t="s">
        <v>3012</v>
      </c>
      <c r="C2293" s="107" t="s">
        <v>15</v>
      </c>
      <c r="D2293" s="107" t="s">
        <v>3013</v>
      </c>
      <c r="E2293" s="284" t="s">
        <v>2573</v>
      </c>
      <c r="F2293" s="284"/>
      <c r="G2293" s="108" t="s">
        <v>82</v>
      </c>
      <c r="H2293" s="205">
        <v>1.07</v>
      </c>
      <c r="I2293" s="178">
        <v>7.21</v>
      </c>
      <c r="J2293" s="178">
        <v>7.71</v>
      </c>
    </row>
    <row r="2294" spans="1:10" customFormat="1" ht="25.5" x14ac:dyDescent="0.2">
      <c r="A2294" s="206"/>
      <c r="B2294" s="206"/>
      <c r="C2294" s="206"/>
      <c r="D2294" s="206"/>
      <c r="E2294" s="206" t="s">
        <v>3313</v>
      </c>
      <c r="F2294" s="207">
        <v>0.84</v>
      </c>
      <c r="G2294" s="206" t="s">
        <v>3314</v>
      </c>
      <c r="H2294" s="207">
        <v>0</v>
      </c>
      <c r="I2294" s="206" t="s">
        <v>3315</v>
      </c>
      <c r="J2294" s="207">
        <v>0.84</v>
      </c>
    </row>
    <row r="2295" spans="1:10" customFormat="1" ht="15" thickBot="1" x14ac:dyDescent="0.25">
      <c r="A2295" s="206"/>
      <c r="B2295" s="206"/>
      <c r="C2295" s="206"/>
      <c r="D2295" s="206"/>
      <c r="E2295" s="206" t="s">
        <v>3316</v>
      </c>
      <c r="F2295" s="207">
        <v>2.42</v>
      </c>
      <c r="G2295" s="206"/>
      <c r="H2295" s="285" t="s">
        <v>3317</v>
      </c>
      <c r="I2295" s="285"/>
      <c r="J2295" s="207">
        <v>11.23</v>
      </c>
    </row>
    <row r="2296" spans="1:10" customFormat="1" ht="0.95" customHeight="1" thickTop="1" x14ac:dyDescent="0.2">
      <c r="A2296" s="208"/>
      <c r="B2296" s="208"/>
      <c r="C2296" s="208"/>
      <c r="D2296" s="208"/>
      <c r="E2296" s="208"/>
      <c r="F2296" s="208"/>
      <c r="G2296" s="208"/>
      <c r="H2296" s="208"/>
      <c r="I2296" s="208"/>
      <c r="J2296" s="208"/>
    </row>
    <row r="2297" spans="1:10" customFormat="1" ht="18" customHeight="1" x14ac:dyDescent="0.2">
      <c r="A2297" s="179"/>
      <c r="B2297" s="180" t="s">
        <v>1</v>
      </c>
      <c r="C2297" s="179" t="s">
        <v>2</v>
      </c>
      <c r="D2297" s="179" t="s">
        <v>3</v>
      </c>
      <c r="E2297" s="281" t="s">
        <v>3297</v>
      </c>
      <c r="F2297" s="281"/>
      <c r="G2297" s="181" t="s">
        <v>4</v>
      </c>
      <c r="H2297" s="180" t="s">
        <v>5</v>
      </c>
      <c r="I2297" s="180" t="s">
        <v>6</v>
      </c>
      <c r="J2297" s="180" t="s">
        <v>8</v>
      </c>
    </row>
    <row r="2298" spans="1:10" customFormat="1" ht="26.1" customHeight="1" x14ac:dyDescent="0.2">
      <c r="A2298" s="187" t="s">
        <v>3298</v>
      </c>
      <c r="B2298" s="189" t="s">
        <v>3369</v>
      </c>
      <c r="C2298" s="187" t="s">
        <v>15</v>
      </c>
      <c r="D2298" s="187" t="s">
        <v>3370</v>
      </c>
      <c r="E2298" s="282" t="s">
        <v>3324</v>
      </c>
      <c r="F2298" s="282"/>
      <c r="G2298" s="188" t="s">
        <v>82</v>
      </c>
      <c r="H2298" s="199">
        <v>1</v>
      </c>
      <c r="I2298" s="190">
        <v>8.6</v>
      </c>
      <c r="J2298" s="190">
        <v>8.6</v>
      </c>
    </row>
    <row r="2299" spans="1:10" customFormat="1" ht="24" customHeight="1" x14ac:dyDescent="0.2">
      <c r="A2299" s="200" t="s">
        <v>3300</v>
      </c>
      <c r="B2299" s="201" t="s">
        <v>3327</v>
      </c>
      <c r="C2299" s="200" t="s">
        <v>15</v>
      </c>
      <c r="D2299" s="200" t="s">
        <v>3328</v>
      </c>
      <c r="E2299" s="283" t="s">
        <v>3306</v>
      </c>
      <c r="F2299" s="283"/>
      <c r="G2299" s="202" t="s">
        <v>55</v>
      </c>
      <c r="H2299" s="203">
        <v>2.5999999999999999E-3</v>
      </c>
      <c r="I2299" s="204">
        <v>25.96</v>
      </c>
      <c r="J2299" s="204">
        <v>0.06</v>
      </c>
    </row>
    <row r="2300" spans="1:10" customFormat="1" ht="24" customHeight="1" x14ac:dyDescent="0.2">
      <c r="A2300" s="200" t="s">
        <v>3300</v>
      </c>
      <c r="B2300" s="201" t="s">
        <v>3325</v>
      </c>
      <c r="C2300" s="200" t="s">
        <v>15</v>
      </c>
      <c r="D2300" s="200" t="s">
        <v>3326</v>
      </c>
      <c r="E2300" s="283" t="s">
        <v>3306</v>
      </c>
      <c r="F2300" s="283"/>
      <c r="G2300" s="202" t="s">
        <v>55</v>
      </c>
      <c r="H2300" s="203">
        <v>1.6199999999999999E-2</v>
      </c>
      <c r="I2300" s="204">
        <v>31.44</v>
      </c>
      <c r="J2300" s="204">
        <v>0.5</v>
      </c>
    </row>
    <row r="2301" spans="1:10" customFormat="1" ht="24" customHeight="1" x14ac:dyDescent="0.2">
      <c r="A2301" s="107" t="s">
        <v>2572</v>
      </c>
      <c r="B2301" s="109" t="s">
        <v>3014</v>
      </c>
      <c r="C2301" s="107" t="s">
        <v>15</v>
      </c>
      <c r="D2301" s="107" t="s">
        <v>3015</v>
      </c>
      <c r="E2301" s="284" t="s">
        <v>2573</v>
      </c>
      <c r="F2301" s="284"/>
      <c r="G2301" s="108" t="s">
        <v>82</v>
      </c>
      <c r="H2301" s="205">
        <v>1.1100000000000001</v>
      </c>
      <c r="I2301" s="178">
        <v>7.25</v>
      </c>
      <c r="J2301" s="178">
        <v>8.0399999999999991</v>
      </c>
    </row>
    <row r="2302" spans="1:10" customFormat="1" ht="25.5" x14ac:dyDescent="0.2">
      <c r="A2302" s="206"/>
      <c r="B2302" s="206"/>
      <c r="C2302" s="206"/>
      <c r="D2302" s="206"/>
      <c r="E2302" s="206" t="s">
        <v>3313</v>
      </c>
      <c r="F2302" s="207">
        <v>0.43</v>
      </c>
      <c r="G2302" s="206" t="s">
        <v>3314</v>
      </c>
      <c r="H2302" s="207">
        <v>0</v>
      </c>
      <c r="I2302" s="206" t="s">
        <v>3315</v>
      </c>
      <c r="J2302" s="207">
        <v>0.43</v>
      </c>
    </row>
    <row r="2303" spans="1:10" customFormat="1" ht="15" thickBot="1" x14ac:dyDescent="0.25">
      <c r="A2303" s="206"/>
      <c r="B2303" s="206"/>
      <c r="C2303" s="206"/>
      <c r="D2303" s="206"/>
      <c r="E2303" s="206" t="s">
        <v>3316</v>
      </c>
      <c r="F2303" s="207">
        <v>2.36</v>
      </c>
      <c r="G2303" s="206"/>
      <c r="H2303" s="285" t="s">
        <v>3317</v>
      </c>
      <c r="I2303" s="285"/>
      <c r="J2303" s="207">
        <v>10.96</v>
      </c>
    </row>
    <row r="2304" spans="1:10" customFormat="1" ht="0.95" customHeight="1" thickTop="1" x14ac:dyDescent="0.2">
      <c r="A2304" s="208"/>
      <c r="B2304" s="208"/>
      <c r="C2304" s="208"/>
      <c r="D2304" s="208"/>
      <c r="E2304" s="208"/>
      <c r="F2304" s="208"/>
      <c r="G2304" s="208"/>
      <c r="H2304" s="208"/>
      <c r="I2304" s="208"/>
      <c r="J2304" s="208"/>
    </row>
    <row r="2305" spans="1:10" customFormat="1" ht="18" customHeight="1" x14ac:dyDescent="0.2">
      <c r="A2305" s="179"/>
      <c r="B2305" s="180" t="s">
        <v>1</v>
      </c>
      <c r="C2305" s="179" t="s">
        <v>2</v>
      </c>
      <c r="D2305" s="179" t="s">
        <v>3</v>
      </c>
      <c r="E2305" s="281" t="s">
        <v>3297</v>
      </c>
      <c r="F2305" s="281"/>
      <c r="G2305" s="181" t="s">
        <v>4</v>
      </c>
      <c r="H2305" s="180" t="s">
        <v>5</v>
      </c>
      <c r="I2305" s="180" t="s">
        <v>6</v>
      </c>
      <c r="J2305" s="180" t="s">
        <v>8</v>
      </c>
    </row>
    <row r="2306" spans="1:10" customFormat="1" ht="26.1" customHeight="1" x14ac:dyDescent="0.2">
      <c r="A2306" s="187" t="s">
        <v>3298</v>
      </c>
      <c r="B2306" s="189" t="s">
        <v>3329</v>
      </c>
      <c r="C2306" s="187" t="s">
        <v>15</v>
      </c>
      <c r="D2306" s="187" t="s">
        <v>3330</v>
      </c>
      <c r="E2306" s="282" t="s">
        <v>3324</v>
      </c>
      <c r="F2306" s="282"/>
      <c r="G2306" s="188" t="s">
        <v>82</v>
      </c>
      <c r="H2306" s="199">
        <v>1</v>
      </c>
      <c r="I2306" s="190">
        <v>8.98</v>
      </c>
      <c r="J2306" s="190">
        <v>8.98</v>
      </c>
    </row>
    <row r="2307" spans="1:10" customFormat="1" ht="24" customHeight="1" x14ac:dyDescent="0.2">
      <c r="A2307" s="200" t="s">
        <v>3300</v>
      </c>
      <c r="B2307" s="201" t="s">
        <v>3327</v>
      </c>
      <c r="C2307" s="200" t="s">
        <v>15</v>
      </c>
      <c r="D2307" s="200" t="s">
        <v>3328</v>
      </c>
      <c r="E2307" s="283" t="s">
        <v>3306</v>
      </c>
      <c r="F2307" s="283"/>
      <c r="G2307" s="202" t="s">
        <v>55</v>
      </c>
      <c r="H2307" s="203">
        <v>9.4999999999999998E-3</v>
      </c>
      <c r="I2307" s="204">
        <v>25.96</v>
      </c>
      <c r="J2307" s="204">
        <v>0.24</v>
      </c>
    </row>
    <row r="2308" spans="1:10" customFormat="1" ht="24" customHeight="1" x14ac:dyDescent="0.2">
      <c r="A2308" s="200" t="s">
        <v>3300</v>
      </c>
      <c r="B2308" s="201" t="s">
        <v>3325</v>
      </c>
      <c r="C2308" s="200" t="s">
        <v>15</v>
      </c>
      <c r="D2308" s="200" t="s">
        <v>3326</v>
      </c>
      <c r="E2308" s="283" t="s">
        <v>3306</v>
      </c>
      <c r="F2308" s="283"/>
      <c r="G2308" s="202" t="s">
        <v>55</v>
      </c>
      <c r="H2308" s="203">
        <v>5.8099999999999999E-2</v>
      </c>
      <c r="I2308" s="204">
        <v>31.44</v>
      </c>
      <c r="J2308" s="204">
        <v>1.82</v>
      </c>
    </row>
    <row r="2309" spans="1:10" customFormat="1" ht="26.1" customHeight="1" x14ac:dyDescent="0.2">
      <c r="A2309" s="107" t="s">
        <v>2572</v>
      </c>
      <c r="B2309" s="109" t="s">
        <v>3016</v>
      </c>
      <c r="C2309" s="107" t="s">
        <v>15</v>
      </c>
      <c r="D2309" s="107" t="s">
        <v>3017</v>
      </c>
      <c r="E2309" s="284" t="s">
        <v>2573</v>
      </c>
      <c r="F2309" s="284"/>
      <c r="G2309" s="108" t="s">
        <v>82</v>
      </c>
      <c r="H2309" s="205">
        <v>1.07</v>
      </c>
      <c r="I2309" s="178">
        <v>6.47</v>
      </c>
      <c r="J2309" s="178">
        <v>6.92</v>
      </c>
    </row>
    <row r="2310" spans="1:10" customFormat="1" ht="25.5" x14ac:dyDescent="0.2">
      <c r="A2310" s="206"/>
      <c r="B2310" s="206"/>
      <c r="C2310" s="206"/>
      <c r="D2310" s="206"/>
      <c r="E2310" s="206" t="s">
        <v>3313</v>
      </c>
      <c r="F2310" s="207">
        <v>1.57</v>
      </c>
      <c r="G2310" s="206" t="s">
        <v>3314</v>
      </c>
      <c r="H2310" s="207">
        <v>0</v>
      </c>
      <c r="I2310" s="206" t="s">
        <v>3315</v>
      </c>
      <c r="J2310" s="207">
        <v>1.57</v>
      </c>
    </row>
    <row r="2311" spans="1:10" customFormat="1" ht="15" thickBot="1" x14ac:dyDescent="0.25">
      <c r="A2311" s="206"/>
      <c r="B2311" s="206"/>
      <c r="C2311" s="206"/>
      <c r="D2311" s="206"/>
      <c r="E2311" s="206" t="s">
        <v>3316</v>
      </c>
      <c r="F2311" s="207">
        <v>2.4700000000000002</v>
      </c>
      <c r="G2311" s="206"/>
      <c r="H2311" s="285" t="s">
        <v>3317</v>
      </c>
      <c r="I2311" s="285"/>
      <c r="J2311" s="207">
        <v>11.45</v>
      </c>
    </row>
    <row r="2312" spans="1:10" customFormat="1" ht="0.95" customHeight="1" thickTop="1" x14ac:dyDescent="0.2">
      <c r="A2312" s="208"/>
      <c r="B2312" s="208"/>
      <c r="C2312" s="208"/>
      <c r="D2312" s="208"/>
      <c r="E2312" s="208"/>
      <c r="F2312" s="208"/>
      <c r="G2312" s="208"/>
      <c r="H2312" s="208"/>
      <c r="I2312" s="208"/>
      <c r="J2312" s="208"/>
    </row>
    <row r="2313" spans="1:10" customFormat="1" ht="18" customHeight="1" x14ac:dyDescent="0.2">
      <c r="A2313" s="179"/>
      <c r="B2313" s="180" t="s">
        <v>1</v>
      </c>
      <c r="C2313" s="179" t="s">
        <v>2</v>
      </c>
      <c r="D2313" s="179" t="s">
        <v>3</v>
      </c>
      <c r="E2313" s="281" t="s">
        <v>3297</v>
      </c>
      <c r="F2313" s="281"/>
      <c r="G2313" s="181" t="s">
        <v>4</v>
      </c>
      <c r="H2313" s="180" t="s">
        <v>5</v>
      </c>
      <c r="I2313" s="180" t="s">
        <v>6</v>
      </c>
      <c r="J2313" s="180" t="s">
        <v>8</v>
      </c>
    </row>
    <row r="2314" spans="1:10" customFormat="1" ht="39" customHeight="1" x14ac:dyDescent="0.2">
      <c r="A2314" s="187" t="s">
        <v>3298</v>
      </c>
      <c r="B2314" s="189" t="s">
        <v>3580</v>
      </c>
      <c r="C2314" s="187" t="s">
        <v>15</v>
      </c>
      <c r="D2314" s="187" t="s">
        <v>3581</v>
      </c>
      <c r="E2314" s="282" t="s">
        <v>3559</v>
      </c>
      <c r="F2314" s="282"/>
      <c r="G2314" s="188" t="s">
        <v>25</v>
      </c>
      <c r="H2314" s="199">
        <v>1</v>
      </c>
      <c r="I2314" s="190">
        <v>221.83</v>
      </c>
      <c r="J2314" s="190">
        <v>221.83</v>
      </c>
    </row>
    <row r="2315" spans="1:10" customFormat="1" ht="24" customHeight="1" x14ac:dyDescent="0.2">
      <c r="A2315" s="200" t="s">
        <v>3300</v>
      </c>
      <c r="B2315" s="201" t="s">
        <v>3428</v>
      </c>
      <c r="C2315" s="200" t="s">
        <v>15</v>
      </c>
      <c r="D2315" s="200" t="s">
        <v>3429</v>
      </c>
      <c r="E2315" s="283" t="s">
        <v>3306</v>
      </c>
      <c r="F2315" s="283"/>
      <c r="G2315" s="202" t="s">
        <v>55</v>
      </c>
      <c r="H2315" s="203">
        <v>0.38332529999999998</v>
      </c>
      <c r="I2315" s="204">
        <v>32.97</v>
      </c>
      <c r="J2315" s="204">
        <v>12.63</v>
      </c>
    </row>
    <row r="2316" spans="1:10" customFormat="1" ht="24" customHeight="1" x14ac:dyDescent="0.2">
      <c r="A2316" s="200" t="s">
        <v>3300</v>
      </c>
      <c r="B2316" s="201" t="s">
        <v>3307</v>
      </c>
      <c r="C2316" s="200" t="s">
        <v>15</v>
      </c>
      <c r="D2316" s="200" t="s">
        <v>3308</v>
      </c>
      <c r="E2316" s="283" t="s">
        <v>3306</v>
      </c>
      <c r="F2316" s="283"/>
      <c r="G2316" s="202" t="s">
        <v>55</v>
      </c>
      <c r="H2316" s="203">
        <v>0.14713499999999999</v>
      </c>
      <c r="I2316" s="204">
        <v>23.58</v>
      </c>
      <c r="J2316" s="204">
        <v>3.46</v>
      </c>
    </row>
    <row r="2317" spans="1:10" customFormat="1" ht="26.1" customHeight="1" x14ac:dyDescent="0.2">
      <c r="A2317" s="107" t="s">
        <v>2572</v>
      </c>
      <c r="B2317" s="109" t="s">
        <v>3018</v>
      </c>
      <c r="C2317" s="107" t="s">
        <v>15</v>
      </c>
      <c r="D2317" s="107" t="s">
        <v>3694</v>
      </c>
      <c r="E2317" s="284" t="s">
        <v>2573</v>
      </c>
      <c r="F2317" s="284"/>
      <c r="G2317" s="108" t="s">
        <v>25</v>
      </c>
      <c r="H2317" s="205">
        <v>1</v>
      </c>
      <c r="I2317" s="178">
        <v>199.16</v>
      </c>
      <c r="J2317" s="178">
        <v>199.16</v>
      </c>
    </row>
    <row r="2318" spans="1:10" customFormat="1" ht="24" customHeight="1" x14ac:dyDescent="0.2">
      <c r="A2318" s="107" t="s">
        <v>2572</v>
      </c>
      <c r="B2318" s="109" t="s">
        <v>2985</v>
      </c>
      <c r="C2318" s="107" t="s">
        <v>15</v>
      </c>
      <c r="D2318" s="107" t="s">
        <v>2986</v>
      </c>
      <c r="E2318" s="284" t="s">
        <v>2573</v>
      </c>
      <c r="F2318" s="284"/>
      <c r="G2318" s="108" t="s">
        <v>82</v>
      </c>
      <c r="H2318" s="205">
        <v>0.19828799999999999</v>
      </c>
      <c r="I2318" s="178">
        <v>33.200000000000003</v>
      </c>
      <c r="J2318" s="178">
        <v>6.58</v>
      </c>
    </row>
    <row r="2319" spans="1:10" customFormat="1" ht="25.5" x14ac:dyDescent="0.2">
      <c r="A2319" s="206"/>
      <c r="B2319" s="206"/>
      <c r="C2319" s="206"/>
      <c r="D2319" s="206"/>
      <c r="E2319" s="206" t="s">
        <v>3313</v>
      </c>
      <c r="F2319" s="207">
        <v>12.28</v>
      </c>
      <c r="G2319" s="206" t="s">
        <v>3314</v>
      </c>
      <c r="H2319" s="207">
        <v>0</v>
      </c>
      <c r="I2319" s="206" t="s">
        <v>3315</v>
      </c>
      <c r="J2319" s="207">
        <v>12.28</v>
      </c>
    </row>
    <row r="2320" spans="1:10" customFormat="1" ht="15" thickBot="1" x14ac:dyDescent="0.25">
      <c r="A2320" s="206"/>
      <c r="B2320" s="206"/>
      <c r="C2320" s="206"/>
      <c r="D2320" s="206"/>
      <c r="E2320" s="206" t="s">
        <v>3316</v>
      </c>
      <c r="F2320" s="207">
        <v>61.09</v>
      </c>
      <c r="G2320" s="206"/>
      <c r="H2320" s="285" t="s">
        <v>3317</v>
      </c>
      <c r="I2320" s="285"/>
      <c r="J2320" s="207">
        <v>282.92</v>
      </c>
    </row>
    <row r="2321" spans="1:10" customFormat="1" ht="0.95" customHeight="1" thickTop="1" x14ac:dyDescent="0.2">
      <c r="A2321" s="208"/>
      <c r="B2321" s="208"/>
      <c r="C2321" s="208"/>
      <c r="D2321" s="208"/>
      <c r="E2321" s="208"/>
      <c r="F2321" s="208"/>
      <c r="G2321" s="208"/>
      <c r="H2321" s="208"/>
      <c r="I2321" s="208"/>
      <c r="J2321" s="208"/>
    </row>
    <row r="2322" spans="1:10" customFormat="1" ht="18" customHeight="1" x14ac:dyDescent="0.2">
      <c r="A2322" s="179"/>
      <c r="B2322" s="180" t="s">
        <v>1</v>
      </c>
      <c r="C2322" s="179" t="s">
        <v>2</v>
      </c>
      <c r="D2322" s="179" t="s">
        <v>3</v>
      </c>
      <c r="E2322" s="281" t="s">
        <v>3297</v>
      </c>
      <c r="F2322" s="281"/>
      <c r="G2322" s="181" t="s">
        <v>4</v>
      </c>
      <c r="H2322" s="180" t="s">
        <v>5</v>
      </c>
      <c r="I2322" s="180" t="s">
        <v>6</v>
      </c>
      <c r="J2322" s="180" t="s">
        <v>8</v>
      </c>
    </row>
    <row r="2323" spans="1:10" customFormat="1" ht="26.1" customHeight="1" x14ac:dyDescent="0.2">
      <c r="A2323" s="187" t="s">
        <v>3298</v>
      </c>
      <c r="B2323" s="189" t="s">
        <v>3612</v>
      </c>
      <c r="C2323" s="187" t="s">
        <v>15</v>
      </c>
      <c r="D2323" s="187" t="s">
        <v>3613</v>
      </c>
      <c r="E2323" s="282" t="s">
        <v>3306</v>
      </c>
      <c r="F2323" s="282"/>
      <c r="G2323" s="188" t="s">
        <v>55</v>
      </c>
      <c r="H2323" s="199">
        <v>1</v>
      </c>
      <c r="I2323" s="190">
        <v>0.21</v>
      </c>
      <c r="J2323" s="190">
        <v>0.21</v>
      </c>
    </row>
    <row r="2324" spans="1:10" customFormat="1" ht="24" customHeight="1" x14ac:dyDescent="0.2">
      <c r="A2324" s="107" t="s">
        <v>2572</v>
      </c>
      <c r="B2324" s="109" t="s">
        <v>2935</v>
      </c>
      <c r="C2324" s="107" t="s">
        <v>15</v>
      </c>
      <c r="D2324" s="107" t="s">
        <v>2936</v>
      </c>
      <c r="E2324" s="284" t="s">
        <v>2609</v>
      </c>
      <c r="F2324" s="284"/>
      <c r="G2324" s="108" t="s">
        <v>55</v>
      </c>
      <c r="H2324" s="205">
        <v>1.154E-2</v>
      </c>
      <c r="I2324" s="178">
        <v>18.53</v>
      </c>
      <c r="J2324" s="178">
        <v>0.21</v>
      </c>
    </row>
    <row r="2325" spans="1:10" customFormat="1" ht="25.5" x14ac:dyDescent="0.2">
      <c r="A2325" s="206"/>
      <c r="B2325" s="206"/>
      <c r="C2325" s="206"/>
      <c r="D2325" s="206"/>
      <c r="E2325" s="206" t="s">
        <v>3313</v>
      </c>
      <c r="F2325" s="207">
        <v>0.21</v>
      </c>
      <c r="G2325" s="206" t="s">
        <v>3314</v>
      </c>
      <c r="H2325" s="207">
        <v>0</v>
      </c>
      <c r="I2325" s="206" t="s">
        <v>3315</v>
      </c>
      <c r="J2325" s="207">
        <v>0.21</v>
      </c>
    </row>
    <row r="2326" spans="1:10" customFormat="1" ht="15" thickBot="1" x14ac:dyDescent="0.25">
      <c r="A2326" s="206"/>
      <c r="B2326" s="206"/>
      <c r="C2326" s="206"/>
      <c r="D2326" s="206"/>
      <c r="E2326" s="206" t="s">
        <v>3316</v>
      </c>
      <c r="F2326" s="207">
        <v>0.05</v>
      </c>
      <c r="G2326" s="206"/>
      <c r="H2326" s="285" t="s">
        <v>3317</v>
      </c>
      <c r="I2326" s="285"/>
      <c r="J2326" s="207">
        <v>0.26</v>
      </c>
    </row>
    <row r="2327" spans="1:10" customFormat="1" ht="0.95" customHeight="1" thickTop="1" x14ac:dyDescent="0.2">
      <c r="A2327" s="208"/>
      <c r="B2327" s="208"/>
      <c r="C2327" s="208"/>
      <c r="D2327" s="208"/>
      <c r="E2327" s="208"/>
      <c r="F2327" s="208"/>
      <c r="G2327" s="208"/>
      <c r="H2327" s="208"/>
      <c r="I2327" s="208"/>
      <c r="J2327" s="208"/>
    </row>
    <row r="2328" spans="1:10" customFormat="1" ht="18" customHeight="1" x14ac:dyDescent="0.2">
      <c r="A2328" s="179"/>
      <c r="B2328" s="180" t="s">
        <v>1</v>
      </c>
      <c r="C2328" s="179" t="s">
        <v>2</v>
      </c>
      <c r="D2328" s="179" t="s">
        <v>3</v>
      </c>
      <c r="E2328" s="281" t="s">
        <v>3297</v>
      </c>
      <c r="F2328" s="281"/>
      <c r="G2328" s="181" t="s">
        <v>4</v>
      </c>
      <c r="H2328" s="180" t="s">
        <v>5</v>
      </c>
      <c r="I2328" s="180" t="s">
        <v>6</v>
      </c>
      <c r="J2328" s="180" t="s">
        <v>8</v>
      </c>
    </row>
    <row r="2329" spans="1:10" customFormat="1" ht="26.1" customHeight="1" x14ac:dyDescent="0.2">
      <c r="A2329" s="187" t="s">
        <v>3298</v>
      </c>
      <c r="B2329" s="189" t="s">
        <v>3619</v>
      </c>
      <c r="C2329" s="187" t="s">
        <v>15</v>
      </c>
      <c r="D2329" s="187" t="s">
        <v>3620</v>
      </c>
      <c r="E2329" s="282" t="s">
        <v>3306</v>
      </c>
      <c r="F2329" s="282"/>
      <c r="G2329" s="188" t="s">
        <v>55</v>
      </c>
      <c r="H2329" s="199">
        <v>1</v>
      </c>
      <c r="I2329" s="190">
        <v>0.27</v>
      </c>
      <c r="J2329" s="190">
        <v>0.27</v>
      </c>
    </row>
    <row r="2330" spans="1:10" customFormat="1" ht="24" customHeight="1" x14ac:dyDescent="0.2">
      <c r="A2330" s="107" t="s">
        <v>2572</v>
      </c>
      <c r="B2330" s="109" t="s">
        <v>2945</v>
      </c>
      <c r="C2330" s="107" t="s">
        <v>15</v>
      </c>
      <c r="D2330" s="107" t="s">
        <v>2946</v>
      </c>
      <c r="E2330" s="284" t="s">
        <v>2609</v>
      </c>
      <c r="F2330" s="284"/>
      <c r="G2330" s="108" t="s">
        <v>55</v>
      </c>
      <c r="H2330" s="205">
        <v>1.4760000000000001E-2</v>
      </c>
      <c r="I2330" s="178">
        <v>18.53</v>
      </c>
      <c r="J2330" s="178">
        <v>0.27</v>
      </c>
    </row>
    <row r="2331" spans="1:10" customFormat="1" ht="25.5" x14ac:dyDescent="0.2">
      <c r="A2331" s="206"/>
      <c r="B2331" s="206"/>
      <c r="C2331" s="206"/>
      <c r="D2331" s="206"/>
      <c r="E2331" s="206" t="s">
        <v>3313</v>
      </c>
      <c r="F2331" s="207">
        <v>0.27</v>
      </c>
      <c r="G2331" s="206" t="s">
        <v>3314</v>
      </c>
      <c r="H2331" s="207">
        <v>0</v>
      </c>
      <c r="I2331" s="206" t="s">
        <v>3315</v>
      </c>
      <c r="J2331" s="207">
        <v>0.27</v>
      </c>
    </row>
    <row r="2332" spans="1:10" customFormat="1" ht="15" thickBot="1" x14ac:dyDescent="0.25">
      <c r="A2332" s="206"/>
      <c r="B2332" s="206"/>
      <c r="C2332" s="206"/>
      <c r="D2332" s="206"/>
      <c r="E2332" s="206" t="s">
        <v>3316</v>
      </c>
      <c r="F2332" s="207">
        <v>7.0000000000000007E-2</v>
      </c>
      <c r="G2332" s="206"/>
      <c r="H2332" s="285" t="s">
        <v>3317</v>
      </c>
      <c r="I2332" s="285"/>
      <c r="J2332" s="207">
        <v>0.34</v>
      </c>
    </row>
    <row r="2333" spans="1:10" customFormat="1" ht="0.95" customHeight="1" thickTop="1" x14ac:dyDescent="0.2">
      <c r="A2333" s="208"/>
      <c r="B2333" s="208"/>
      <c r="C2333" s="208"/>
      <c r="D2333" s="208"/>
      <c r="E2333" s="208"/>
      <c r="F2333" s="208"/>
      <c r="G2333" s="208"/>
      <c r="H2333" s="208"/>
      <c r="I2333" s="208"/>
      <c r="J2333" s="208"/>
    </row>
    <row r="2334" spans="1:10" customFormat="1" ht="18" customHeight="1" x14ac:dyDescent="0.2">
      <c r="A2334" s="179"/>
      <c r="B2334" s="180" t="s">
        <v>1</v>
      </c>
      <c r="C2334" s="179" t="s">
        <v>2</v>
      </c>
      <c r="D2334" s="179" t="s">
        <v>3</v>
      </c>
      <c r="E2334" s="281" t="s">
        <v>3297</v>
      </c>
      <c r="F2334" s="281"/>
      <c r="G2334" s="181" t="s">
        <v>4</v>
      </c>
      <c r="H2334" s="180" t="s">
        <v>5</v>
      </c>
      <c r="I2334" s="180" t="s">
        <v>6</v>
      </c>
      <c r="J2334" s="180" t="s">
        <v>8</v>
      </c>
    </row>
    <row r="2335" spans="1:10" customFormat="1" ht="26.1" customHeight="1" x14ac:dyDescent="0.2">
      <c r="A2335" s="187" t="s">
        <v>3298</v>
      </c>
      <c r="B2335" s="189" t="s">
        <v>3621</v>
      </c>
      <c r="C2335" s="187" t="s">
        <v>15</v>
      </c>
      <c r="D2335" s="187" t="s">
        <v>3622</v>
      </c>
      <c r="E2335" s="282" t="s">
        <v>3306</v>
      </c>
      <c r="F2335" s="282"/>
      <c r="G2335" s="188" t="s">
        <v>55</v>
      </c>
      <c r="H2335" s="199">
        <v>1</v>
      </c>
      <c r="I2335" s="190">
        <v>0.23</v>
      </c>
      <c r="J2335" s="190">
        <v>0.23</v>
      </c>
    </row>
    <row r="2336" spans="1:10" customFormat="1" ht="24" customHeight="1" x14ac:dyDescent="0.2">
      <c r="A2336" s="107" t="s">
        <v>2572</v>
      </c>
      <c r="B2336" s="109" t="s">
        <v>2951</v>
      </c>
      <c r="C2336" s="107" t="s">
        <v>15</v>
      </c>
      <c r="D2336" s="107" t="s">
        <v>2952</v>
      </c>
      <c r="E2336" s="284" t="s">
        <v>2609</v>
      </c>
      <c r="F2336" s="284"/>
      <c r="G2336" s="108" t="s">
        <v>55</v>
      </c>
      <c r="H2336" s="205">
        <v>1.154E-2</v>
      </c>
      <c r="I2336" s="178">
        <v>20.07</v>
      </c>
      <c r="J2336" s="178">
        <v>0.23</v>
      </c>
    </row>
    <row r="2337" spans="1:10" customFormat="1" ht="25.5" x14ac:dyDescent="0.2">
      <c r="A2337" s="206"/>
      <c r="B2337" s="206"/>
      <c r="C2337" s="206"/>
      <c r="D2337" s="206"/>
      <c r="E2337" s="206" t="s">
        <v>3313</v>
      </c>
      <c r="F2337" s="207">
        <v>0.23</v>
      </c>
      <c r="G2337" s="206" t="s">
        <v>3314</v>
      </c>
      <c r="H2337" s="207">
        <v>0</v>
      </c>
      <c r="I2337" s="206" t="s">
        <v>3315</v>
      </c>
      <c r="J2337" s="207">
        <v>0.23</v>
      </c>
    </row>
    <row r="2338" spans="1:10" customFormat="1" ht="15" thickBot="1" x14ac:dyDescent="0.25">
      <c r="A2338" s="206"/>
      <c r="B2338" s="206"/>
      <c r="C2338" s="206"/>
      <c r="D2338" s="206"/>
      <c r="E2338" s="206" t="s">
        <v>3316</v>
      </c>
      <c r="F2338" s="207">
        <v>0.06</v>
      </c>
      <c r="G2338" s="206"/>
      <c r="H2338" s="285" t="s">
        <v>3317</v>
      </c>
      <c r="I2338" s="285"/>
      <c r="J2338" s="207">
        <v>0.28999999999999998</v>
      </c>
    </row>
    <row r="2339" spans="1:10" customFormat="1" ht="0.95" customHeight="1" thickTop="1" x14ac:dyDescent="0.2">
      <c r="A2339" s="208"/>
      <c r="B2339" s="208"/>
      <c r="C2339" s="208"/>
      <c r="D2339" s="208"/>
      <c r="E2339" s="208"/>
      <c r="F2339" s="208"/>
      <c r="G2339" s="208"/>
      <c r="H2339" s="208"/>
      <c r="I2339" s="208"/>
      <c r="J2339" s="208"/>
    </row>
    <row r="2340" spans="1:10" customFormat="1" ht="18" customHeight="1" x14ac:dyDescent="0.2">
      <c r="A2340" s="179"/>
      <c r="B2340" s="180" t="s">
        <v>1</v>
      </c>
      <c r="C2340" s="179" t="s">
        <v>2</v>
      </c>
      <c r="D2340" s="179" t="s">
        <v>3</v>
      </c>
      <c r="E2340" s="281" t="s">
        <v>3297</v>
      </c>
      <c r="F2340" s="281"/>
      <c r="G2340" s="181" t="s">
        <v>4</v>
      </c>
      <c r="H2340" s="180" t="s">
        <v>5</v>
      </c>
      <c r="I2340" s="180" t="s">
        <v>6</v>
      </c>
      <c r="J2340" s="180" t="s">
        <v>8</v>
      </c>
    </row>
    <row r="2341" spans="1:10" customFormat="1" ht="26.1" customHeight="1" x14ac:dyDescent="0.2">
      <c r="A2341" s="187" t="s">
        <v>3298</v>
      </c>
      <c r="B2341" s="189" t="s">
        <v>3623</v>
      </c>
      <c r="C2341" s="187" t="s">
        <v>15</v>
      </c>
      <c r="D2341" s="187" t="s">
        <v>3624</v>
      </c>
      <c r="E2341" s="282" t="s">
        <v>3306</v>
      </c>
      <c r="F2341" s="282"/>
      <c r="G2341" s="188" t="s">
        <v>55</v>
      </c>
      <c r="H2341" s="199">
        <v>1</v>
      </c>
      <c r="I2341" s="190">
        <v>0.23</v>
      </c>
      <c r="J2341" s="190">
        <v>0.23</v>
      </c>
    </row>
    <row r="2342" spans="1:10" customFormat="1" ht="24" customHeight="1" x14ac:dyDescent="0.2">
      <c r="A2342" s="107" t="s">
        <v>2572</v>
      </c>
      <c r="B2342" s="109" t="s">
        <v>2953</v>
      </c>
      <c r="C2342" s="107" t="s">
        <v>15</v>
      </c>
      <c r="D2342" s="107" t="s">
        <v>3625</v>
      </c>
      <c r="E2342" s="284" t="s">
        <v>2609</v>
      </c>
      <c r="F2342" s="284"/>
      <c r="G2342" s="108" t="s">
        <v>55</v>
      </c>
      <c r="H2342" s="205">
        <v>1.154E-2</v>
      </c>
      <c r="I2342" s="178">
        <v>20.07</v>
      </c>
      <c r="J2342" s="178">
        <v>0.23</v>
      </c>
    </row>
    <row r="2343" spans="1:10" customFormat="1" ht="25.5" x14ac:dyDescent="0.2">
      <c r="A2343" s="206"/>
      <c r="B2343" s="206"/>
      <c r="C2343" s="206"/>
      <c r="D2343" s="206"/>
      <c r="E2343" s="206" t="s">
        <v>3313</v>
      </c>
      <c r="F2343" s="207">
        <v>0.23</v>
      </c>
      <c r="G2343" s="206" t="s">
        <v>3314</v>
      </c>
      <c r="H2343" s="207">
        <v>0</v>
      </c>
      <c r="I2343" s="206" t="s">
        <v>3315</v>
      </c>
      <c r="J2343" s="207">
        <v>0.23</v>
      </c>
    </row>
    <row r="2344" spans="1:10" customFormat="1" ht="15" thickBot="1" x14ac:dyDescent="0.25">
      <c r="A2344" s="206"/>
      <c r="B2344" s="206"/>
      <c r="C2344" s="206"/>
      <c r="D2344" s="206"/>
      <c r="E2344" s="206" t="s">
        <v>3316</v>
      </c>
      <c r="F2344" s="207">
        <v>0.06</v>
      </c>
      <c r="G2344" s="206"/>
      <c r="H2344" s="285" t="s">
        <v>3317</v>
      </c>
      <c r="I2344" s="285"/>
      <c r="J2344" s="207">
        <v>0.28999999999999998</v>
      </c>
    </row>
    <row r="2345" spans="1:10" customFormat="1" ht="0.95" customHeight="1" thickTop="1" x14ac:dyDescent="0.2">
      <c r="A2345" s="208"/>
      <c r="B2345" s="208"/>
      <c r="C2345" s="208"/>
      <c r="D2345" s="208"/>
      <c r="E2345" s="208"/>
      <c r="F2345" s="208"/>
      <c r="G2345" s="208"/>
      <c r="H2345" s="208"/>
      <c r="I2345" s="208"/>
      <c r="J2345" s="208"/>
    </row>
    <row r="2346" spans="1:10" customFormat="1" ht="18" customHeight="1" x14ac:dyDescent="0.2">
      <c r="A2346" s="179"/>
      <c r="B2346" s="180" t="s">
        <v>1</v>
      </c>
      <c r="C2346" s="179" t="s">
        <v>2</v>
      </c>
      <c r="D2346" s="179" t="s">
        <v>3</v>
      </c>
      <c r="E2346" s="281" t="s">
        <v>3297</v>
      </c>
      <c r="F2346" s="281"/>
      <c r="G2346" s="181" t="s">
        <v>4</v>
      </c>
      <c r="H2346" s="180" t="s">
        <v>5</v>
      </c>
      <c r="I2346" s="180" t="s">
        <v>6</v>
      </c>
      <c r="J2346" s="180" t="s">
        <v>8</v>
      </c>
    </row>
    <row r="2347" spans="1:10" customFormat="1" ht="26.1" customHeight="1" x14ac:dyDescent="0.2">
      <c r="A2347" s="187" t="s">
        <v>3298</v>
      </c>
      <c r="B2347" s="189" t="s">
        <v>3639</v>
      </c>
      <c r="C2347" s="187" t="s">
        <v>15</v>
      </c>
      <c r="D2347" s="187" t="s">
        <v>3640</v>
      </c>
      <c r="E2347" s="282" t="s">
        <v>3306</v>
      </c>
      <c r="F2347" s="282"/>
      <c r="G2347" s="188" t="s">
        <v>55</v>
      </c>
      <c r="H2347" s="199">
        <v>1</v>
      </c>
      <c r="I2347" s="190">
        <v>0.27</v>
      </c>
      <c r="J2347" s="190">
        <v>0.27</v>
      </c>
    </row>
    <row r="2348" spans="1:10" customFormat="1" ht="24" customHeight="1" x14ac:dyDescent="0.2">
      <c r="A2348" s="107" t="s">
        <v>2572</v>
      </c>
      <c r="B2348" s="109" t="s">
        <v>2965</v>
      </c>
      <c r="C2348" s="107" t="s">
        <v>15</v>
      </c>
      <c r="D2348" s="107" t="s">
        <v>2966</v>
      </c>
      <c r="E2348" s="284" t="s">
        <v>2609</v>
      </c>
      <c r="F2348" s="284"/>
      <c r="G2348" s="108" t="s">
        <v>55</v>
      </c>
      <c r="H2348" s="205">
        <v>1.154E-2</v>
      </c>
      <c r="I2348" s="178">
        <v>23.95</v>
      </c>
      <c r="J2348" s="178">
        <v>0.27</v>
      </c>
    </row>
    <row r="2349" spans="1:10" customFormat="1" ht="25.5" x14ac:dyDescent="0.2">
      <c r="A2349" s="206"/>
      <c r="B2349" s="206"/>
      <c r="C2349" s="206"/>
      <c r="D2349" s="206"/>
      <c r="E2349" s="206" t="s">
        <v>3313</v>
      </c>
      <c r="F2349" s="207">
        <v>0.27</v>
      </c>
      <c r="G2349" s="206" t="s">
        <v>3314</v>
      </c>
      <c r="H2349" s="207">
        <v>0</v>
      </c>
      <c r="I2349" s="206" t="s">
        <v>3315</v>
      </c>
      <c r="J2349" s="207">
        <v>0.27</v>
      </c>
    </row>
    <row r="2350" spans="1:10" customFormat="1" ht="15" thickBot="1" x14ac:dyDescent="0.25">
      <c r="A2350" s="206"/>
      <c r="B2350" s="206"/>
      <c r="C2350" s="206"/>
      <c r="D2350" s="206"/>
      <c r="E2350" s="206" t="s">
        <v>3316</v>
      </c>
      <c r="F2350" s="207">
        <v>7.0000000000000007E-2</v>
      </c>
      <c r="G2350" s="206"/>
      <c r="H2350" s="285" t="s">
        <v>3317</v>
      </c>
      <c r="I2350" s="285"/>
      <c r="J2350" s="207">
        <v>0.34</v>
      </c>
    </row>
    <row r="2351" spans="1:10" customFormat="1" ht="0.95" customHeight="1" thickTop="1" x14ac:dyDescent="0.2">
      <c r="A2351" s="208"/>
      <c r="B2351" s="208"/>
      <c r="C2351" s="208"/>
      <c r="D2351" s="208"/>
      <c r="E2351" s="208"/>
      <c r="F2351" s="208"/>
      <c r="G2351" s="208"/>
      <c r="H2351" s="208"/>
      <c r="I2351" s="208"/>
      <c r="J2351" s="208"/>
    </row>
    <row r="2352" spans="1:10" customFormat="1" ht="18" customHeight="1" x14ac:dyDescent="0.2">
      <c r="A2352" s="179"/>
      <c r="B2352" s="180" t="s">
        <v>1</v>
      </c>
      <c r="C2352" s="179" t="s">
        <v>2</v>
      </c>
      <c r="D2352" s="179" t="s">
        <v>3</v>
      </c>
      <c r="E2352" s="281" t="s">
        <v>3297</v>
      </c>
      <c r="F2352" s="281"/>
      <c r="G2352" s="181" t="s">
        <v>4</v>
      </c>
      <c r="H2352" s="180" t="s">
        <v>5</v>
      </c>
      <c r="I2352" s="180" t="s">
        <v>6</v>
      </c>
      <c r="J2352" s="180" t="s">
        <v>8</v>
      </c>
    </row>
    <row r="2353" spans="1:10" customFormat="1" ht="26.1" customHeight="1" x14ac:dyDescent="0.2">
      <c r="A2353" s="187" t="s">
        <v>3298</v>
      </c>
      <c r="B2353" s="189" t="s">
        <v>3641</v>
      </c>
      <c r="C2353" s="187" t="s">
        <v>15</v>
      </c>
      <c r="D2353" s="187" t="s">
        <v>3642</v>
      </c>
      <c r="E2353" s="282" t="s">
        <v>3306</v>
      </c>
      <c r="F2353" s="282"/>
      <c r="G2353" s="188" t="s">
        <v>55</v>
      </c>
      <c r="H2353" s="199">
        <v>1</v>
      </c>
      <c r="I2353" s="190">
        <v>0.28999999999999998</v>
      </c>
      <c r="J2353" s="190">
        <v>0.28999999999999998</v>
      </c>
    </row>
    <row r="2354" spans="1:10" customFormat="1" ht="24" customHeight="1" x14ac:dyDescent="0.2">
      <c r="A2354" s="107" t="s">
        <v>2572</v>
      </c>
      <c r="B2354" s="109" t="s">
        <v>2967</v>
      </c>
      <c r="C2354" s="107" t="s">
        <v>15</v>
      </c>
      <c r="D2354" s="107" t="s">
        <v>3643</v>
      </c>
      <c r="E2354" s="284" t="s">
        <v>2609</v>
      </c>
      <c r="F2354" s="284"/>
      <c r="G2354" s="108" t="s">
        <v>55</v>
      </c>
      <c r="H2354" s="205">
        <v>1.4760000000000001E-2</v>
      </c>
      <c r="I2354" s="178">
        <v>20.11</v>
      </c>
      <c r="J2354" s="178">
        <v>0.28999999999999998</v>
      </c>
    </row>
    <row r="2355" spans="1:10" customFormat="1" ht="25.5" x14ac:dyDescent="0.2">
      <c r="A2355" s="206"/>
      <c r="B2355" s="206"/>
      <c r="C2355" s="206"/>
      <c r="D2355" s="206"/>
      <c r="E2355" s="206" t="s">
        <v>3313</v>
      </c>
      <c r="F2355" s="207">
        <v>0.28999999999999998</v>
      </c>
      <c r="G2355" s="206" t="s">
        <v>3314</v>
      </c>
      <c r="H2355" s="207">
        <v>0</v>
      </c>
      <c r="I2355" s="206" t="s">
        <v>3315</v>
      </c>
      <c r="J2355" s="207">
        <v>0.28999999999999998</v>
      </c>
    </row>
    <row r="2356" spans="1:10" customFormat="1" ht="15" thickBot="1" x14ac:dyDescent="0.25">
      <c r="A2356" s="206"/>
      <c r="B2356" s="206"/>
      <c r="C2356" s="206"/>
      <c r="D2356" s="206"/>
      <c r="E2356" s="206" t="s">
        <v>3316</v>
      </c>
      <c r="F2356" s="207">
        <v>7.0000000000000007E-2</v>
      </c>
      <c r="G2356" s="206"/>
      <c r="H2356" s="285" t="s">
        <v>3317</v>
      </c>
      <c r="I2356" s="285"/>
      <c r="J2356" s="207">
        <v>0.36</v>
      </c>
    </row>
    <row r="2357" spans="1:10" customFormat="1" ht="0.95" customHeight="1" thickTop="1" x14ac:dyDescent="0.2">
      <c r="A2357" s="208"/>
      <c r="B2357" s="208"/>
      <c r="C2357" s="208"/>
      <c r="D2357" s="208"/>
      <c r="E2357" s="208"/>
      <c r="F2357" s="208"/>
      <c r="G2357" s="208"/>
      <c r="H2357" s="208"/>
      <c r="I2357" s="208"/>
      <c r="J2357" s="208"/>
    </row>
    <row r="2358" spans="1:10" customFormat="1" ht="18" customHeight="1" x14ac:dyDescent="0.2">
      <c r="A2358" s="179"/>
      <c r="B2358" s="180" t="s">
        <v>1</v>
      </c>
      <c r="C2358" s="179" t="s">
        <v>2</v>
      </c>
      <c r="D2358" s="179" t="s">
        <v>3</v>
      </c>
      <c r="E2358" s="281" t="s">
        <v>3297</v>
      </c>
      <c r="F2358" s="281"/>
      <c r="G2358" s="181" t="s">
        <v>4</v>
      </c>
      <c r="H2358" s="180" t="s">
        <v>5</v>
      </c>
      <c r="I2358" s="180" t="s">
        <v>6</v>
      </c>
      <c r="J2358" s="180" t="s">
        <v>8</v>
      </c>
    </row>
    <row r="2359" spans="1:10" customFormat="1" ht="26.1" customHeight="1" x14ac:dyDescent="0.2">
      <c r="A2359" s="187" t="s">
        <v>3298</v>
      </c>
      <c r="B2359" s="189" t="s">
        <v>3644</v>
      </c>
      <c r="C2359" s="187" t="s">
        <v>15</v>
      </c>
      <c r="D2359" s="187" t="s">
        <v>3645</v>
      </c>
      <c r="E2359" s="282" t="s">
        <v>3306</v>
      </c>
      <c r="F2359" s="282"/>
      <c r="G2359" s="188" t="s">
        <v>55</v>
      </c>
      <c r="H2359" s="199">
        <v>1</v>
      </c>
      <c r="I2359" s="190">
        <v>0.69</v>
      </c>
      <c r="J2359" s="190">
        <v>0.69</v>
      </c>
    </row>
    <row r="2360" spans="1:10" customFormat="1" ht="24" customHeight="1" x14ac:dyDescent="0.2">
      <c r="A2360" s="107" t="s">
        <v>2572</v>
      </c>
      <c r="B2360" s="109" t="s">
        <v>2972</v>
      </c>
      <c r="C2360" s="107" t="s">
        <v>15</v>
      </c>
      <c r="D2360" s="107" t="s">
        <v>3646</v>
      </c>
      <c r="E2360" s="284" t="s">
        <v>2609</v>
      </c>
      <c r="F2360" s="284"/>
      <c r="G2360" s="108" t="s">
        <v>55</v>
      </c>
      <c r="H2360" s="205">
        <v>3.7319999999999999E-2</v>
      </c>
      <c r="I2360" s="178">
        <v>18.53</v>
      </c>
      <c r="J2360" s="178">
        <v>0.69</v>
      </c>
    </row>
    <row r="2361" spans="1:10" customFormat="1" ht="25.5" x14ac:dyDescent="0.2">
      <c r="A2361" s="206"/>
      <c r="B2361" s="206"/>
      <c r="C2361" s="206"/>
      <c r="D2361" s="206"/>
      <c r="E2361" s="206" t="s">
        <v>3313</v>
      </c>
      <c r="F2361" s="207">
        <v>0.69</v>
      </c>
      <c r="G2361" s="206" t="s">
        <v>3314</v>
      </c>
      <c r="H2361" s="207">
        <v>0</v>
      </c>
      <c r="I2361" s="206" t="s">
        <v>3315</v>
      </c>
      <c r="J2361" s="207">
        <v>0.69</v>
      </c>
    </row>
    <row r="2362" spans="1:10" customFormat="1" ht="15" thickBot="1" x14ac:dyDescent="0.25">
      <c r="A2362" s="206"/>
      <c r="B2362" s="206"/>
      <c r="C2362" s="206"/>
      <c r="D2362" s="206"/>
      <c r="E2362" s="206" t="s">
        <v>3316</v>
      </c>
      <c r="F2362" s="207">
        <v>0.19</v>
      </c>
      <c r="G2362" s="206"/>
      <c r="H2362" s="285" t="s">
        <v>3317</v>
      </c>
      <c r="I2362" s="285"/>
      <c r="J2362" s="207">
        <v>0.88</v>
      </c>
    </row>
    <row r="2363" spans="1:10" customFormat="1" ht="0.95" customHeight="1" thickTop="1" x14ac:dyDescent="0.2">
      <c r="A2363" s="208"/>
      <c r="B2363" s="208"/>
      <c r="C2363" s="208"/>
      <c r="D2363" s="208"/>
      <c r="E2363" s="208"/>
      <c r="F2363" s="208"/>
      <c r="G2363" s="208"/>
      <c r="H2363" s="208"/>
      <c r="I2363" s="208"/>
      <c r="J2363" s="208"/>
    </row>
    <row r="2364" spans="1:10" customFormat="1" ht="18" customHeight="1" x14ac:dyDescent="0.2">
      <c r="A2364" s="179"/>
      <c r="B2364" s="180" t="s">
        <v>1</v>
      </c>
      <c r="C2364" s="179" t="s">
        <v>2</v>
      </c>
      <c r="D2364" s="179" t="s">
        <v>3</v>
      </c>
      <c r="E2364" s="281" t="s">
        <v>3297</v>
      </c>
      <c r="F2364" s="281"/>
      <c r="G2364" s="181" t="s">
        <v>4</v>
      </c>
      <c r="H2364" s="180" t="s">
        <v>5</v>
      </c>
      <c r="I2364" s="180" t="s">
        <v>6</v>
      </c>
      <c r="J2364" s="180" t="s">
        <v>8</v>
      </c>
    </row>
    <row r="2365" spans="1:10" customFormat="1" ht="39" customHeight="1" x14ac:dyDescent="0.2">
      <c r="A2365" s="187" t="s">
        <v>3298</v>
      </c>
      <c r="B2365" s="189" t="s">
        <v>3647</v>
      </c>
      <c r="C2365" s="187" t="s">
        <v>15</v>
      </c>
      <c r="D2365" s="187" t="s">
        <v>3648</v>
      </c>
      <c r="E2365" s="282" t="s">
        <v>3306</v>
      </c>
      <c r="F2365" s="282"/>
      <c r="G2365" s="188" t="s">
        <v>55</v>
      </c>
      <c r="H2365" s="199">
        <v>1</v>
      </c>
      <c r="I2365" s="190">
        <v>0.33</v>
      </c>
      <c r="J2365" s="190">
        <v>0.33</v>
      </c>
    </row>
    <row r="2366" spans="1:10" customFormat="1" ht="26.1" customHeight="1" x14ac:dyDescent="0.2">
      <c r="A2366" s="107" t="s">
        <v>2572</v>
      </c>
      <c r="B2366" s="109" t="s">
        <v>2977</v>
      </c>
      <c r="C2366" s="107" t="s">
        <v>15</v>
      </c>
      <c r="D2366" s="107" t="s">
        <v>2978</v>
      </c>
      <c r="E2366" s="284" t="s">
        <v>2609</v>
      </c>
      <c r="F2366" s="284"/>
      <c r="G2366" s="108" t="s">
        <v>55</v>
      </c>
      <c r="H2366" s="205">
        <v>1.7979999999999999E-2</v>
      </c>
      <c r="I2366" s="178">
        <v>18.53</v>
      </c>
      <c r="J2366" s="178">
        <v>0.33</v>
      </c>
    </row>
    <row r="2367" spans="1:10" customFormat="1" ht="25.5" x14ac:dyDescent="0.2">
      <c r="A2367" s="206"/>
      <c r="B2367" s="206"/>
      <c r="C2367" s="206"/>
      <c r="D2367" s="206"/>
      <c r="E2367" s="206" t="s">
        <v>3313</v>
      </c>
      <c r="F2367" s="207">
        <v>0.33</v>
      </c>
      <c r="G2367" s="206" t="s">
        <v>3314</v>
      </c>
      <c r="H2367" s="207">
        <v>0</v>
      </c>
      <c r="I2367" s="206" t="s">
        <v>3315</v>
      </c>
      <c r="J2367" s="207">
        <v>0.33</v>
      </c>
    </row>
    <row r="2368" spans="1:10" customFormat="1" ht="15" thickBot="1" x14ac:dyDescent="0.25">
      <c r="A2368" s="206"/>
      <c r="B2368" s="206"/>
      <c r="C2368" s="206"/>
      <c r="D2368" s="206"/>
      <c r="E2368" s="206" t="s">
        <v>3316</v>
      </c>
      <c r="F2368" s="207">
        <v>0.09</v>
      </c>
      <c r="G2368" s="206"/>
      <c r="H2368" s="285" t="s">
        <v>3317</v>
      </c>
      <c r="I2368" s="285"/>
      <c r="J2368" s="207">
        <v>0.42</v>
      </c>
    </row>
    <row r="2369" spans="1:10" customFormat="1" ht="0.95" customHeight="1" thickTop="1" x14ac:dyDescent="0.2">
      <c r="A2369" s="208"/>
      <c r="B2369" s="208"/>
      <c r="C2369" s="208"/>
      <c r="D2369" s="208"/>
      <c r="E2369" s="208"/>
      <c r="F2369" s="208"/>
      <c r="G2369" s="208"/>
      <c r="H2369" s="208"/>
      <c r="I2369" s="208"/>
      <c r="J2369" s="208"/>
    </row>
    <row r="2370" spans="1:10" customFormat="1" ht="18" customHeight="1" x14ac:dyDescent="0.2">
      <c r="A2370" s="179"/>
      <c r="B2370" s="180" t="s">
        <v>1</v>
      </c>
      <c r="C2370" s="179" t="s">
        <v>2</v>
      </c>
      <c r="D2370" s="179" t="s">
        <v>3</v>
      </c>
      <c r="E2370" s="281" t="s">
        <v>3297</v>
      </c>
      <c r="F2370" s="281"/>
      <c r="G2370" s="181" t="s">
        <v>4</v>
      </c>
      <c r="H2370" s="180" t="s">
        <v>5</v>
      </c>
      <c r="I2370" s="180" t="s">
        <v>6</v>
      </c>
      <c r="J2370" s="180" t="s">
        <v>8</v>
      </c>
    </row>
    <row r="2371" spans="1:10" customFormat="1" ht="26.1" customHeight="1" x14ac:dyDescent="0.2">
      <c r="A2371" s="187" t="s">
        <v>3298</v>
      </c>
      <c r="B2371" s="189" t="s">
        <v>3649</v>
      </c>
      <c r="C2371" s="187" t="s">
        <v>15</v>
      </c>
      <c r="D2371" s="187" t="s">
        <v>3650</v>
      </c>
      <c r="E2371" s="282" t="s">
        <v>3306</v>
      </c>
      <c r="F2371" s="282"/>
      <c r="G2371" s="188" t="s">
        <v>55</v>
      </c>
      <c r="H2371" s="199">
        <v>1</v>
      </c>
      <c r="I2371" s="190">
        <v>0.38</v>
      </c>
      <c r="J2371" s="190">
        <v>0.38</v>
      </c>
    </row>
    <row r="2372" spans="1:10" customFormat="1" ht="24" customHeight="1" x14ac:dyDescent="0.2">
      <c r="A2372" s="107" t="s">
        <v>2572</v>
      </c>
      <c r="B2372" s="109" t="s">
        <v>2983</v>
      </c>
      <c r="C2372" s="107" t="s">
        <v>15</v>
      </c>
      <c r="D2372" s="107" t="s">
        <v>2984</v>
      </c>
      <c r="E2372" s="284" t="s">
        <v>2609</v>
      </c>
      <c r="F2372" s="284"/>
      <c r="G2372" s="108" t="s">
        <v>55</v>
      </c>
      <c r="H2372" s="205">
        <v>1.4760000000000001E-2</v>
      </c>
      <c r="I2372" s="178">
        <v>25.96</v>
      </c>
      <c r="J2372" s="178">
        <v>0.38</v>
      </c>
    </row>
    <row r="2373" spans="1:10" customFormat="1" ht="25.5" x14ac:dyDescent="0.2">
      <c r="A2373" s="206"/>
      <c r="B2373" s="206"/>
      <c r="C2373" s="206"/>
      <c r="D2373" s="206"/>
      <c r="E2373" s="206" t="s">
        <v>3313</v>
      </c>
      <c r="F2373" s="207">
        <v>0.38</v>
      </c>
      <c r="G2373" s="206" t="s">
        <v>3314</v>
      </c>
      <c r="H2373" s="207">
        <v>0</v>
      </c>
      <c r="I2373" s="206" t="s">
        <v>3315</v>
      </c>
      <c r="J2373" s="207">
        <v>0.38</v>
      </c>
    </row>
    <row r="2374" spans="1:10" customFormat="1" ht="15" thickBot="1" x14ac:dyDescent="0.25">
      <c r="A2374" s="206"/>
      <c r="B2374" s="206"/>
      <c r="C2374" s="206"/>
      <c r="D2374" s="206"/>
      <c r="E2374" s="206" t="s">
        <v>3316</v>
      </c>
      <c r="F2374" s="207">
        <v>0.1</v>
      </c>
      <c r="G2374" s="206"/>
      <c r="H2374" s="285" t="s">
        <v>3317</v>
      </c>
      <c r="I2374" s="285"/>
      <c r="J2374" s="207">
        <v>0.48</v>
      </c>
    </row>
    <row r="2375" spans="1:10" customFormat="1" ht="0.95" customHeight="1" thickTop="1" x14ac:dyDescent="0.2">
      <c r="A2375" s="208"/>
      <c r="B2375" s="208"/>
      <c r="C2375" s="208"/>
      <c r="D2375" s="208"/>
      <c r="E2375" s="208"/>
      <c r="F2375" s="208"/>
      <c r="G2375" s="208"/>
      <c r="H2375" s="208"/>
      <c r="I2375" s="208"/>
      <c r="J2375" s="208"/>
    </row>
    <row r="2376" spans="1:10" customFormat="1" ht="18" customHeight="1" x14ac:dyDescent="0.2">
      <c r="A2376" s="179"/>
      <c r="B2376" s="180" t="s">
        <v>1</v>
      </c>
      <c r="C2376" s="179" t="s">
        <v>2</v>
      </c>
      <c r="D2376" s="179" t="s">
        <v>3</v>
      </c>
      <c r="E2376" s="281" t="s">
        <v>3297</v>
      </c>
      <c r="F2376" s="281"/>
      <c r="G2376" s="181" t="s">
        <v>4</v>
      </c>
      <c r="H2376" s="180" t="s">
        <v>5</v>
      </c>
      <c r="I2376" s="180" t="s">
        <v>6</v>
      </c>
      <c r="J2376" s="180" t="s">
        <v>8</v>
      </c>
    </row>
    <row r="2377" spans="1:10" customFormat="1" ht="26.1" customHeight="1" x14ac:dyDescent="0.2">
      <c r="A2377" s="187" t="s">
        <v>3298</v>
      </c>
      <c r="B2377" s="189" t="s">
        <v>3676</v>
      </c>
      <c r="C2377" s="187" t="s">
        <v>15</v>
      </c>
      <c r="D2377" s="187" t="s">
        <v>3677</v>
      </c>
      <c r="E2377" s="282" t="s">
        <v>3306</v>
      </c>
      <c r="F2377" s="282"/>
      <c r="G2377" s="188" t="s">
        <v>55</v>
      </c>
      <c r="H2377" s="199">
        <v>1</v>
      </c>
      <c r="I2377" s="190">
        <v>0.4</v>
      </c>
      <c r="J2377" s="190">
        <v>0.4</v>
      </c>
    </row>
    <row r="2378" spans="1:10" customFormat="1" ht="24" customHeight="1" x14ac:dyDescent="0.2">
      <c r="A2378" s="107" t="s">
        <v>2572</v>
      </c>
      <c r="B2378" s="109" t="s">
        <v>3002</v>
      </c>
      <c r="C2378" s="107" t="s">
        <v>15</v>
      </c>
      <c r="D2378" s="107" t="s">
        <v>3003</v>
      </c>
      <c r="E2378" s="284" t="s">
        <v>2609</v>
      </c>
      <c r="F2378" s="284"/>
      <c r="G2378" s="108" t="s">
        <v>55</v>
      </c>
      <c r="H2378" s="205">
        <v>1.4760000000000001E-2</v>
      </c>
      <c r="I2378" s="178">
        <v>27.76</v>
      </c>
      <c r="J2378" s="178">
        <v>0.4</v>
      </c>
    </row>
    <row r="2379" spans="1:10" customFormat="1" ht="25.5" x14ac:dyDescent="0.2">
      <c r="A2379" s="206"/>
      <c r="B2379" s="206"/>
      <c r="C2379" s="206"/>
      <c r="D2379" s="206"/>
      <c r="E2379" s="206" t="s">
        <v>3313</v>
      </c>
      <c r="F2379" s="207">
        <v>0.4</v>
      </c>
      <c r="G2379" s="206" t="s">
        <v>3314</v>
      </c>
      <c r="H2379" s="207">
        <v>0</v>
      </c>
      <c r="I2379" s="206" t="s">
        <v>3315</v>
      </c>
      <c r="J2379" s="207">
        <v>0.4</v>
      </c>
    </row>
    <row r="2380" spans="1:10" customFormat="1" ht="15" thickBot="1" x14ac:dyDescent="0.25">
      <c r="A2380" s="206"/>
      <c r="B2380" s="206"/>
      <c r="C2380" s="206"/>
      <c r="D2380" s="206"/>
      <c r="E2380" s="206" t="s">
        <v>3316</v>
      </c>
      <c r="F2380" s="207">
        <v>0.11</v>
      </c>
      <c r="G2380" s="206"/>
      <c r="H2380" s="285" t="s">
        <v>3317</v>
      </c>
      <c r="I2380" s="285"/>
      <c r="J2380" s="207">
        <v>0.51</v>
      </c>
    </row>
    <row r="2381" spans="1:10" customFormat="1" ht="0.95" customHeight="1" thickTop="1" x14ac:dyDescent="0.2">
      <c r="A2381" s="208"/>
      <c r="B2381" s="208"/>
      <c r="C2381" s="208"/>
      <c r="D2381" s="208"/>
      <c r="E2381" s="208"/>
      <c r="F2381" s="208"/>
      <c r="G2381" s="208"/>
      <c r="H2381" s="208"/>
      <c r="I2381" s="208"/>
      <c r="J2381" s="208"/>
    </row>
    <row r="2382" spans="1:10" customFormat="1" ht="18" customHeight="1" x14ac:dyDescent="0.2">
      <c r="A2382" s="179"/>
      <c r="B2382" s="180" t="s">
        <v>1</v>
      </c>
      <c r="C2382" s="179" t="s">
        <v>2</v>
      </c>
      <c r="D2382" s="179" t="s">
        <v>3</v>
      </c>
      <c r="E2382" s="281" t="s">
        <v>3297</v>
      </c>
      <c r="F2382" s="281"/>
      <c r="G2382" s="181" t="s">
        <v>4</v>
      </c>
      <c r="H2382" s="180" t="s">
        <v>5</v>
      </c>
      <c r="I2382" s="180" t="s">
        <v>6</v>
      </c>
      <c r="J2382" s="180" t="s">
        <v>8</v>
      </c>
    </row>
    <row r="2383" spans="1:10" customFormat="1" ht="26.1" customHeight="1" x14ac:dyDescent="0.2">
      <c r="A2383" s="187" t="s">
        <v>3298</v>
      </c>
      <c r="B2383" s="189" t="s">
        <v>3678</v>
      </c>
      <c r="C2383" s="187" t="s">
        <v>15</v>
      </c>
      <c r="D2383" s="187" t="s">
        <v>3679</v>
      </c>
      <c r="E2383" s="282" t="s">
        <v>3306</v>
      </c>
      <c r="F2383" s="282"/>
      <c r="G2383" s="188" t="s">
        <v>55</v>
      </c>
      <c r="H2383" s="199">
        <v>1</v>
      </c>
      <c r="I2383" s="190">
        <v>0.27</v>
      </c>
      <c r="J2383" s="190">
        <v>0.27</v>
      </c>
    </row>
    <row r="2384" spans="1:10" customFormat="1" ht="24" customHeight="1" x14ac:dyDescent="0.2">
      <c r="A2384" s="107" t="s">
        <v>2572</v>
      </c>
      <c r="B2384" s="109" t="s">
        <v>3004</v>
      </c>
      <c r="C2384" s="107" t="s">
        <v>15</v>
      </c>
      <c r="D2384" s="107" t="s">
        <v>3680</v>
      </c>
      <c r="E2384" s="284" t="s">
        <v>2609</v>
      </c>
      <c r="F2384" s="284"/>
      <c r="G2384" s="108" t="s">
        <v>55</v>
      </c>
      <c r="H2384" s="205">
        <v>1.154E-2</v>
      </c>
      <c r="I2384" s="178">
        <v>23.95</v>
      </c>
      <c r="J2384" s="178">
        <v>0.27</v>
      </c>
    </row>
    <row r="2385" spans="1:10" customFormat="1" ht="25.5" x14ac:dyDescent="0.2">
      <c r="A2385" s="206"/>
      <c r="B2385" s="206"/>
      <c r="C2385" s="206"/>
      <c r="D2385" s="206"/>
      <c r="E2385" s="206" t="s">
        <v>3313</v>
      </c>
      <c r="F2385" s="207">
        <v>0.27</v>
      </c>
      <c r="G2385" s="206" t="s">
        <v>3314</v>
      </c>
      <c r="H2385" s="207">
        <v>0</v>
      </c>
      <c r="I2385" s="206" t="s">
        <v>3315</v>
      </c>
      <c r="J2385" s="207">
        <v>0.27</v>
      </c>
    </row>
    <row r="2386" spans="1:10" customFormat="1" ht="15" thickBot="1" x14ac:dyDescent="0.25">
      <c r="A2386" s="206"/>
      <c r="B2386" s="206"/>
      <c r="C2386" s="206"/>
      <c r="D2386" s="206"/>
      <c r="E2386" s="206" t="s">
        <v>3316</v>
      </c>
      <c r="F2386" s="207">
        <v>7.0000000000000007E-2</v>
      </c>
      <c r="G2386" s="206"/>
      <c r="H2386" s="285" t="s">
        <v>3317</v>
      </c>
      <c r="I2386" s="285"/>
      <c r="J2386" s="207">
        <v>0.34</v>
      </c>
    </row>
    <row r="2387" spans="1:10" customFormat="1" ht="0.95" customHeight="1" thickTop="1" x14ac:dyDescent="0.2">
      <c r="A2387" s="208"/>
      <c r="B2387" s="208"/>
      <c r="C2387" s="208"/>
      <c r="D2387" s="208"/>
      <c r="E2387" s="208"/>
      <c r="F2387" s="208"/>
      <c r="G2387" s="208"/>
      <c r="H2387" s="208"/>
      <c r="I2387" s="208"/>
      <c r="J2387" s="208"/>
    </row>
    <row r="2388" spans="1:10" customFormat="1" ht="18" customHeight="1" x14ac:dyDescent="0.2">
      <c r="A2388" s="179"/>
      <c r="B2388" s="180" t="s">
        <v>1</v>
      </c>
      <c r="C2388" s="179" t="s">
        <v>2</v>
      </c>
      <c r="D2388" s="179" t="s">
        <v>3</v>
      </c>
      <c r="E2388" s="281" t="s">
        <v>3297</v>
      </c>
      <c r="F2388" s="281"/>
      <c r="G2388" s="181" t="s">
        <v>4</v>
      </c>
      <c r="H2388" s="180" t="s">
        <v>5</v>
      </c>
      <c r="I2388" s="180" t="s">
        <v>6</v>
      </c>
      <c r="J2388" s="180" t="s">
        <v>8</v>
      </c>
    </row>
    <row r="2389" spans="1:10" customFormat="1" ht="26.1" customHeight="1" x14ac:dyDescent="0.2">
      <c r="A2389" s="187" t="s">
        <v>3298</v>
      </c>
      <c r="B2389" s="189" t="s">
        <v>3695</v>
      </c>
      <c r="C2389" s="187" t="s">
        <v>15</v>
      </c>
      <c r="D2389" s="187" t="s">
        <v>3696</v>
      </c>
      <c r="E2389" s="282" t="s">
        <v>3306</v>
      </c>
      <c r="F2389" s="282"/>
      <c r="G2389" s="188" t="s">
        <v>55</v>
      </c>
      <c r="H2389" s="199">
        <v>1</v>
      </c>
      <c r="I2389" s="190">
        <v>0.89</v>
      </c>
      <c r="J2389" s="190">
        <v>0.89</v>
      </c>
    </row>
    <row r="2390" spans="1:10" customFormat="1" ht="24" customHeight="1" x14ac:dyDescent="0.2">
      <c r="A2390" s="107" t="s">
        <v>2572</v>
      </c>
      <c r="B2390" s="109" t="s">
        <v>3019</v>
      </c>
      <c r="C2390" s="107" t="s">
        <v>15</v>
      </c>
      <c r="D2390" s="107" t="s">
        <v>3697</v>
      </c>
      <c r="E2390" s="284" t="s">
        <v>2609</v>
      </c>
      <c r="F2390" s="284"/>
      <c r="G2390" s="108" t="s">
        <v>55</v>
      </c>
      <c r="H2390" s="205">
        <v>3.7319999999999999E-2</v>
      </c>
      <c r="I2390" s="178">
        <v>23.95</v>
      </c>
      <c r="J2390" s="178">
        <v>0.89</v>
      </c>
    </row>
    <row r="2391" spans="1:10" customFormat="1" ht="25.5" x14ac:dyDescent="0.2">
      <c r="A2391" s="206"/>
      <c r="B2391" s="206"/>
      <c r="C2391" s="206"/>
      <c r="D2391" s="206"/>
      <c r="E2391" s="206" t="s">
        <v>3313</v>
      </c>
      <c r="F2391" s="207">
        <v>0.89</v>
      </c>
      <c r="G2391" s="206" t="s">
        <v>3314</v>
      </c>
      <c r="H2391" s="207">
        <v>0</v>
      </c>
      <c r="I2391" s="206" t="s">
        <v>3315</v>
      </c>
      <c r="J2391" s="207">
        <v>0.89</v>
      </c>
    </row>
    <row r="2392" spans="1:10" customFormat="1" ht="15" thickBot="1" x14ac:dyDescent="0.25">
      <c r="A2392" s="206"/>
      <c r="B2392" s="206"/>
      <c r="C2392" s="206"/>
      <c r="D2392" s="206"/>
      <c r="E2392" s="206" t="s">
        <v>3316</v>
      </c>
      <c r="F2392" s="207">
        <v>0.24</v>
      </c>
      <c r="G2392" s="206"/>
      <c r="H2392" s="285" t="s">
        <v>3317</v>
      </c>
      <c r="I2392" s="285"/>
      <c r="J2392" s="207">
        <v>1.1299999999999999</v>
      </c>
    </row>
    <row r="2393" spans="1:10" customFormat="1" ht="0.95" customHeight="1" thickTop="1" x14ac:dyDescent="0.2">
      <c r="A2393" s="208"/>
      <c r="B2393" s="208"/>
      <c r="C2393" s="208"/>
      <c r="D2393" s="208"/>
      <c r="E2393" s="208"/>
      <c r="F2393" s="208"/>
      <c r="G2393" s="208"/>
      <c r="H2393" s="208"/>
      <c r="I2393" s="208"/>
      <c r="J2393" s="208"/>
    </row>
    <row r="2394" spans="1:10" customFormat="1" ht="18" customHeight="1" x14ac:dyDescent="0.2">
      <c r="A2394" s="179"/>
      <c r="B2394" s="180" t="s">
        <v>1</v>
      </c>
      <c r="C2394" s="179" t="s">
        <v>2</v>
      </c>
      <c r="D2394" s="179" t="s">
        <v>3</v>
      </c>
      <c r="E2394" s="281" t="s">
        <v>3297</v>
      </c>
      <c r="F2394" s="281"/>
      <c r="G2394" s="181" t="s">
        <v>4</v>
      </c>
      <c r="H2394" s="180" t="s">
        <v>5</v>
      </c>
      <c r="I2394" s="180" t="s">
        <v>6</v>
      </c>
      <c r="J2394" s="180" t="s">
        <v>8</v>
      </c>
    </row>
    <row r="2395" spans="1:10" customFormat="1" ht="26.1" customHeight="1" x14ac:dyDescent="0.2">
      <c r="A2395" s="187" t="s">
        <v>3298</v>
      </c>
      <c r="B2395" s="189" t="s">
        <v>3698</v>
      </c>
      <c r="C2395" s="187" t="s">
        <v>15</v>
      </c>
      <c r="D2395" s="187" t="s">
        <v>3699</v>
      </c>
      <c r="E2395" s="282" t="s">
        <v>3306</v>
      </c>
      <c r="F2395" s="282"/>
      <c r="G2395" s="188" t="s">
        <v>55</v>
      </c>
      <c r="H2395" s="199">
        <v>1</v>
      </c>
      <c r="I2395" s="190">
        <v>0.43</v>
      </c>
      <c r="J2395" s="190">
        <v>0.43</v>
      </c>
    </row>
    <row r="2396" spans="1:10" customFormat="1" ht="24" customHeight="1" x14ac:dyDescent="0.2">
      <c r="A2396" s="107" t="s">
        <v>2572</v>
      </c>
      <c r="B2396" s="109" t="s">
        <v>3020</v>
      </c>
      <c r="C2396" s="107" t="s">
        <v>15</v>
      </c>
      <c r="D2396" s="107" t="s">
        <v>3021</v>
      </c>
      <c r="E2396" s="284" t="s">
        <v>2609</v>
      </c>
      <c r="F2396" s="284"/>
      <c r="G2396" s="108" t="s">
        <v>55</v>
      </c>
      <c r="H2396" s="205">
        <v>1.7979999999999999E-2</v>
      </c>
      <c r="I2396" s="178">
        <v>23.95</v>
      </c>
      <c r="J2396" s="178">
        <v>0.43</v>
      </c>
    </row>
    <row r="2397" spans="1:10" customFormat="1" ht="25.5" x14ac:dyDescent="0.2">
      <c r="A2397" s="206"/>
      <c r="B2397" s="206"/>
      <c r="C2397" s="206"/>
      <c r="D2397" s="206"/>
      <c r="E2397" s="206" t="s">
        <v>3313</v>
      </c>
      <c r="F2397" s="207">
        <v>0.43</v>
      </c>
      <c r="G2397" s="206" t="s">
        <v>3314</v>
      </c>
      <c r="H2397" s="207">
        <v>0</v>
      </c>
      <c r="I2397" s="206" t="s">
        <v>3315</v>
      </c>
      <c r="J2397" s="207">
        <v>0.43</v>
      </c>
    </row>
    <row r="2398" spans="1:10" customFormat="1" ht="15" thickBot="1" x14ac:dyDescent="0.25">
      <c r="A2398" s="206"/>
      <c r="B2398" s="206"/>
      <c r="C2398" s="206"/>
      <c r="D2398" s="206"/>
      <c r="E2398" s="206" t="s">
        <v>3316</v>
      </c>
      <c r="F2398" s="207">
        <v>0.11</v>
      </c>
      <c r="G2398" s="206"/>
      <c r="H2398" s="285" t="s">
        <v>3317</v>
      </c>
      <c r="I2398" s="285"/>
      <c r="J2398" s="207">
        <v>0.54</v>
      </c>
    </row>
    <row r="2399" spans="1:10" customFormat="1" ht="0.95" customHeight="1" thickTop="1" x14ac:dyDescent="0.2">
      <c r="A2399" s="208"/>
      <c r="B2399" s="208"/>
      <c r="C2399" s="208"/>
      <c r="D2399" s="208"/>
      <c r="E2399" s="208"/>
      <c r="F2399" s="208"/>
      <c r="G2399" s="208"/>
      <c r="H2399" s="208"/>
      <c r="I2399" s="208"/>
      <c r="J2399" s="208"/>
    </row>
    <row r="2400" spans="1:10" customFormat="1" ht="18" customHeight="1" x14ac:dyDescent="0.2">
      <c r="A2400" s="179"/>
      <c r="B2400" s="180" t="s">
        <v>1</v>
      </c>
      <c r="C2400" s="179" t="s">
        <v>2</v>
      </c>
      <c r="D2400" s="179" t="s">
        <v>3</v>
      </c>
      <c r="E2400" s="281" t="s">
        <v>3297</v>
      </c>
      <c r="F2400" s="281"/>
      <c r="G2400" s="181" t="s">
        <v>4</v>
      </c>
      <c r="H2400" s="180" t="s">
        <v>5</v>
      </c>
      <c r="I2400" s="180" t="s">
        <v>6</v>
      </c>
      <c r="J2400" s="180" t="s">
        <v>8</v>
      </c>
    </row>
    <row r="2401" spans="1:10" customFormat="1" ht="26.1" customHeight="1" x14ac:dyDescent="0.2">
      <c r="A2401" s="187" t="s">
        <v>3298</v>
      </c>
      <c r="B2401" s="189" t="s">
        <v>3700</v>
      </c>
      <c r="C2401" s="187" t="s">
        <v>15</v>
      </c>
      <c r="D2401" s="187" t="s">
        <v>3701</v>
      </c>
      <c r="E2401" s="282" t="s">
        <v>3306</v>
      </c>
      <c r="F2401" s="282"/>
      <c r="G2401" s="188" t="s">
        <v>55</v>
      </c>
      <c r="H2401" s="199">
        <v>1</v>
      </c>
      <c r="I2401" s="190">
        <v>0.28000000000000003</v>
      </c>
      <c r="J2401" s="190">
        <v>0.28000000000000003</v>
      </c>
    </row>
    <row r="2402" spans="1:10" customFormat="1" ht="24" customHeight="1" x14ac:dyDescent="0.2">
      <c r="A2402" s="107" t="s">
        <v>2572</v>
      </c>
      <c r="B2402" s="109" t="s">
        <v>3022</v>
      </c>
      <c r="C2402" s="107" t="s">
        <v>15</v>
      </c>
      <c r="D2402" s="107" t="s">
        <v>3023</v>
      </c>
      <c r="E2402" s="284" t="s">
        <v>2609</v>
      </c>
      <c r="F2402" s="284"/>
      <c r="G2402" s="108" t="s">
        <v>55</v>
      </c>
      <c r="H2402" s="205">
        <v>1.154E-2</v>
      </c>
      <c r="I2402" s="178">
        <v>24.66</v>
      </c>
      <c r="J2402" s="178">
        <v>0.28000000000000003</v>
      </c>
    </row>
    <row r="2403" spans="1:10" customFormat="1" ht="25.5" x14ac:dyDescent="0.2">
      <c r="A2403" s="206"/>
      <c r="B2403" s="206"/>
      <c r="C2403" s="206"/>
      <c r="D2403" s="206"/>
      <c r="E2403" s="206" t="s">
        <v>3313</v>
      </c>
      <c r="F2403" s="207">
        <v>0.28000000000000003</v>
      </c>
      <c r="G2403" s="206" t="s">
        <v>3314</v>
      </c>
      <c r="H2403" s="207">
        <v>0</v>
      </c>
      <c r="I2403" s="206" t="s">
        <v>3315</v>
      </c>
      <c r="J2403" s="207">
        <v>0.28000000000000003</v>
      </c>
    </row>
    <row r="2404" spans="1:10" customFormat="1" ht="15" thickBot="1" x14ac:dyDescent="0.25">
      <c r="A2404" s="206"/>
      <c r="B2404" s="206"/>
      <c r="C2404" s="206"/>
      <c r="D2404" s="206"/>
      <c r="E2404" s="206" t="s">
        <v>3316</v>
      </c>
      <c r="F2404" s="207">
        <v>7.0000000000000007E-2</v>
      </c>
      <c r="G2404" s="206"/>
      <c r="H2404" s="285" t="s">
        <v>3317</v>
      </c>
      <c r="I2404" s="285"/>
      <c r="J2404" s="207">
        <v>0.35</v>
      </c>
    </row>
    <row r="2405" spans="1:10" customFormat="1" ht="0.95" customHeight="1" thickTop="1" x14ac:dyDescent="0.2">
      <c r="A2405" s="208"/>
      <c r="B2405" s="208"/>
      <c r="C2405" s="208"/>
      <c r="D2405" s="208"/>
      <c r="E2405" s="208"/>
      <c r="F2405" s="208"/>
      <c r="G2405" s="208"/>
      <c r="H2405" s="208"/>
      <c r="I2405" s="208"/>
      <c r="J2405" s="208"/>
    </row>
    <row r="2406" spans="1:10" customFormat="1" ht="18" customHeight="1" x14ac:dyDescent="0.2">
      <c r="A2406" s="179"/>
      <c r="B2406" s="180" t="s">
        <v>1</v>
      </c>
      <c r="C2406" s="179" t="s">
        <v>2</v>
      </c>
      <c r="D2406" s="179" t="s">
        <v>3</v>
      </c>
      <c r="E2406" s="281" t="s">
        <v>3297</v>
      </c>
      <c r="F2406" s="281"/>
      <c r="G2406" s="181" t="s">
        <v>4</v>
      </c>
      <c r="H2406" s="180" t="s">
        <v>5</v>
      </c>
      <c r="I2406" s="180" t="s">
        <v>6</v>
      </c>
      <c r="J2406" s="180" t="s">
        <v>8</v>
      </c>
    </row>
    <row r="2407" spans="1:10" customFormat="1" ht="26.1" customHeight="1" x14ac:dyDescent="0.2">
      <c r="A2407" s="187" t="s">
        <v>3298</v>
      </c>
      <c r="B2407" s="189" t="s">
        <v>3702</v>
      </c>
      <c r="C2407" s="187" t="s">
        <v>15</v>
      </c>
      <c r="D2407" s="187" t="s">
        <v>3703</v>
      </c>
      <c r="E2407" s="282" t="s">
        <v>3306</v>
      </c>
      <c r="F2407" s="282"/>
      <c r="G2407" s="188" t="s">
        <v>55</v>
      </c>
      <c r="H2407" s="199">
        <v>1</v>
      </c>
      <c r="I2407" s="190">
        <v>0.5</v>
      </c>
      <c r="J2407" s="190">
        <v>0.5</v>
      </c>
    </row>
    <row r="2408" spans="1:10" customFormat="1" ht="24" customHeight="1" x14ac:dyDescent="0.2">
      <c r="A2408" s="107" t="s">
        <v>2572</v>
      </c>
      <c r="B2408" s="109" t="s">
        <v>3024</v>
      </c>
      <c r="C2408" s="107" t="s">
        <v>15</v>
      </c>
      <c r="D2408" s="107" t="s">
        <v>3025</v>
      </c>
      <c r="E2408" s="284" t="s">
        <v>2609</v>
      </c>
      <c r="F2408" s="284"/>
      <c r="G2408" s="108" t="s">
        <v>55</v>
      </c>
      <c r="H2408" s="205">
        <v>2.12E-2</v>
      </c>
      <c r="I2408" s="178">
        <v>23.95</v>
      </c>
      <c r="J2408" s="178">
        <v>0.5</v>
      </c>
    </row>
    <row r="2409" spans="1:10" customFormat="1" ht="25.5" x14ac:dyDescent="0.2">
      <c r="A2409" s="206"/>
      <c r="B2409" s="206"/>
      <c r="C2409" s="206"/>
      <c r="D2409" s="206"/>
      <c r="E2409" s="206" t="s">
        <v>3313</v>
      </c>
      <c r="F2409" s="207">
        <v>0.5</v>
      </c>
      <c r="G2409" s="206" t="s">
        <v>3314</v>
      </c>
      <c r="H2409" s="207">
        <v>0</v>
      </c>
      <c r="I2409" s="206" t="s">
        <v>3315</v>
      </c>
      <c r="J2409" s="207">
        <v>0.5</v>
      </c>
    </row>
    <row r="2410" spans="1:10" customFormat="1" ht="15" thickBot="1" x14ac:dyDescent="0.25">
      <c r="A2410" s="206"/>
      <c r="B2410" s="206"/>
      <c r="C2410" s="206"/>
      <c r="D2410" s="206"/>
      <c r="E2410" s="206" t="s">
        <v>3316</v>
      </c>
      <c r="F2410" s="207">
        <v>0.13</v>
      </c>
      <c r="G2410" s="206"/>
      <c r="H2410" s="285" t="s">
        <v>3317</v>
      </c>
      <c r="I2410" s="285"/>
      <c r="J2410" s="207">
        <v>0.63</v>
      </c>
    </row>
    <row r="2411" spans="1:10" customFormat="1" ht="0.95" customHeight="1" thickTop="1" x14ac:dyDescent="0.2">
      <c r="A2411" s="208"/>
      <c r="B2411" s="208"/>
      <c r="C2411" s="208"/>
      <c r="D2411" s="208"/>
      <c r="E2411" s="208"/>
      <c r="F2411" s="208"/>
      <c r="G2411" s="208"/>
      <c r="H2411" s="208"/>
      <c r="I2411" s="208"/>
      <c r="J2411" s="208"/>
    </row>
    <row r="2412" spans="1:10" customFormat="1" ht="18" customHeight="1" x14ac:dyDescent="0.2">
      <c r="A2412" s="179"/>
      <c r="B2412" s="180" t="s">
        <v>1</v>
      </c>
      <c r="C2412" s="179" t="s">
        <v>2</v>
      </c>
      <c r="D2412" s="179" t="s">
        <v>3</v>
      </c>
      <c r="E2412" s="281" t="s">
        <v>3297</v>
      </c>
      <c r="F2412" s="281"/>
      <c r="G2412" s="181" t="s">
        <v>4</v>
      </c>
      <c r="H2412" s="180" t="s">
        <v>5</v>
      </c>
      <c r="I2412" s="180" t="s">
        <v>6</v>
      </c>
      <c r="J2412" s="180" t="s">
        <v>8</v>
      </c>
    </row>
    <row r="2413" spans="1:10" customFormat="1" ht="26.1" customHeight="1" x14ac:dyDescent="0.2">
      <c r="A2413" s="187" t="s">
        <v>3298</v>
      </c>
      <c r="B2413" s="189" t="s">
        <v>3704</v>
      </c>
      <c r="C2413" s="187" t="s">
        <v>15</v>
      </c>
      <c r="D2413" s="187" t="s">
        <v>3705</v>
      </c>
      <c r="E2413" s="282" t="s">
        <v>3306</v>
      </c>
      <c r="F2413" s="282"/>
      <c r="G2413" s="188" t="s">
        <v>55</v>
      </c>
      <c r="H2413" s="199">
        <v>1</v>
      </c>
      <c r="I2413" s="190">
        <v>0.1</v>
      </c>
      <c r="J2413" s="190">
        <v>0.1</v>
      </c>
    </row>
    <row r="2414" spans="1:10" customFormat="1" ht="24" customHeight="1" x14ac:dyDescent="0.2">
      <c r="A2414" s="107" t="s">
        <v>2572</v>
      </c>
      <c r="B2414" s="109" t="s">
        <v>3026</v>
      </c>
      <c r="C2414" s="107" t="s">
        <v>15</v>
      </c>
      <c r="D2414" s="107" t="s">
        <v>3027</v>
      </c>
      <c r="E2414" s="284" t="s">
        <v>2609</v>
      </c>
      <c r="F2414" s="284"/>
      <c r="G2414" s="108" t="s">
        <v>55</v>
      </c>
      <c r="H2414" s="205">
        <v>5.0899999999999999E-3</v>
      </c>
      <c r="I2414" s="178">
        <v>20.11</v>
      </c>
      <c r="J2414" s="178">
        <v>0.1</v>
      </c>
    </row>
    <row r="2415" spans="1:10" customFormat="1" ht="25.5" x14ac:dyDescent="0.2">
      <c r="A2415" s="206"/>
      <c r="B2415" s="206"/>
      <c r="C2415" s="206"/>
      <c r="D2415" s="206"/>
      <c r="E2415" s="206" t="s">
        <v>3313</v>
      </c>
      <c r="F2415" s="207">
        <v>0.1</v>
      </c>
      <c r="G2415" s="206" t="s">
        <v>3314</v>
      </c>
      <c r="H2415" s="207">
        <v>0</v>
      </c>
      <c r="I2415" s="206" t="s">
        <v>3315</v>
      </c>
      <c r="J2415" s="207">
        <v>0.1</v>
      </c>
    </row>
    <row r="2416" spans="1:10" customFormat="1" ht="15" thickBot="1" x14ac:dyDescent="0.25">
      <c r="A2416" s="206"/>
      <c r="B2416" s="206"/>
      <c r="C2416" s="206"/>
      <c r="D2416" s="206"/>
      <c r="E2416" s="206" t="s">
        <v>3316</v>
      </c>
      <c r="F2416" s="207">
        <v>0.02</v>
      </c>
      <c r="G2416" s="206"/>
      <c r="H2416" s="285" t="s">
        <v>3317</v>
      </c>
      <c r="I2416" s="285"/>
      <c r="J2416" s="207">
        <v>0.12</v>
      </c>
    </row>
    <row r="2417" spans="1:10" customFormat="1" ht="0.95" customHeight="1" thickTop="1" x14ac:dyDescent="0.2">
      <c r="A2417" s="208"/>
      <c r="B2417" s="208"/>
      <c r="C2417" s="208"/>
      <c r="D2417" s="208"/>
      <c r="E2417" s="208"/>
      <c r="F2417" s="208"/>
      <c r="G2417" s="208"/>
      <c r="H2417" s="208"/>
      <c r="I2417" s="208"/>
      <c r="J2417" s="208"/>
    </row>
    <row r="2418" spans="1:10" customFormat="1" ht="18" customHeight="1" x14ac:dyDescent="0.2">
      <c r="A2418" s="179"/>
      <c r="B2418" s="180" t="s">
        <v>1</v>
      </c>
      <c r="C2418" s="179" t="s">
        <v>2</v>
      </c>
      <c r="D2418" s="179" t="s">
        <v>3</v>
      </c>
      <c r="E2418" s="281" t="s">
        <v>3297</v>
      </c>
      <c r="F2418" s="281"/>
      <c r="G2418" s="181" t="s">
        <v>4</v>
      </c>
      <c r="H2418" s="180" t="s">
        <v>5</v>
      </c>
      <c r="I2418" s="180" t="s">
        <v>6</v>
      </c>
      <c r="J2418" s="180" t="s">
        <v>8</v>
      </c>
    </row>
    <row r="2419" spans="1:10" customFormat="1" ht="26.1" customHeight="1" x14ac:dyDescent="0.2">
      <c r="A2419" s="187" t="s">
        <v>3298</v>
      </c>
      <c r="B2419" s="189" t="s">
        <v>3706</v>
      </c>
      <c r="C2419" s="187" t="s">
        <v>15</v>
      </c>
      <c r="D2419" s="187" t="s">
        <v>3707</v>
      </c>
      <c r="E2419" s="282" t="s">
        <v>3306</v>
      </c>
      <c r="F2419" s="282"/>
      <c r="G2419" s="188" t="s">
        <v>55</v>
      </c>
      <c r="H2419" s="199">
        <v>1</v>
      </c>
      <c r="I2419" s="190">
        <v>0.37</v>
      </c>
      <c r="J2419" s="190">
        <v>0.37</v>
      </c>
    </row>
    <row r="2420" spans="1:10" customFormat="1" ht="24" customHeight="1" x14ac:dyDescent="0.2">
      <c r="A2420" s="107" t="s">
        <v>2572</v>
      </c>
      <c r="B2420" s="109" t="s">
        <v>3028</v>
      </c>
      <c r="C2420" s="107" t="s">
        <v>15</v>
      </c>
      <c r="D2420" s="107" t="s">
        <v>3029</v>
      </c>
      <c r="E2420" s="284" t="s">
        <v>2609</v>
      </c>
      <c r="F2420" s="284"/>
      <c r="G2420" s="108" t="s">
        <v>55</v>
      </c>
      <c r="H2420" s="205">
        <v>1.4760000000000001E-2</v>
      </c>
      <c r="I2420" s="178">
        <v>25.38</v>
      </c>
      <c r="J2420" s="178">
        <v>0.37</v>
      </c>
    </row>
    <row r="2421" spans="1:10" customFormat="1" ht="25.5" x14ac:dyDescent="0.2">
      <c r="A2421" s="206"/>
      <c r="B2421" s="206"/>
      <c r="C2421" s="206"/>
      <c r="D2421" s="206"/>
      <c r="E2421" s="206" t="s">
        <v>3313</v>
      </c>
      <c r="F2421" s="207">
        <v>0.37</v>
      </c>
      <c r="G2421" s="206" t="s">
        <v>3314</v>
      </c>
      <c r="H2421" s="207">
        <v>0</v>
      </c>
      <c r="I2421" s="206" t="s">
        <v>3315</v>
      </c>
      <c r="J2421" s="207">
        <v>0.37</v>
      </c>
    </row>
    <row r="2422" spans="1:10" customFormat="1" ht="15" thickBot="1" x14ac:dyDescent="0.25">
      <c r="A2422" s="206"/>
      <c r="B2422" s="206"/>
      <c r="C2422" s="206"/>
      <c r="D2422" s="206"/>
      <c r="E2422" s="206" t="s">
        <v>3316</v>
      </c>
      <c r="F2422" s="207">
        <v>0.1</v>
      </c>
      <c r="G2422" s="206"/>
      <c r="H2422" s="285" t="s">
        <v>3317</v>
      </c>
      <c r="I2422" s="285"/>
      <c r="J2422" s="207">
        <v>0.47</v>
      </c>
    </row>
    <row r="2423" spans="1:10" customFormat="1" ht="0.95" customHeight="1" thickTop="1" x14ac:dyDescent="0.2">
      <c r="A2423" s="208"/>
      <c r="B2423" s="208"/>
      <c r="C2423" s="208"/>
      <c r="D2423" s="208"/>
      <c r="E2423" s="208"/>
      <c r="F2423" s="208"/>
      <c r="G2423" s="208"/>
      <c r="H2423" s="208"/>
      <c r="I2423" s="208"/>
      <c r="J2423" s="208"/>
    </row>
    <row r="2424" spans="1:10" customFormat="1" ht="18" customHeight="1" x14ac:dyDescent="0.2">
      <c r="A2424" s="179"/>
      <c r="B2424" s="180" t="s">
        <v>1</v>
      </c>
      <c r="C2424" s="179" t="s">
        <v>2</v>
      </c>
      <c r="D2424" s="179" t="s">
        <v>3</v>
      </c>
      <c r="E2424" s="281" t="s">
        <v>3297</v>
      </c>
      <c r="F2424" s="281"/>
      <c r="G2424" s="181" t="s">
        <v>4</v>
      </c>
      <c r="H2424" s="180" t="s">
        <v>5</v>
      </c>
      <c r="I2424" s="180" t="s">
        <v>6</v>
      </c>
      <c r="J2424" s="180" t="s">
        <v>8</v>
      </c>
    </row>
    <row r="2425" spans="1:10" customFormat="1" ht="26.1" customHeight="1" x14ac:dyDescent="0.2">
      <c r="A2425" s="187" t="s">
        <v>3298</v>
      </c>
      <c r="B2425" s="189" t="s">
        <v>3708</v>
      </c>
      <c r="C2425" s="187" t="s">
        <v>15</v>
      </c>
      <c r="D2425" s="187" t="s">
        <v>3709</v>
      </c>
      <c r="E2425" s="282" t="s">
        <v>3306</v>
      </c>
      <c r="F2425" s="282"/>
      <c r="G2425" s="188" t="s">
        <v>55</v>
      </c>
      <c r="H2425" s="199">
        <v>1</v>
      </c>
      <c r="I2425" s="190">
        <v>0.71</v>
      </c>
      <c r="J2425" s="190">
        <v>0.71</v>
      </c>
    </row>
    <row r="2426" spans="1:10" customFormat="1" ht="24" customHeight="1" x14ac:dyDescent="0.2">
      <c r="A2426" s="107" t="s">
        <v>2572</v>
      </c>
      <c r="B2426" s="109" t="s">
        <v>3030</v>
      </c>
      <c r="C2426" s="107" t="s">
        <v>15</v>
      </c>
      <c r="D2426" s="107" t="s">
        <v>3031</v>
      </c>
      <c r="E2426" s="284" t="s">
        <v>2609</v>
      </c>
      <c r="F2426" s="284"/>
      <c r="G2426" s="108" t="s">
        <v>55</v>
      </c>
      <c r="H2426" s="205">
        <v>2.7650000000000001E-2</v>
      </c>
      <c r="I2426" s="178">
        <v>25.88</v>
      </c>
      <c r="J2426" s="178">
        <v>0.71</v>
      </c>
    </row>
    <row r="2427" spans="1:10" customFormat="1" ht="25.5" x14ac:dyDescent="0.2">
      <c r="A2427" s="206"/>
      <c r="B2427" s="206"/>
      <c r="C2427" s="206"/>
      <c r="D2427" s="206"/>
      <c r="E2427" s="206" t="s">
        <v>3313</v>
      </c>
      <c r="F2427" s="207">
        <v>0.71</v>
      </c>
      <c r="G2427" s="206" t="s">
        <v>3314</v>
      </c>
      <c r="H2427" s="207">
        <v>0</v>
      </c>
      <c r="I2427" s="206" t="s">
        <v>3315</v>
      </c>
      <c r="J2427" s="207">
        <v>0.71</v>
      </c>
    </row>
    <row r="2428" spans="1:10" customFormat="1" ht="15" thickBot="1" x14ac:dyDescent="0.25">
      <c r="A2428" s="206"/>
      <c r="B2428" s="206"/>
      <c r="C2428" s="206"/>
      <c r="D2428" s="206"/>
      <c r="E2428" s="206" t="s">
        <v>3316</v>
      </c>
      <c r="F2428" s="207">
        <v>0.19</v>
      </c>
      <c r="G2428" s="206"/>
      <c r="H2428" s="285" t="s">
        <v>3317</v>
      </c>
      <c r="I2428" s="285"/>
      <c r="J2428" s="207">
        <v>0.9</v>
      </c>
    </row>
    <row r="2429" spans="1:10" customFormat="1" ht="0.95" customHeight="1" thickTop="1" x14ac:dyDescent="0.2">
      <c r="A2429" s="208"/>
      <c r="B2429" s="208"/>
      <c r="C2429" s="208"/>
      <c r="D2429" s="208"/>
      <c r="E2429" s="208"/>
      <c r="F2429" s="208"/>
      <c r="G2429" s="208"/>
      <c r="H2429" s="208"/>
      <c r="I2429" s="208"/>
      <c r="J2429" s="208"/>
    </row>
    <row r="2430" spans="1:10" customFormat="1" ht="18" customHeight="1" x14ac:dyDescent="0.2">
      <c r="A2430" s="179"/>
      <c r="B2430" s="180" t="s">
        <v>1</v>
      </c>
      <c r="C2430" s="179" t="s">
        <v>2</v>
      </c>
      <c r="D2430" s="179" t="s">
        <v>3</v>
      </c>
      <c r="E2430" s="281" t="s">
        <v>3297</v>
      </c>
      <c r="F2430" s="281"/>
      <c r="G2430" s="181" t="s">
        <v>4</v>
      </c>
      <c r="H2430" s="180" t="s">
        <v>5</v>
      </c>
      <c r="I2430" s="180" t="s">
        <v>6</v>
      </c>
      <c r="J2430" s="180" t="s">
        <v>8</v>
      </c>
    </row>
    <row r="2431" spans="1:10" customFormat="1" ht="39" customHeight="1" x14ac:dyDescent="0.2">
      <c r="A2431" s="187" t="s">
        <v>3298</v>
      </c>
      <c r="B2431" s="189" t="s">
        <v>3710</v>
      </c>
      <c r="C2431" s="187" t="s">
        <v>15</v>
      </c>
      <c r="D2431" s="187" t="s">
        <v>3711</v>
      </c>
      <c r="E2431" s="282" t="s">
        <v>3306</v>
      </c>
      <c r="F2431" s="282"/>
      <c r="G2431" s="188" t="s">
        <v>55</v>
      </c>
      <c r="H2431" s="199">
        <v>1</v>
      </c>
      <c r="I2431" s="190">
        <v>0.2</v>
      </c>
      <c r="J2431" s="190">
        <v>0.2</v>
      </c>
    </row>
    <row r="2432" spans="1:10" customFormat="1" ht="26.1" customHeight="1" x14ac:dyDescent="0.2">
      <c r="A2432" s="107" t="s">
        <v>2572</v>
      </c>
      <c r="B2432" s="109" t="s">
        <v>3032</v>
      </c>
      <c r="C2432" s="107" t="s">
        <v>15</v>
      </c>
      <c r="D2432" s="107" t="s">
        <v>3712</v>
      </c>
      <c r="E2432" s="284" t="s">
        <v>2609</v>
      </c>
      <c r="F2432" s="284"/>
      <c r="G2432" s="108" t="s">
        <v>55</v>
      </c>
      <c r="H2432" s="205">
        <v>8.3099999999999997E-3</v>
      </c>
      <c r="I2432" s="178">
        <v>24.11</v>
      </c>
      <c r="J2432" s="178">
        <v>0.2</v>
      </c>
    </row>
    <row r="2433" spans="1:10" customFormat="1" ht="25.5" x14ac:dyDescent="0.2">
      <c r="A2433" s="206"/>
      <c r="B2433" s="206"/>
      <c r="C2433" s="206"/>
      <c r="D2433" s="206"/>
      <c r="E2433" s="206" t="s">
        <v>3313</v>
      </c>
      <c r="F2433" s="207">
        <v>0.2</v>
      </c>
      <c r="G2433" s="206" t="s">
        <v>3314</v>
      </c>
      <c r="H2433" s="207">
        <v>0</v>
      </c>
      <c r="I2433" s="206" t="s">
        <v>3315</v>
      </c>
      <c r="J2433" s="207">
        <v>0.2</v>
      </c>
    </row>
    <row r="2434" spans="1:10" customFormat="1" ht="15" thickBot="1" x14ac:dyDescent="0.25">
      <c r="A2434" s="206"/>
      <c r="B2434" s="206"/>
      <c r="C2434" s="206"/>
      <c r="D2434" s="206"/>
      <c r="E2434" s="206" t="s">
        <v>3316</v>
      </c>
      <c r="F2434" s="207">
        <v>0.05</v>
      </c>
      <c r="G2434" s="206"/>
      <c r="H2434" s="285" t="s">
        <v>3317</v>
      </c>
      <c r="I2434" s="285"/>
      <c r="J2434" s="207">
        <v>0.25</v>
      </c>
    </row>
    <row r="2435" spans="1:10" customFormat="1" ht="0.95" customHeight="1" thickTop="1" x14ac:dyDescent="0.2">
      <c r="A2435" s="208"/>
      <c r="B2435" s="208"/>
      <c r="C2435" s="208"/>
      <c r="D2435" s="208"/>
      <c r="E2435" s="208"/>
      <c r="F2435" s="208"/>
      <c r="G2435" s="208"/>
      <c r="H2435" s="208"/>
      <c r="I2435" s="208"/>
      <c r="J2435" s="208"/>
    </row>
    <row r="2436" spans="1:10" customFormat="1" ht="18" customHeight="1" x14ac:dyDescent="0.2">
      <c r="A2436" s="179"/>
      <c r="B2436" s="180" t="s">
        <v>1</v>
      </c>
      <c r="C2436" s="179" t="s">
        <v>2</v>
      </c>
      <c r="D2436" s="179" t="s">
        <v>3</v>
      </c>
      <c r="E2436" s="281" t="s">
        <v>3297</v>
      </c>
      <c r="F2436" s="281"/>
      <c r="G2436" s="181" t="s">
        <v>4</v>
      </c>
      <c r="H2436" s="180" t="s">
        <v>5</v>
      </c>
      <c r="I2436" s="180" t="s">
        <v>6</v>
      </c>
      <c r="J2436" s="180" t="s">
        <v>8</v>
      </c>
    </row>
    <row r="2437" spans="1:10" customFormat="1" ht="26.1" customHeight="1" x14ac:dyDescent="0.2">
      <c r="A2437" s="187" t="s">
        <v>3298</v>
      </c>
      <c r="B2437" s="189" t="s">
        <v>3713</v>
      </c>
      <c r="C2437" s="187" t="s">
        <v>15</v>
      </c>
      <c r="D2437" s="187" t="s">
        <v>3714</v>
      </c>
      <c r="E2437" s="282" t="s">
        <v>3306</v>
      </c>
      <c r="F2437" s="282"/>
      <c r="G2437" s="188" t="s">
        <v>55</v>
      </c>
      <c r="H2437" s="199">
        <v>1</v>
      </c>
      <c r="I2437" s="190">
        <v>0.39</v>
      </c>
      <c r="J2437" s="190">
        <v>0.39</v>
      </c>
    </row>
    <row r="2438" spans="1:10" customFormat="1" ht="24" customHeight="1" x14ac:dyDescent="0.2">
      <c r="A2438" s="107" t="s">
        <v>2572</v>
      </c>
      <c r="B2438" s="109" t="s">
        <v>3033</v>
      </c>
      <c r="C2438" s="107" t="s">
        <v>15</v>
      </c>
      <c r="D2438" s="107" t="s">
        <v>3715</v>
      </c>
      <c r="E2438" s="284" t="s">
        <v>2609</v>
      </c>
      <c r="F2438" s="284"/>
      <c r="G2438" s="108" t="s">
        <v>55</v>
      </c>
      <c r="H2438" s="205">
        <v>1.6369999999999999E-2</v>
      </c>
      <c r="I2438" s="178">
        <v>24.11</v>
      </c>
      <c r="J2438" s="178">
        <v>0.39</v>
      </c>
    </row>
    <row r="2439" spans="1:10" customFormat="1" ht="25.5" x14ac:dyDescent="0.2">
      <c r="A2439" s="206"/>
      <c r="B2439" s="206"/>
      <c r="C2439" s="206"/>
      <c r="D2439" s="206"/>
      <c r="E2439" s="206" t="s">
        <v>3313</v>
      </c>
      <c r="F2439" s="207">
        <v>0.39</v>
      </c>
      <c r="G2439" s="206" t="s">
        <v>3314</v>
      </c>
      <c r="H2439" s="207">
        <v>0</v>
      </c>
      <c r="I2439" s="206" t="s">
        <v>3315</v>
      </c>
      <c r="J2439" s="207">
        <v>0.39</v>
      </c>
    </row>
    <row r="2440" spans="1:10" customFormat="1" ht="15" thickBot="1" x14ac:dyDescent="0.25">
      <c r="A2440" s="206"/>
      <c r="B2440" s="206"/>
      <c r="C2440" s="206"/>
      <c r="D2440" s="206"/>
      <c r="E2440" s="206" t="s">
        <v>3316</v>
      </c>
      <c r="F2440" s="207">
        <v>0.1</v>
      </c>
      <c r="G2440" s="206"/>
      <c r="H2440" s="285" t="s">
        <v>3317</v>
      </c>
      <c r="I2440" s="285"/>
      <c r="J2440" s="207">
        <v>0.49</v>
      </c>
    </row>
    <row r="2441" spans="1:10" customFormat="1" ht="0.95" customHeight="1" thickTop="1" x14ac:dyDescent="0.2">
      <c r="A2441" s="208"/>
      <c r="B2441" s="208"/>
      <c r="C2441" s="208"/>
      <c r="D2441" s="208"/>
      <c r="E2441" s="208"/>
      <c r="F2441" s="208"/>
      <c r="G2441" s="208"/>
      <c r="H2441" s="208"/>
      <c r="I2441" s="208"/>
      <c r="J2441" s="208"/>
    </row>
    <row r="2442" spans="1:10" customFormat="1" ht="18" customHeight="1" x14ac:dyDescent="0.2">
      <c r="A2442" s="179"/>
      <c r="B2442" s="180" t="s">
        <v>1</v>
      </c>
      <c r="C2442" s="179" t="s">
        <v>2</v>
      </c>
      <c r="D2442" s="179" t="s">
        <v>3</v>
      </c>
      <c r="E2442" s="281" t="s">
        <v>3297</v>
      </c>
      <c r="F2442" s="281"/>
      <c r="G2442" s="181" t="s">
        <v>4</v>
      </c>
      <c r="H2442" s="180" t="s">
        <v>5</v>
      </c>
      <c r="I2442" s="180" t="s">
        <v>6</v>
      </c>
      <c r="J2442" s="180" t="s">
        <v>8</v>
      </c>
    </row>
    <row r="2443" spans="1:10" customFormat="1" ht="26.1" customHeight="1" x14ac:dyDescent="0.2">
      <c r="A2443" s="187" t="s">
        <v>3298</v>
      </c>
      <c r="B2443" s="189" t="s">
        <v>3716</v>
      </c>
      <c r="C2443" s="187" t="s">
        <v>15</v>
      </c>
      <c r="D2443" s="187" t="s">
        <v>3717</v>
      </c>
      <c r="E2443" s="282" t="s">
        <v>3306</v>
      </c>
      <c r="F2443" s="282"/>
      <c r="G2443" s="188" t="s">
        <v>55</v>
      </c>
      <c r="H2443" s="199">
        <v>1</v>
      </c>
      <c r="I2443" s="190">
        <v>0.39</v>
      </c>
      <c r="J2443" s="190">
        <v>0.39</v>
      </c>
    </row>
    <row r="2444" spans="1:10" customFormat="1" ht="26.1" customHeight="1" x14ac:dyDescent="0.2">
      <c r="A2444" s="107" t="s">
        <v>2572</v>
      </c>
      <c r="B2444" s="109" t="s">
        <v>3034</v>
      </c>
      <c r="C2444" s="107" t="s">
        <v>15</v>
      </c>
      <c r="D2444" s="107" t="s">
        <v>3718</v>
      </c>
      <c r="E2444" s="284" t="s">
        <v>2609</v>
      </c>
      <c r="F2444" s="284"/>
      <c r="G2444" s="108" t="s">
        <v>55</v>
      </c>
      <c r="H2444" s="205">
        <v>1.154E-2</v>
      </c>
      <c r="I2444" s="178">
        <v>34.270000000000003</v>
      </c>
      <c r="J2444" s="178">
        <v>0.39</v>
      </c>
    </row>
    <row r="2445" spans="1:10" customFormat="1" ht="25.5" x14ac:dyDescent="0.2">
      <c r="A2445" s="206"/>
      <c r="B2445" s="206"/>
      <c r="C2445" s="206"/>
      <c r="D2445" s="206"/>
      <c r="E2445" s="206" t="s">
        <v>3313</v>
      </c>
      <c r="F2445" s="207">
        <v>0.39</v>
      </c>
      <c r="G2445" s="206" t="s">
        <v>3314</v>
      </c>
      <c r="H2445" s="207">
        <v>0</v>
      </c>
      <c r="I2445" s="206" t="s">
        <v>3315</v>
      </c>
      <c r="J2445" s="207">
        <v>0.39</v>
      </c>
    </row>
    <row r="2446" spans="1:10" customFormat="1" ht="15" thickBot="1" x14ac:dyDescent="0.25">
      <c r="A2446" s="206"/>
      <c r="B2446" s="206"/>
      <c r="C2446" s="206"/>
      <c r="D2446" s="206"/>
      <c r="E2446" s="206" t="s">
        <v>3316</v>
      </c>
      <c r="F2446" s="207">
        <v>0.1</v>
      </c>
      <c r="G2446" s="206"/>
      <c r="H2446" s="285" t="s">
        <v>3317</v>
      </c>
      <c r="I2446" s="285"/>
      <c r="J2446" s="207">
        <v>0.49</v>
      </c>
    </row>
    <row r="2447" spans="1:10" customFormat="1" ht="0.95" customHeight="1" thickTop="1" x14ac:dyDescent="0.2">
      <c r="A2447" s="208"/>
      <c r="B2447" s="208"/>
      <c r="C2447" s="208"/>
      <c r="D2447" s="208"/>
      <c r="E2447" s="208"/>
      <c r="F2447" s="208"/>
      <c r="G2447" s="208"/>
      <c r="H2447" s="208"/>
      <c r="I2447" s="208"/>
      <c r="J2447" s="208"/>
    </row>
    <row r="2448" spans="1:10" customFormat="1" ht="18" customHeight="1" x14ac:dyDescent="0.2">
      <c r="A2448" s="179"/>
      <c r="B2448" s="180" t="s">
        <v>1</v>
      </c>
      <c r="C2448" s="179" t="s">
        <v>2</v>
      </c>
      <c r="D2448" s="179" t="s">
        <v>3</v>
      </c>
      <c r="E2448" s="281" t="s">
        <v>3297</v>
      </c>
      <c r="F2448" s="281"/>
      <c r="G2448" s="181" t="s">
        <v>4</v>
      </c>
      <c r="H2448" s="180" t="s">
        <v>5</v>
      </c>
      <c r="I2448" s="180" t="s">
        <v>6</v>
      </c>
      <c r="J2448" s="180" t="s">
        <v>8</v>
      </c>
    </row>
    <row r="2449" spans="1:10" customFormat="1" ht="26.1" customHeight="1" x14ac:dyDescent="0.2">
      <c r="A2449" s="187" t="s">
        <v>3298</v>
      </c>
      <c r="B2449" s="189" t="s">
        <v>3719</v>
      </c>
      <c r="C2449" s="187" t="s">
        <v>15</v>
      </c>
      <c r="D2449" s="187" t="s">
        <v>3720</v>
      </c>
      <c r="E2449" s="282" t="s">
        <v>3306</v>
      </c>
      <c r="F2449" s="282"/>
      <c r="G2449" s="188" t="s">
        <v>55</v>
      </c>
      <c r="H2449" s="199">
        <v>1</v>
      </c>
      <c r="I2449" s="190">
        <v>0.5</v>
      </c>
      <c r="J2449" s="190">
        <v>0.5</v>
      </c>
    </row>
    <row r="2450" spans="1:10" customFormat="1" ht="24" customHeight="1" x14ac:dyDescent="0.2">
      <c r="A2450" s="107" t="s">
        <v>2572</v>
      </c>
      <c r="B2450" s="109" t="s">
        <v>3035</v>
      </c>
      <c r="C2450" s="107" t="s">
        <v>15</v>
      </c>
      <c r="D2450" s="107" t="s">
        <v>3036</v>
      </c>
      <c r="E2450" s="284" t="s">
        <v>2609</v>
      </c>
      <c r="F2450" s="284"/>
      <c r="G2450" s="108" t="s">
        <v>55</v>
      </c>
      <c r="H2450" s="205">
        <v>2.12E-2</v>
      </c>
      <c r="I2450" s="178">
        <v>23.95</v>
      </c>
      <c r="J2450" s="178">
        <v>0.5</v>
      </c>
    </row>
    <row r="2451" spans="1:10" customFormat="1" ht="25.5" x14ac:dyDescent="0.2">
      <c r="A2451" s="206"/>
      <c r="B2451" s="206"/>
      <c r="C2451" s="206"/>
      <c r="D2451" s="206"/>
      <c r="E2451" s="206" t="s">
        <v>3313</v>
      </c>
      <c r="F2451" s="207">
        <v>0.5</v>
      </c>
      <c r="G2451" s="206" t="s">
        <v>3314</v>
      </c>
      <c r="H2451" s="207">
        <v>0</v>
      </c>
      <c r="I2451" s="206" t="s">
        <v>3315</v>
      </c>
      <c r="J2451" s="207">
        <v>0.5</v>
      </c>
    </row>
    <row r="2452" spans="1:10" customFormat="1" ht="15" thickBot="1" x14ac:dyDescent="0.25">
      <c r="A2452" s="206"/>
      <c r="B2452" s="206"/>
      <c r="C2452" s="206"/>
      <c r="D2452" s="206"/>
      <c r="E2452" s="206" t="s">
        <v>3316</v>
      </c>
      <c r="F2452" s="207">
        <v>0.13</v>
      </c>
      <c r="G2452" s="206"/>
      <c r="H2452" s="285" t="s">
        <v>3317</v>
      </c>
      <c r="I2452" s="285"/>
      <c r="J2452" s="207">
        <v>0.63</v>
      </c>
    </row>
    <row r="2453" spans="1:10" customFormat="1" ht="0.95" customHeight="1" thickTop="1" x14ac:dyDescent="0.2">
      <c r="A2453" s="208"/>
      <c r="B2453" s="208"/>
      <c r="C2453" s="208"/>
      <c r="D2453" s="208"/>
      <c r="E2453" s="208"/>
      <c r="F2453" s="208"/>
      <c r="G2453" s="208"/>
      <c r="H2453" s="208"/>
      <c r="I2453" s="208"/>
      <c r="J2453" s="208"/>
    </row>
    <row r="2454" spans="1:10" customFormat="1" ht="18" customHeight="1" x14ac:dyDescent="0.2">
      <c r="A2454" s="179"/>
      <c r="B2454" s="180" t="s">
        <v>1</v>
      </c>
      <c r="C2454" s="179" t="s">
        <v>2</v>
      </c>
      <c r="D2454" s="179" t="s">
        <v>3</v>
      </c>
      <c r="E2454" s="281" t="s">
        <v>3297</v>
      </c>
      <c r="F2454" s="281"/>
      <c r="G2454" s="181" t="s">
        <v>4</v>
      </c>
      <c r="H2454" s="180" t="s">
        <v>5</v>
      </c>
      <c r="I2454" s="180" t="s">
        <v>6</v>
      </c>
      <c r="J2454" s="180" t="s">
        <v>8</v>
      </c>
    </row>
    <row r="2455" spans="1:10" customFormat="1" ht="26.1" customHeight="1" x14ac:dyDescent="0.2">
      <c r="A2455" s="187" t="s">
        <v>3298</v>
      </c>
      <c r="B2455" s="189" t="s">
        <v>3721</v>
      </c>
      <c r="C2455" s="187" t="s">
        <v>15</v>
      </c>
      <c r="D2455" s="187" t="s">
        <v>3722</v>
      </c>
      <c r="E2455" s="282" t="s">
        <v>3306</v>
      </c>
      <c r="F2455" s="282"/>
      <c r="G2455" s="188" t="s">
        <v>55</v>
      </c>
      <c r="H2455" s="199">
        <v>1</v>
      </c>
      <c r="I2455" s="190">
        <v>0.35</v>
      </c>
      <c r="J2455" s="190">
        <v>0.35</v>
      </c>
    </row>
    <row r="2456" spans="1:10" customFormat="1" ht="24" customHeight="1" x14ac:dyDescent="0.2">
      <c r="A2456" s="107" t="s">
        <v>2572</v>
      </c>
      <c r="B2456" s="109" t="s">
        <v>3037</v>
      </c>
      <c r="C2456" s="107" t="s">
        <v>15</v>
      </c>
      <c r="D2456" s="107" t="s">
        <v>3038</v>
      </c>
      <c r="E2456" s="284" t="s">
        <v>2609</v>
      </c>
      <c r="F2456" s="284"/>
      <c r="G2456" s="108" t="s">
        <v>55</v>
      </c>
      <c r="H2456" s="205">
        <v>1.4760000000000001E-2</v>
      </c>
      <c r="I2456" s="178">
        <v>23.95</v>
      </c>
      <c r="J2456" s="178">
        <v>0.35</v>
      </c>
    </row>
    <row r="2457" spans="1:10" customFormat="1" ht="25.5" x14ac:dyDescent="0.2">
      <c r="A2457" s="206"/>
      <c r="B2457" s="206"/>
      <c r="C2457" s="206"/>
      <c r="D2457" s="206"/>
      <c r="E2457" s="206" t="s">
        <v>3313</v>
      </c>
      <c r="F2457" s="207">
        <v>0.35</v>
      </c>
      <c r="G2457" s="206" t="s">
        <v>3314</v>
      </c>
      <c r="H2457" s="207">
        <v>0</v>
      </c>
      <c r="I2457" s="206" t="s">
        <v>3315</v>
      </c>
      <c r="J2457" s="207">
        <v>0.35</v>
      </c>
    </row>
    <row r="2458" spans="1:10" customFormat="1" ht="15" thickBot="1" x14ac:dyDescent="0.25">
      <c r="A2458" s="206"/>
      <c r="B2458" s="206"/>
      <c r="C2458" s="206"/>
      <c r="D2458" s="206"/>
      <c r="E2458" s="206" t="s">
        <v>3316</v>
      </c>
      <c r="F2458" s="207">
        <v>0.09</v>
      </c>
      <c r="G2458" s="206"/>
      <c r="H2458" s="285" t="s">
        <v>3317</v>
      </c>
      <c r="I2458" s="285"/>
      <c r="J2458" s="207">
        <v>0.44</v>
      </c>
    </row>
    <row r="2459" spans="1:10" customFormat="1" ht="0.95" customHeight="1" thickTop="1" x14ac:dyDescent="0.2">
      <c r="A2459" s="208"/>
      <c r="B2459" s="208"/>
      <c r="C2459" s="208"/>
      <c r="D2459" s="208"/>
      <c r="E2459" s="208"/>
      <c r="F2459" s="208"/>
      <c r="G2459" s="208"/>
      <c r="H2459" s="208"/>
      <c r="I2459" s="208"/>
      <c r="J2459" s="208"/>
    </row>
    <row r="2460" spans="1:10" customFormat="1" ht="18" customHeight="1" x14ac:dyDescent="0.2">
      <c r="A2460" s="179"/>
      <c r="B2460" s="180" t="s">
        <v>1</v>
      </c>
      <c r="C2460" s="179" t="s">
        <v>2</v>
      </c>
      <c r="D2460" s="179" t="s">
        <v>3</v>
      </c>
      <c r="E2460" s="281" t="s">
        <v>3297</v>
      </c>
      <c r="F2460" s="281"/>
      <c r="G2460" s="181" t="s">
        <v>4</v>
      </c>
      <c r="H2460" s="180" t="s">
        <v>5</v>
      </c>
      <c r="I2460" s="180" t="s">
        <v>6</v>
      </c>
      <c r="J2460" s="180" t="s">
        <v>8</v>
      </c>
    </row>
    <row r="2461" spans="1:10" customFormat="1" ht="26.1" customHeight="1" x14ac:dyDescent="0.2">
      <c r="A2461" s="187" t="s">
        <v>3298</v>
      </c>
      <c r="B2461" s="189" t="s">
        <v>3723</v>
      </c>
      <c r="C2461" s="187" t="s">
        <v>15</v>
      </c>
      <c r="D2461" s="187" t="s">
        <v>3724</v>
      </c>
      <c r="E2461" s="282" t="s">
        <v>3306</v>
      </c>
      <c r="F2461" s="282"/>
      <c r="G2461" s="188" t="s">
        <v>55</v>
      </c>
      <c r="H2461" s="199">
        <v>1</v>
      </c>
      <c r="I2461" s="190">
        <v>0.34</v>
      </c>
      <c r="J2461" s="190">
        <v>0.34</v>
      </c>
    </row>
    <row r="2462" spans="1:10" customFormat="1" ht="24" customHeight="1" x14ac:dyDescent="0.2">
      <c r="A2462" s="107" t="s">
        <v>2572</v>
      </c>
      <c r="B2462" s="109" t="s">
        <v>3039</v>
      </c>
      <c r="C2462" s="107" t="s">
        <v>15</v>
      </c>
      <c r="D2462" s="107" t="s">
        <v>3725</v>
      </c>
      <c r="E2462" s="284" t="s">
        <v>2609</v>
      </c>
      <c r="F2462" s="284"/>
      <c r="G2462" s="108" t="s">
        <v>55</v>
      </c>
      <c r="H2462" s="205">
        <v>2.12E-2</v>
      </c>
      <c r="I2462" s="178">
        <v>16.079999999999998</v>
      </c>
      <c r="J2462" s="178">
        <v>0.34</v>
      </c>
    </row>
    <row r="2463" spans="1:10" customFormat="1" ht="25.5" x14ac:dyDescent="0.2">
      <c r="A2463" s="206"/>
      <c r="B2463" s="206"/>
      <c r="C2463" s="206"/>
      <c r="D2463" s="206"/>
      <c r="E2463" s="206" t="s">
        <v>3313</v>
      </c>
      <c r="F2463" s="207">
        <v>0.34</v>
      </c>
      <c r="G2463" s="206" t="s">
        <v>3314</v>
      </c>
      <c r="H2463" s="207">
        <v>0</v>
      </c>
      <c r="I2463" s="206" t="s">
        <v>3315</v>
      </c>
      <c r="J2463" s="207">
        <v>0.34</v>
      </c>
    </row>
    <row r="2464" spans="1:10" customFormat="1" ht="15" thickBot="1" x14ac:dyDescent="0.25">
      <c r="A2464" s="206"/>
      <c r="B2464" s="206"/>
      <c r="C2464" s="206"/>
      <c r="D2464" s="206"/>
      <c r="E2464" s="206" t="s">
        <v>3316</v>
      </c>
      <c r="F2464" s="207">
        <v>0.09</v>
      </c>
      <c r="G2464" s="206"/>
      <c r="H2464" s="285" t="s">
        <v>3317</v>
      </c>
      <c r="I2464" s="285"/>
      <c r="J2464" s="207">
        <v>0.43</v>
      </c>
    </row>
    <row r="2465" spans="1:10" customFormat="1" ht="0.95" customHeight="1" thickTop="1" x14ac:dyDescent="0.2">
      <c r="A2465" s="208"/>
      <c r="B2465" s="208"/>
      <c r="C2465" s="208"/>
      <c r="D2465" s="208"/>
      <c r="E2465" s="208"/>
      <c r="F2465" s="208"/>
      <c r="G2465" s="208"/>
      <c r="H2465" s="208"/>
      <c r="I2465" s="208"/>
      <c r="J2465" s="208"/>
    </row>
    <row r="2466" spans="1:10" customFormat="1" ht="18" customHeight="1" x14ac:dyDescent="0.2">
      <c r="A2466" s="179"/>
      <c r="B2466" s="180" t="s">
        <v>1</v>
      </c>
      <c r="C2466" s="179" t="s">
        <v>2</v>
      </c>
      <c r="D2466" s="179" t="s">
        <v>3</v>
      </c>
      <c r="E2466" s="281" t="s">
        <v>3297</v>
      </c>
      <c r="F2466" s="281"/>
      <c r="G2466" s="181" t="s">
        <v>4</v>
      </c>
      <c r="H2466" s="180" t="s">
        <v>5</v>
      </c>
      <c r="I2466" s="180" t="s">
        <v>6</v>
      </c>
      <c r="J2466" s="180" t="s">
        <v>8</v>
      </c>
    </row>
    <row r="2467" spans="1:10" customFormat="1" ht="26.1" customHeight="1" x14ac:dyDescent="0.2">
      <c r="A2467" s="187" t="s">
        <v>3298</v>
      </c>
      <c r="B2467" s="189" t="s">
        <v>3726</v>
      </c>
      <c r="C2467" s="187" t="s">
        <v>15</v>
      </c>
      <c r="D2467" s="187" t="s">
        <v>3727</v>
      </c>
      <c r="E2467" s="282" t="s">
        <v>3306</v>
      </c>
      <c r="F2467" s="282"/>
      <c r="G2467" s="188" t="s">
        <v>55</v>
      </c>
      <c r="H2467" s="199">
        <v>1</v>
      </c>
      <c r="I2467" s="190">
        <v>0.27</v>
      </c>
      <c r="J2467" s="190">
        <v>0.27</v>
      </c>
    </row>
    <row r="2468" spans="1:10" customFormat="1" ht="24" customHeight="1" x14ac:dyDescent="0.2">
      <c r="A2468" s="107" t="s">
        <v>2572</v>
      </c>
      <c r="B2468" s="109" t="s">
        <v>3040</v>
      </c>
      <c r="C2468" s="107" t="s">
        <v>15</v>
      </c>
      <c r="D2468" s="107" t="s">
        <v>3728</v>
      </c>
      <c r="E2468" s="284" t="s">
        <v>2609</v>
      </c>
      <c r="F2468" s="284"/>
      <c r="G2468" s="108" t="s">
        <v>55</v>
      </c>
      <c r="H2468" s="205">
        <v>1.154E-2</v>
      </c>
      <c r="I2468" s="178">
        <v>23.65</v>
      </c>
      <c r="J2468" s="178">
        <v>0.27</v>
      </c>
    </row>
    <row r="2469" spans="1:10" customFormat="1" ht="25.5" x14ac:dyDescent="0.2">
      <c r="A2469" s="206"/>
      <c r="B2469" s="206"/>
      <c r="C2469" s="206"/>
      <c r="D2469" s="206"/>
      <c r="E2469" s="206" t="s">
        <v>3313</v>
      </c>
      <c r="F2469" s="207">
        <v>0.27</v>
      </c>
      <c r="G2469" s="206" t="s">
        <v>3314</v>
      </c>
      <c r="H2469" s="207">
        <v>0</v>
      </c>
      <c r="I2469" s="206" t="s">
        <v>3315</v>
      </c>
      <c r="J2469" s="207">
        <v>0.27</v>
      </c>
    </row>
    <row r="2470" spans="1:10" customFormat="1" ht="15" thickBot="1" x14ac:dyDescent="0.25">
      <c r="A2470" s="206"/>
      <c r="B2470" s="206"/>
      <c r="C2470" s="206"/>
      <c r="D2470" s="206"/>
      <c r="E2470" s="206" t="s">
        <v>3316</v>
      </c>
      <c r="F2470" s="207">
        <v>7.0000000000000007E-2</v>
      </c>
      <c r="G2470" s="206"/>
      <c r="H2470" s="285" t="s">
        <v>3317</v>
      </c>
      <c r="I2470" s="285"/>
      <c r="J2470" s="207">
        <v>0.34</v>
      </c>
    </row>
    <row r="2471" spans="1:10" customFormat="1" ht="0.95" customHeight="1" thickTop="1" x14ac:dyDescent="0.2">
      <c r="A2471" s="208"/>
      <c r="B2471" s="208"/>
      <c r="C2471" s="208"/>
      <c r="D2471" s="208"/>
      <c r="E2471" s="208"/>
      <c r="F2471" s="208"/>
      <c r="G2471" s="208"/>
      <c r="H2471" s="208"/>
      <c r="I2471" s="208"/>
      <c r="J2471" s="208"/>
    </row>
    <row r="2472" spans="1:10" customFormat="1" ht="18" customHeight="1" x14ac:dyDescent="0.2">
      <c r="A2472" s="179"/>
      <c r="B2472" s="180" t="s">
        <v>1</v>
      </c>
      <c r="C2472" s="179" t="s">
        <v>2</v>
      </c>
      <c r="D2472" s="179" t="s">
        <v>3</v>
      </c>
      <c r="E2472" s="281" t="s">
        <v>3297</v>
      </c>
      <c r="F2472" s="281"/>
      <c r="G2472" s="181" t="s">
        <v>4</v>
      </c>
      <c r="H2472" s="180" t="s">
        <v>5</v>
      </c>
      <c r="I2472" s="180" t="s">
        <v>6</v>
      </c>
      <c r="J2472" s="180" t="s">
        <v>8</v>
      </c>
    </row>
    <row r="2473" spans="1:10" customFormat="1" ht="26.1" customHeight="1" x14ac:dyDescent="0.2">
      <c r="A2473" s="187" t="s">
        <v>3298</v>
      </c>
      <c r="B2473" s="189" t="s">
        <v>3729</v>
      </c>
      <c r="C2473" s="187" t="s">
        <v>15</v>
      </c>
      <c r="D2473" s="187" t="s">
        <v>3730</v>
      </c>
      <c r="E2473" s="282" t="s">
        <v>3306</v>
      </c>
      <c r="F2473" s="282"/>
      <c r="G2473" s="188" t="s">
        <v>55</v>
      </c>
      <c r="H2473" s="199">
        <v>1</v>
      </c>
      <c r="I2473" s="190">
        <v>0.26</v>
      </c>
      <c r="J2473" s="190">
        <v>0.26</v>
      </c>
    </row>
    <row r="2474" spans="1:10" customFormat="1" ht="24" customHeight="1" x14ac:dyDescent="0.2">
      <c r="A2474" s="107" t="s">
        <v>2572</v>
      </c>
      <c r="B2474" s="109" t="s">
        <v>3041</v>
      </c>
      <c r="C2474" s="107" t="s">
        <v>15</v>
      </c>
      <c r="D2474" s="107" t="s">
        <v>3042</v>
      </c>
      <c r="E2474" s="284" t="s">
        <v>2609</v>
      </c>
      <c r="F2474" s="284"/>
      <c r="G2474" s="108" t="s">
        <v>55</v>
      </c>
      <c r="H2474" s="205">
        <v>1.4760000000000001E-2</v>
      </c>
      <c r="I2474" s="178">
        <v>18.079999999999998</v>
      </c>
      <c r="J2474" s="178">
        <v>0.26</v>
      </c>
    </row>
    <row r="2475" spans="1:10" customFormat="1" ht="25.5" x14ac:dyDescent="0.2">
      <c r="A2475" s="206"/>
      <c r="B2475" s="206"/>
      <c r="C2475" s="206"/>
      <c r="D2475" s="206"/>
      <c r="E2475" s="206" t="s">
        <v>3313</v>
      </c>
      <c r="F2475" s="207">
        <v>0.26</v>
      </c>
      <c r="G2475" s="206" t="s">
        <v>3314</v>
      </c>
      <c r="H2475" s="207">
        <v>0</v>
      </c>
      <c r="I2475" s="206" t="s">
        <v>3315</v>
      </c>
      <c r="J2475" s="207">
        <v>0.26</v>
      </c>
    </row>
    <row r="2476" spans="1:10" customFormat="1" ht="15" thickBot="1" x14ac:dyDescent="0.25">
      <c r="A2476" s="206"/>
      <c r="B2476" s="206"/>
      <c r="C2476" s="206"/>
      <c r="D2476" s="206"/>
      <c r="E2476" s="206" t="s">
        <v>3316</v>
      </c>
      <c r="F2476" s="207">
        <v>7.0000000000000007E-2</v>
      </c>
      <c r="G2476" s="206"/>
      <c r="H2476" s="285" t="s">
        <v>3317</v>
      </c>
      <c r="I2476" s="285"/>
      <c r="J2476" s="207">
        <v>0.33</v>
      </c>
    </row>
    <row r="2477" spans="1:10" customFormat="1" ht="0.95" customHeight="1" thickTop="1" x14ac:dyDescent="0.2">
      <c r="A2477" s="208"/>
      <c r="B2477" s="208"/>
      <c r="C2477" s="208"/>
      <c r="D2477" s="208"/>
      <c r="E2477" s="208"/>
      <c r="F2477" s="208"/>
      <c r="G2477" s="208"/>
      <c r="H2477" s="208"/>
      <c r="I2477" s="208"/>
      <c r="J2477" s="208"/>
    </row>
    <row r="2478" spans="1:10" customFormat="1" ht="18" customHeight="1" x14ac:dyDescent="0.2">
      <c r="A2478" s="179"/>
      <c r="B2478" s="180" t="s">
        <v>1</v>
      </c>
      <c r="C2478" s="179" t="s">
        <v>2</v>
      </c>
      <c r="D2478" s="179" t="s">
        <v>3</v>
      </c>
      <c r="E2478" s="281" t="s">
        <v>3297</v>
      </c>
      <c r="F2478" s="281"/>
      <c r="G2478" s="181" t="s">
        <v>4</v>
      </c>
      <c r="H2478" s="180" t="s">
        <v>5</v>
      </c>
      <c r="I2478" s="180" t="s">
        <v>6</v>
      </c>
      <c r="J2478" s="180" t="s">
        <v>8</v>
      </c>
    </row>
    <row r="2479" spans="1:10" customFormat="1" ht="24" customHeight="1" x14ac:dyDescent="0.2">
      <c r="A2479" s="187" t="s">
        <v>3298</v>
      </c>
      <c r="B2479" s="189" t="s">
        <v>3466</v>
      </c>
      <c r="C2479" s="187" t="s">
        <v>15</v>
      </c>
      <c r="D2479" s="187" t="s">
        <v>3467</v>
      </c>
      <c r="E2479" s="282" t="s">
        <v>3306</v>
      </c>
      <c r="F2479" s="282"/>
      <c r="G2479" s="188" t="s">
        <v>55</v>
      </c>
      <c r="H2479" s="199">
        <v>1</v>
      </c>
      <c r="I2479" s="190">
        <v>32.130000000000003</v>
      </c>
      <c r="J2479" s="190">
        <v>32.130000000000003</v>
      </c>
    </row>
    <row r="2480" spans="1:10" customFormat="1" ht="26.1" customHeight="1" x14ac:dyDescent="0.2">
      <c r="A2480" s="200" t="s">
        <v>3300</v>
      </c>
      <c r="B2480" s="201" t="s">
        <v>3695</v>
      </c>
      <c r="C2480" s="200" t="s">
        <v>15</v>
      </c>
      <c r="D2480" s="200" t="s">
        <v>3696</v>
      </c>
      <c r="E2480" s="283" t="s">
        <v>3306</v>
      </c>
      <c r="F2480" s="283"/>
      <c r="G2480" s="202" t="s">
        <v>55</v>
      </c>
      <c r="H2480" s="203">
        <v>1</v>
      </c>
      <c r="I2480" s="204">
        <v>0.89</v>
      </c>
      <c r="J2480" s="204">
        <v>0.89</v>
      </c>
    </row>
    <row r="2481" spans="1:10" customFormat="1" ht="26.1" customHeight="1" x14ac:dyDescent="0.2">
      <c r="A2481" s="107" t="s">
        <v>2572</v>
      </c>
      <c r="B2481" s="109" t="s">
        <v>2937</v>
      </c>
      <c r="C2481" s="107" t="s">
        <v>15</v>
      </c>
      <c r="D2481" s="107" t="s">
        <v>3618</v>
      </c>
      <c r="E2481" s="284" t="s">
        <v>3615</v>
      </c>
      <c r="F2481" s="284"/>
      <c r="G2481" s="108" t="s">
        <v>55</v>
      </c>
      <c r="H2481" s="205">
        <v>1</v>
      </c>
      <c r="I2481" s="178">
        <v>2.41</v>
      </c>
      <c r="J2481" s="178">
        <v>2.41</v>
      </c>
    </row>
    <row r="2482" spans="1:10" customFormat="1" ht="24" customHeight="1" x14ac:dyDescent="0.2">
      <c r="A2482" s="107" t="s">
        <v>2572</v>
      </c>
      <c r="B2482" s="109" t="s">
        <v>3019</v>
      </c>
      <c r="C2482" s="107" t="s">
        <v>15</v>
      </c>
      <c r="D2482" s="107" t="s">
        <v>3697</v>
      </c>
      <c r="E2482" s="284" t="s">
        <v>2609</v>
      </c>
      <c r="F2482" s="284"/>
      <c r="G2482" s="108" t="s">
        <v>55</v>
      </c>
      <c r="H2482" s="205">
        <v>1</v>
      </c>
      <c r="I2482" s="178">
        <v>23.95</v>
      </c>
      <c r="J2482" s="178">
        <v>23.95</v>
      </c>
    </row>
    <row r="2483" spans="1:10" customFormat="1" ht="26.1" customHeight="1" x14ac:dyDescent="0.2">
      <c r="A2483" s="107" t="s">
        <v>2572</v>
      </c>
      <c r="B2483" s="109" t="s">
        <v>2975</v>
      </c>
      <c r="C2483" s="107" t="s">
        <v>15</v>
      </c>
      <c r="D2483" s="107" t="s">
        <v>2976</v>
      </c>
      <c r="E2483" s="284" t="s">
        <v>3615</v>
      </c>
      <c r="F2483" s="284"/>
      <c r="G2483" s="108" t="s">
        <v>55</v>
      </c>
      <c r="H2483" s="205">
        <v>1</v>
      </c>
      <c r="I2483" s="178">
        <v>1.34</v>
      </c>
      <c r="J2483" s="178">
        <v>1.34</v>
      </c>
    </row>
    <row r="2484" spans="1:10" customFormat="1" ht="26.1" customHeight="1" x14ac:dyDescent="0.2">
      <c r="A2484" s="107" t="s">
        <v>2572</v>
      </c>
      <c r="B2484" s="109" t="s">
        <v>2940</v>
      </c>
      <c r="C2484" s="107" t="s">
        <v>15</v>
      </c>
      <c r="D2484" s="107" t="s">
        <v>3616</v>
      </c>
      <c r="E2484" s="284" t="s">
        <v>3615</v>
      </c>
      <c r="F2484" s="284"/>
      <c r="G2484" s="108" t="s">
        <v>55</v>
      </c>
      <c r="H2484" s="205">
        <v>1</v>
      </c>
      <c r="I2484" s="178">
        <v>0.11</v>
      </c>
      <c r="J2484" s="178">
        <v>0.11</v>
      </c>
    </row>
    <row r="2485" spans="1:10" customFormat="1" ht="26.1" customHeight="1" x14ac:dyDescent="0.2">
      <c r="A2485" s="107" t="s">
        <v>2572</v>
      </c>
      <c r="B2485" s="109" t="s">
        <v>2939</v>
      </c>
      <c r="C2485" s="107" t="s">
        <v>15</v>
      </c>
      <c r="D2485" s="107" t="s">
        <v>3617</v>
      </c>
      <c r="E2485" s="284" t="s">
        <v>3615</v>
      </c>
      <c r="F2485" s="284"/>
      <c r="G2485" s="108" t="s">
        <v>55</v>
      </c>
      <c r="H2485" s="205">
        <v>1</v>
      </c>
      <c r="I2485" s="178">
        <v>1.57</v>
      </c>
      <c r="J2485" s="178">
        <v>1.57</v>
      </c>
    </row>
    <row r="2486" spans="1:10" customFormat="1" ht="26.1" customHeight="1" x14ac:dyDescent="0.2">
      <c r="A2486" s="107" t="s">
        <v>2572</v>
      </c>
      <c r="B2486" s="109" t="s">
        <v>2938</v>
      </c>
      <c r="C2486" s="107" t="s">
        <v>15</v>
      </c>
      <c r="D2486" s="107" t="s">
        <v>3614</v>
      </c>
      <c r="E2486" s="284" t="s">
        <v>3615</v>
      </c>
      <c r="F2486" s="284"/>
      <c r="G2486" s="108" t="s">
        <v>55</v>
      </c>
      <c r="H2486" s="205">
        <v>1</v>
      </c>
      <c r="I2486" s="178">
        <v>0.9</v>
      </c>
      <c r="J2486" s="178">
        <v>0.9</v>
      </c>
    </row>
    <row r="2487" spans="1:10" customFormat="1" ht="26.1" customHeight="1" x14ac:dyDescent="0.2">
      <c r="A2487" s="107" t="s">
        <v>2572</v>
      </c>
      <c r="B2487" s="109" t="s">
        <v>2973</v>
      </c>
      <c r="C2487" s="107" t="s">
        <v>15</v>
      </c>
      <c r="D2487" s="107" t="s">
        <v>2974</v>
      </c>
      <c r="E2487" s="284" t="s">
        <v>3615</v>
      </c>
      <c r="F2487" s="284"/>
      <c r="G2487" s="108" t="s">
        <v>55</v>
      </c>
      <c r="H2487" s="205">
        <v>1</v>
      </c>
      <c r="I2487" s="178">
        <v>0.96</v>
      </c>
      <c r="J2487" s="178">
        <v>0.96</v>
      </c>
    </row>
    <row r="2488" spans="1:10" customFormat="1" ht="25.5" x14ac:dyDescent="0.2">
      <c r="A2488" s="206"/>
      <c r="B2488" s="206"/>
      <c r="C2488" s="206"/>
      <c r="D2488" s="206"/>
      <c r="E2488" s="206" t="s">
        <v>3313</v>
      </c>
      <c r="F2488" s="207">
        <v>24.84</v>
      </c>
      <c r="G2488" s="206" t="s">
        <v>3314</v>
      </c>
      <c r="H2488" s="207">
        <v>0</v>
      </c>
      <c r="I2488" s="206" t="s">
        <v>3315</v>
      </c>
      <c r="J2488" s="207">
        <v>24.84</v>
      </c>
    </row>
    <row r="2489" spans="1:10" customFormat="1" ht="15" thickBot="1" x14ac:dyDescent="0.25">
      <c r="A2489" s="206"/>
      <c r="B2489" s="206"/>
      <c r="C2489" s="206"/>
      <c r="D2489" s="206"/>
      <c r="E2489" s="206" t="s">
        <v>3316</v>
      </c>
      <c r="F2489" s="207">
        <v>8.84</v>
      </c>
      <c r="G2489" s="206"/>
      <c r="H2489" s="285" t="s">
        <v>3317</v>
      </c>
      <c r="I2489" s="285"/>
      <c r="J2489" s="207">
        <v>40.97</v>
      </c>
    </row>
    <row r="2490" spans="1:10" customFormat="1" ht="0.95" customHeight="1" thickTop="1" x14ac:dyDescent="0.2">
      <c r="A2490" s="208"/>
      <c r="B2490" s="208"/>
      <c r="C2490" s="208"/>
      <c r="D2490" s="208"/>
      <c r="E2490" s="208"/>
      <c r="F2490" s="208"/>
      <c r="G2490" s="208"/>
      <c r="H2490" s="208"/>
      <c r="I2490" s="208"/>
      <c r="J2490" s="208"/>
    </row>
    <row r="2491" spans="1:10" customFormat="1" ht="18" customHeight="1" x14ac:dyDescent="0.2">
      <c r="A2491" s="179"/>
      <c r="B2491" s="180" t="s">
        <v>1</v>
      </c>
      <c r="C2491" s="179" t="s">
        <v>2</v>
      </c>
      <c r="D2491" s="179" t="s">
        <v>3</v>
      </c>
      <c r="E2491" s="281" t="s">
        <v>3297</v>
      </c>
      <c r="F2491" s="281"/>
      <c r="G2491" s="181" t="s">
        <v>4</v>
      </c>
      <c r="H2491" s="180" t="s">
        <v>5</v>
      </c>
      <c r="I2491" s="180" t="s">
        <v>6</v>
      </c>
      <c r="J2491" s="180" t="s">
        <v>8</v>
      </c>
    </row>
    <row r="2492" spans="1:10" customFormat="1" ht="26.1" customHeight="1" x14ac:dyDescent="0.2">
      <c r="A2492" s="187" t="s">
        <v>3298</v>
      </c>
      <c r="B2492" s="189" t="s">
        <v>3513</v>
      </c>
      <c r="C2492" s="187" t="s">
        <v>15</v>
      </c>
      <c r="D2492" s="187" t="s">
        <v>3514</v>
      </c>
      <c r="E2492" s="282" t="s">
        <v>3306</v>
      </c>
      <c r="F2492" s="282"/>
      <c r="G2492" s="188" t="s">
        <v>55</v>
      </c>
      <c r="H2492" s="199">
        <v>1</v>
      </c>
      <c r="I2492" s="190">
        <v>31.05</v>
      </c>
      <c r="J2492" s="190">
        <v>31.05</v>
      </c>
    </row>
    <row r="2493" spans="1:10" customFormat="1" ht="26.1" customHeight="1" x14ac:dyDescent="0.2">
      <c r="A2493" s="200" t="s">
        <v>3300</v>
      </c>
      <c r="B2493" s="201" t="s">
        <v>3698</v>
      </c>
      <c r="C2493" s="200" t="s">
        <v>15</v>
      </c>
      <c r="D2493" s="200" t="s">
        <v>3699</v>
      </c>
      <c r="E2493" s="283" t="s">
        <v>3306</v>
      </c>
      <c r="F2493" s="283"/>
      <c r="G2493" s="202" t="s">
        <v>55</v>
      </c>
      <c r="H2493" s="203">
        <v>1</v>
      </c>
      <c r="I2493" s="204">
        <v>0.43</v>
      </c>
      <c r="J2493" s="204">
        <v>0.43</v>
      </c>
    </row>
    <row r="2494" spans="1:10" customFormat="1" ht="26.1" customHeight="1" x14ac:dyDescent="0.2">
      <c r="A2494" s="107" t="s">
        <v>2572</v>
      </c>
      <c r="B2494" s="109" t="s">
        <v>2939</v>
      </c>
      <c r="C2494" s="107" t="s">
        <v>15</v>
      </c>
      <c r="D2494" s="107" t="s">
        <v>3617</v>
      </c>
      <c r="E2494" s="284" t="s">
        <v>3615</v>
      </c>
      <c r="F2494" s="284"/>
      <c r="G2494" s="108" t="s">
        <v>55</v>
      </c>
      <c r="H2494" s="205">
        <v>1</v>
      </c>
      <c r="I2494" s="178">
        <v>1.57</v>
      </c>
      <c r="J2494" s="178">
        <v>1.57</v>
      </c>
    </row>
    <row r="2495" spans="1:10" customFormat="1" ht="24" customHeight="1" x14ac:dyDescent="0.2">
      <c r="A2495" s="107" t="s">
        <v>2572</v>
      </c>
      <c r="B2495" s="109" t="s">
        <v>3020</v>
      </c>
      <c r="C2495" s="107" t="s">
        <v>15</v>
      </c>
      <c r="D2495" s="107" t="s">
        <v>3021</v>
      </c>
      <c r="E2495" s="284" t="s">
        <v>2609</v>
      </c>
      <c r="F2495" s="284"/>
      <c r="G2495" s="108" t="s">
        <v>55</v>
      </c>
      <c r="H2495" s="205">
        <v>1</v>
      </c>
      <c r="I2495" s="178">
        <v>23.95</v>
      </c>
      <c r="J2495" s="178">
        <v>23.95</v>
      </c>
    </row>
    <row r="2496" spans="1:10" customFormat="1" ht="26.1" customHeight="1" x14ac:dyDescent="0.2">
      <c r="A2496" s="107" t="s">
        <v>2572</v>
      </c>
      <c r="B2496" s="109" t="s">
        <v>2937</v>
      </c>
      <c r="C2496" s="107" t="s">
        <v>15</v>
      </c>
      <c r="D2496" s="107" t="s">
        <v>3618</v>
      </c>
      <c r="E2496" s="284" t="s">
        <v>3615</v>
      </c>
      <c r="F2496" s="284"/>
      <c r="G2496" s="108" t="s">
        <v>55</v>
      </c>
      <c r="H2496" s="205">
        <v>1</v>
      </c>
      <c r="I2496" s="178">
        <v>2.41</v>
      </c>
      <c r="J2496" s="178">
        <v>2.41</v>
      </c>
    </row>
    <row r="2497" spans="1:10" customFormat="1" ht="26.1" customHeight="1" x14ac:dyDescent="0.2">
      <c r="A2497" s="107" t="s">
        <v>2572</v>
      </c>
      <c r="B2497" s="109" t="s">
        <v>2981</v>
      </c>
      <c r="C2497" s="107" t="s">
        <v>15</v>
      </c>
      <c r="D2497" s="107" t="s">
        <v>2982</v>
      </c>
      <c r="E2497" s="284" t="s">
        <v>3615</v>
      </c>
      <c r="F2497" s="284"/>
      <c r="G2497" s="108" t="s">
        <v>55</v>
      </c>
      <c r="H2497" s="205">
        <v>1</v>
      </c>
      <c r="I2497" s="178">
        <v>1.2</v>
      </c>
      <c r="J2497" s="178">
        <v>1.2</v>
      </c>
    </row>
    <row r="2498" spans="1:10" customFormat="1" ht="26.1" customHeight="1" x14ac:dyDescent="0.2">
      <c r="A2498" s="107" t="s">
        <v>2572</v>
      </c>
      <c r="B2498" s="109" t="s">
        <v>2979</v>
      </c>
      <c r="C2498" s="107" t="s">
        <v>15</v>
      </c>
      <c r="D2498" s="107" t="s">
        <v>2980</v>
      </c>
      <c r="E2498" s="284" t="s">
        <v>3615</v>
      </c>
      <c r="F2498" s="284"/>
      <c r="G2498" s="108" t="s">
        <v>55</v>
      </c>
      <c r="H2498" s="205">
        <v>1</v>
      </c>
      <c r="I2498" s="178">
        <v>0.48</v>
      </c>
      <c r="J2498" s="178">
        <v>0.48</v>
      </c>
    </row>
    <row r="2499" spans="1:10" customFormat="1" ht="26.1" customHeight="1" x14ac:dyDescent="0.2">
      <c r="A2499" s="107" t="s">
        <v>2572</v>
      </c>
      <c r="B2499" s="109" t="s">
        <v>2940</v>
      </c>
      <c r="C2499" s="107" t="s">
        <v>15</v>
      </c>
      <c r="D2499" s="107" t="s">
        <v>3616</v>
      </c>
      <c r="E2499" s="284" t="s">
        <v>3615</v>
      </c>
      <c r="F2499" s="284"/>
      <c r="G2499" s="108" t="s">
        <v>55</v>
      </c>
      <c r="H2499" s="205">
        <v>1</v>
      </c>
      <c r="I2499" s="178">
        <v>0.11</v>
      </c>
      <c r="J2499" s="178">
        <v>0.11</v>
      </c>
    </row>
    <row r="2500" spans="1:10" customFormat="1" ht="26.1" customHeight="1" x14ac:dyDescent="0.2">
      <c r="A2500" s="107" t="s">
        <v>2572</v>
      </c>
      <c r="B2500" s="109" t="s">
        <v>2938</v>
      </c>
      <c r="C2500" s="107" t="s">
        <v>15</v>
      </c>
      <c r="D2500" s="107" t="s">
        <v>3614</v>
      </c>
      <c r="E2500" s="284" t="s">
        <v>3615</v>
      </c>
      <c r="F2500" s="284"/>
      <c r="G2500" s="108" t="s">
        <v>55</v>
      </c>
      <c r="H2500" s="205">
        <v>1</v>
      </c>
      <c r="I2500" s="178">
        <v>0.9</v>
      </c>
      <c r="J2500" s="178">
        <v>0.9</v>
      </c>
    </row>
    <row r="2501" spans="1:10" customFormat="1" ht="25.5" x14ac:dyDescent="0.2">
      <c r="A2501" s="206"/>
      <c r="B2501" s="206"/>
      <c r="C2501" s="206"/>
      <c r="D2501" s="206"/>
      <c r="E2501" s="206" t="s">
        <v>3313</v>
      </c>
      <c r="F2501" s="207">
        <v>24.38</v>
      </c>
      <c r="G2501" s="206" t="s">
        <v>3314</v>
      </c>
      <c r="H2501" s="207">
        <v>0</v>
      </c>
      <c r="I2501" s="206" t="s">
        <v>3315</v>
      </c>
      <c r="J2501" s="207">
        <v>24.38</v>
      </c>
    </row>
    <row r="2502" spans="1:10" customFormat="1" ht="15" thickBot="1" x14ac:dyDescent="0.25">
      <c r="A2502" s="206"/>
      <c r="B2502" s="206"/>
      <c r="C2502" s="206"/>
      <c r="D2502" s="206"/>
      <c r="E2502" s="206" t="s">
        <v>3316</v>
      </c>
      <c r="F2502" s="207">
        <v>8.5500000000000007</v>
      </c>
      <c r="G2502" s="206"/>
      <c r="H2502" s="285" t="s">
        <v>3317</v>
      </c>
      <c r="I2502" s="285"/>
      <c r="J2502" s="207">
        <v>39.6</v>
      </c>
    </row>
    <row r="2503" spans="1:10" customFormat="1" ht="0.95" customHeight="1" thickTop="1" x14ac:dyDescent="0.2">
      <c r="A2503" s="208"/>
      <c r="B2503" s="208"/>
      <c r="C2503" s="208"/>
      <c r="D2503" s="208"/>
      <c r="E2503" s="208"/>
      <c r="F2503" s="208"/>
      <c r="G2503" s="208"/>
      <c r="H2503" s="208"/>
      <c r="I2503" s="208"/>
      <c r="J2503" s="208"/>
    </row>
    <row r="2504" spans="1:10" customFormat="1" ht="18" customHeight="1" x14ac:dyDescent="0.2">
      <c r="A2504" s="179"/>
      <c r="B2504" s="180" t="s">
        <v>1</v>
      </c>
      <c r="C2504" s="179" t="s">
        <v>2</v>
      </c>
      <c r="D2504" s="179" t="s">
        <v>3</v>
      </c>
      <c r="E2504" s="281" t="s">
        <v>3297</v>
      </c>
      <c r="F2504" s="281"/>
      <c r="G2504" s="181" t="s">
        <v>4</v>
      </c>
      <c r="H2504" s="180" t="s">
        <v>5</v>
      </c>
      <c r="I2504" s="180" t="s">
        <v>6</v>
      </c>
      <c r="J2504" s="180" t="s">
        <v>8</v>
      </c>
    </row>
    <row r="2505" spans="1:10" customFormat="1" ht="26.1" customHeight="1" x14ac:dyDescent="0.2">
      <c r="A2505" s="187" t="s">
        <v>3298</v>
      </c>
      <c r="B2505" s="189" t="s">
        <v>3570</v>
      </c>
      <c r="C2505" s="187" t="s">
        <v>15</v>
      </c>
      <c r="D2505" s="187" t="s">
        <v>3571</v>
      </c>
      <c r="E2505" s="282" t="s">
        <v>3559</v>
      </c>
      <c r="F2505" s="282"/>
      <c r="G2505" s="188" t="s">
        <v>25</v>
      </c>
      <c r="H2505" s="199">
        <v>1</v>
      </c>
      <c r="I2505" s="190">
        <v>12.75</v>
      </c>
      <c r="J2505" s="190">
        <v>12.75</v>
      </c>
    </row>
    <row r="2506" spans="1:10" customFormat="1" ht="24" customHeight="1" x14ac:dyDescent="0.2">
      <c r="A2506" s="200" t="s">
        <v>3300</v>
      </c>
      <c r="B2506" s="201" t="s">
        <v>3307</v>
      </c>
      <c r="C2506" s="200" t="s">
        <v>15</v>
      </c>
      <c r="D2506" s="200" t="s">
        <v>3308</v>
      </c>
      <c r="E2506" s="283" t="s">
        <v>3306</v>
      </c>
      <c r="F2506" s="283"/>
      <c r="G2506" s="202" t="s">
        <v>55</v>
      </c>
      <c r="H2506" s="203">
        <v>5.7704499999999999E-2</v>
      </c>
      <c r="I2506" s="204">
        <v>23.58</v>
      </c>
      <c r="J2506" s="204">
        <v>1.36</v>
      </c>
    </row>
    <row r="2507" spans="1:10" customFormat="1" ht="26.1" customHeight="1" x14ac:dyDescent="0.2">
      <c r="A2507" s="200" t="s">
        <v>3300</v>
      </c>
      <c r="B2507" s="201" t="s">
        <v>3513</v>
      </c>
      <c r="C2507" s="200" t="s">
        <v>15</v>
      </c>
      <c r="D2507" s="200" t="s">
        <v>3514</v>
      </c>
      <c r="E2507" s="283" t="s">
        <v>3306</v>
      </c>
      <c r="F2507" s="283"/>
      <c r="G2507" s="202" t="s">
        <v>55</v>
      </c>
      <c r="H2507" s="203">
        <v>0.15033540000000001</v>
      </c>
      <c r="I2507" s="204">
        <v>31.05</v>
      </c>
      <c r="J2507" s="204">
        <v>4.66</v>
      </c>
    </row>
    <row r="2508" spans="1:10" customFormat="1" ht="26.1" customHeight="1" x14ac:dyDescent="0.2">
      <c r="A2508" s="107" t="s">
        <v>2572</v>
      </c>
      <c r="B2508" s="109" t="s">
        <v>3043</v>
      </c>
      <c r="C2508" s="107" t="s">
        <v>15</v>
      </c>
      <c r="D2508" s="107" t="s">
        <v>3731</v>
      </c>
      <c r="E2508" s="284" t="s">
        <v>2573</v>
      </c>
      <c r="F2508" s="284"/>
      <c r="G2508" s="108" t="s">
        <v>25</v>
      </c>
      <c r="H2508" s="205">
        <v>1</v>
      </c>
      <c r="I2508" s="178">
        <v>6.65</v>
      </c>
      <c r="J2508" s="178">
        <v>6.65</v>
      </c>
    </row>
    <row r="2509" spans="1:10" customFormat="1" ht="26.1" customHeight="1" x14ac:dyDescent="0.2">
      <c r="A2509" s="107" t="s">
        <v>2572</v>
      </c>
      <c r="B2509" s="109" t="s">
        <v>2878</v>
      </c>
      <c r="C2509" s="107" t="s">
        <v>15</v>
      </c>
      <c r="D2509" s="107" t="s">
        <v>3586</v>
      </c>
      <c r="E2509" s="284" t="s">
        <v>2573</v>
      </c>
      <c r="F2509" s="284"/>
      <c r="G2509" s="108" t="s">
        <v>25</v>
      </c>
      <c r="H2509" s="205">
        <v>2.1000000000000001E-2</v>
      </c>
      <c r="I2509" s="178">
        <v>4.0999999999999996</v>
      </c>
      <c r="J2509" s="178">
        <v>0.08</v>
      </c>
    </row>
    <row r="2510" spans="1:10" customFormat="1" ht="25.5" x14ac:dyDescent="0.2">
      <c r="A2510" s="206"/>
      <c r="B2510" s="206"/>
      <c r="C2510" s="206"/>
      <c r="D2510" s="206"/>
      <c r="E2510" s="206" t="s">
        <v>3313</v>
      </c>
      <c r="F2510" s="207">
        <v>4.5999999999999996</v>
      </c>
      <c r="G2510" s="206" t="s">
        <v>3314</v>
      </c>
      <c r="H2510" s="207">
        <v>0</v>
      </c>
      <c r="I2510" s="206" t="s">
        <v>3315</v>
      </c>
      <c r="J2510" s="207">
        <v>4.5999999999999996</v>
      </c>
    </row>
    <row r="2511" spans="1:10" customFormat="1" ht="15" thickBot="1" x14ac:dyDescent="0.25">
      <c r="A2511" s="206"/>
      <c r="B2511" s="206"/>
      <c r="C2511" s="206"/>
      <c r="D2511" s="206"/>
      <c r="E2511" s="206" t="s">
        <v>3316</v>
      </c>
      <c r="F2511" s="207">
        <v>3.51</v>
      </c>
      <c r="G2511" s="206"/>
      <c r="H2511" s="285" t="s">
        <v>3317</v>
      </c>
      <c r="I2511" s="285"/>
      <c r="J2511" s="207">
        <v>16.260000000000002</v>
      </c>
    </row>
    <row r="2512" spans="1:10" customFormat="1" ht="0.95" customHeight="1" thickTop="1" x14ac:dyDescent="0.2">
      <c r="A2512" s="208"/>
      <c r="B2512" s="208"/>
      <c r="C2512" s="208"/>
      <c r="D2512" s="208"/>
      <c r="E2512" s="208"/>
      <c r="F2512" s="208"/>
      <c r="G2512" s="208"/>
      <c r="H2512" s="208"/>
      <c r="I2512" s="208"/>
      <c r="J2512" s="208"/>
    </row>
    <row r="2513" spans="1:10" customFormat="1" ht="18" customHeight="1" x14ac:dyDescent="0.2">
      <c r="A2513" s="179"/>
      <c r="B2513" s="180" t="s">
        <v>1</v>
      </c>
      <c r="C2513" s="179" t="s">
        <v>2</v>
      </c>
      <c r="D2513" s="179" t="s">
        <v>3</v>
      </c>
      <c r="E2513" s="281" t="s">
        <v>3297</v>
      </c>
      <c r="F2513" s="281"/>
      <c r="G2513" s="181" t="s">
        <v>4</v>
      </c>
      <c r="H2513" s="180" t="s">
        <v>5</v>
      </c>
      <c r="I2513" s="180" t="s">
        <v>6</v>
      </c>
      <c r="J2513" s="180" t="s">
        <v>8</v>
      </c>
    </row>
    <row r="2514" spans="1:10" customFormat="1" ht="26.1" customHeight="1" x14ac:dyDescent="0.2">
      <c r="A2514" s="187" t="s">
        <v>3298</v>
      </c>
      <c r="B2514" s="189" t="s">
        <v>3343</v>
      </c>
      <c r="C2514" s="187" t="s">
        <v>15</v>
      </c>
      <c r="D2514" s="187" t="s">
        <v>3344</v>
      </c>
      <c r="E2514" s="282" t="s">
        <v>3318</v>
      </c>
      <c r="F2514" s="282"/>
      <c r="G2514" s="188" t="s">
        <v>107</v>
      </c>
      <c r="H2514" s="199">
        <v>1</v>
      </c>
      <c r="I2514" s="190">
        <v>37.43</v>
      </c>
      <c r="J2514" s="190">
        <v>37.43</v>
      </c>
    </row>
    <row r="2515" spans="1:10" customFormat="1" ht="39" customHeight="1" x14ac:dyDescent="0.2">
      <c r="A2515" s="200" t="s">
        <v>3300</v>
      </c>
      <c r="B2515" s="201" t="s">
        <v>3732</v>
      </c>
      <c r="C2515" s="200" t="s">
        <v>15</v>
      </c>
      <c r="D2515" s="200" t="s">
        <v>3733</v>
      </c>
      <c r="E2515" s="283" t="s">
        <v>3338</v>
      </c>
      <c r="F2515" s="283"/>
      <c r="G2515" s="202" t="s">
        <v>3339</v>
      </c>
      <c r="H2515" s="203">
        <v>2.1999999999999999E-2</v>
      </c>
      <c r="I2515" s="204">
        <v>42.32</v>
      </c>
      <c r="J2515" s="204">
        <v>0.93</v>
      </c>
    </row>
    <row r="2516" spans="1:10" customFormat="1" ht="39" customHeight="1" x14ac:dyDescent="0.2">
      <c r="A2516" s="200" t="s">
        <v>3300</v>
      </c>
      <c r="B2516" s="201" t="s">
        <v>3734</v>
      </c>
      <c r="C2516" s="200" t="s">
        <v>15</v>
      </c>
      <c r="D2516" s="200" t="s">
        <v>3735</v>
      </c>
      <c r="E2516" s="283" t="s">
        <v>3338</v>
      </c>
      <c r="F2516" s="283"/>
      <c r="G2516" s="202" t="s">
        <v>3342</v>
      </c>
      <c r="H2516" s="203">
        <v>8.7999999999999995E-2</v>
      </c>
      <c r="I2516" s="204">
        <v>40.67</v>
      </c>
      <c r="J2516" s="204">
        <v>3.57</v>
      </c>
    </row>
    <row r="2517" spans="1:10" customFormat="1" ht="26.1" customHeight="1" x14ac:dyDescent="0.2">
      <c r="A2517" s="200" t="s">
        <v>3300</v>
      </c>
      <c r="B2517" s="201" t="s">
        <v>3319</v>
      </c>
      <c r="C2517" s="200" t="s">
        <v>15</v>
      </c>
      <c r="D2517" s="200" t="s">
        <v>3320</v>
      </c>
      <c r="E2517" s="283" t="s">
        <v>3306</v>
      </c>
      <c r="F2517" s="283"/>
      <c r="G2517" s="202" t="s">
        <v>55</v>
      </c>
      <c r="H2517" s="203">
        <v>3.2000000000000001E-2</v>
      </c>
      <c r="I2517" s="204">
        <v>25.54</v>
      </c>
      <c r="J2517" s="204">
        <v>0.81</v>
      </c>
    </row>
    <row r="2518" spans="1:10" customFormat="1" ht="24" customHeight="1" x14ac:dyDescent="0.2">
      <c r="A2518" s="200" t="s">
        <v>3300</v>
      </c>
      <c r="B2518" s="201" t="s">
        <v>3304</v>
      </c>
      <c r="C2518" s="200" t="s">
        <v>15</v>
      </c>
      <c r="D2518" s="200" t="s">
        <v>3305</v>
      </c>
      <c r="E2518" s="283" t="s">
        <v>3306</v>
      </c>
      <c r="F2518" s="283"/>
      <c r="G2518" s="202" t="s">
        <v>55</v>
      </c>
      <c r="H2518" s="203">
        <v>8.3000000000000004E-2</v>
      </c>
      <c r="I2518" s="204">
        <v>30.96</v>
      </c>
      <c r="J2518" s="204">
        <v>2.56</v>
      </c>
    </row>
    <row r="2519" spans="1:10" customFormat="1" ht="26.1" customHeight="1" x14ac:dyDescent="0.2">
      <c r="A2519" s="107" t="s">
        <v>2572</v>
      </c>
      <c r="B2519" s="109" t="s">
        <v>2574</v>
      </c>
      <c r="C2519" s="107" t="s">
        <v>15</v>
      </c>
      <c r="D2519" s="107" t="s">
        <v>2575</v>
      </c>
      <c r="E2519" s="284" t="s">
        <v>2573</v>
      </c>
      <c r="F2519" s="284"/>
      <c r="G2519" s="108" t="s">
        <v>107</v>
      </c>
      <c r="H2519" s="205">
        <v>2.3420000000000001</v>
      </c>
      <c r="I2519" s="178">
        <v>7.71</v>
      </c>
      <c r="J2519" s="178">
        <v>18.05</v>
      </c>
    </row>
    <row r="2520" spans="1:10" customFormat="1" ht="39" customHeight="1" x14ac:dyDescent="0.2">
      <c r="A2520" s="107" t="s">
        <v>2572</v>
      </c>
      <c r="B2520" s="109" t="s">
        <v>3044</v>
      </c>
      <c r="C2520" s="107" t="s">
        <v>15</v>
      </c>
      <c r="D2520" s="107" t="s">
        <v>3736</v>
      </c>
      <c r="E2520" s="284" t="s">
        <v>2573</v>
      </c>
      <c r="F2520" s="284"/>
      <c r="G2520" s="108" t="s">
        <v>16</v>
      </c>
      <c r="H2520" s="205">
        <v>0.13600000000000001</v>
      </c>
      <c r="I2520" s="178">
        <v>83.08</v>
      </c>
      <c r="J2520" s="178">
        <v>11.29</v>
      </c>
    </row>
    <row r="2521" spans="1:10" customFormat="1" ht="24" customHeight="1" x14ac:dyDescent="0.2">
      <c r="A2521" s="107" t="s">
        <v>2572</v>
      </c>
      <c r="B2521" s="109" t="s">
        <v>2630</v>
      </c>
      <c r="C2521" s="107" t="s">
        <v>15</v>
      </c>
      <c r="D2521" s="107" t="s">
        <v>2631</v>
      </c>
      <c r="E2521" s="284" t="s">
        <v>2573</v>
      </c>
      <c r="F2521" s="284"/>
      <c r="G2521" s="108" t="s">
        <v>82</v>
      </c>
      <c r="H2521" s="205">
        <v>1.2E-2</v>
      </c>
      <c r="I2521" s="178">
        <v>18.850000000000001</v>
      </c>
      <c r="J2521" s="178">
        <v>0.22</v>
      </c>
    </row>
    <row r="2522" spans="1:10" customFormat="1" ht="25.5" x14ac:dyDescent="0.2">
      <c r="A2522" s="206"/>
      <c r="B2522" s="206"/>
      <c r="C2522" s="206"/>
      <c r="D2522" s="206"/>
      <c r="E2522" s="206" t="s">
        <v>3313</v>
      </c>
      <c r="F2522" s="207">
        <v>6.42</v>
      </c>
      <c r="G2522" s="206" t="s">
        <v>3314</v>
      </c>
      <c r="H2522" s="207">
        <v>0</v>
      </c>
      <c r="I2522" s="206" t="s">
        <v>3315</v>
      </c>
      <c r="J2522" s="207">
        <v>6.42</v>
      </c>
    </row>
    <row r="2523" spans="1:10" customFormat="1" ht="15" thickBot="1" x14ac:dyDescent="0.25">
      <c r="A2523" s="206"/>
      <c r="B2523" s="206"/>
      <c r="C2523" s="206"/>
      <c r="D2523" s="206"/>
      <c r="E2523" s="206" t="s">
        <v>3316</v>
      </c>
      <c r="F2523" s="207">
        <v>10.3</v>
      </c>
      <c r="G2523" s="206"/>
      <c r="H2523" s="285" t="s">
        <v>3317</v>
      </c>
      <c r="I2523" s="285"/>
      <c r="J2523" s="207">
        <v>47.73</v>
      </c>
    </row>
    <row r="2524" spans="1:10" customFormat="1" ht="0.95" customHeight="1" thickTop="1" x14ac:dyDescent="0.2">
      <c r="A2524" s="208"/>
      <c r="B2524" s="208"/>
      <c r="C2524" s="208"/>
      <c r="D2524" s="208"/>
      <c r="E2524" s="208"/>
      <c r="F2524" s="208"/>
      <c r="G2524" s="208"/>
      <c r="H2524" s="208"/>
      <c r="I2524" s="208"/>
      <c r="J2524" s="208"/>
    </row>
    <row r="2525" spans="1:10" customFormat="1" ht="18" customHeight="1" x14ac:dyDescent="0.2">
      <c r="A2525" s="179"/>
      <c r="B2525" s="180" t="s">
        <v>1</v>
      </c>
      <c r="C2525" s="179" t="s">
        <v>2</v>
      </c>
      <c r="D2525" s="179" t="s">
        <v>3</v>
      </c>
      <c r="E2525" s="281" t="s">
        <v>3297</v>
      </c>
      <c r="F2525" s="281"/>
      <c r="G2525" s="181" t="s">
        <v>4</v>
      </c>
      <c r="H2525" s="180" t="s">
        <v>5</v>
      </c>
      <c r="I2525" s="180" t="s">
        <v>6</v>
      </c>
      <c r="J2525" s="180" t="s">
        <v>8</v>
      </c>
    </row>
    <row r="2526" spans="1:10" customFormat="1" ht="39" customHeight="1" x14ac:dyDescent="0.2">
      <c r="A2526" s="187" t="s">
        <v>3298</v>
      </c>
      <c r="B2526" s="189" t="s">
        <v>3321</v>
      </c>
      <c r="C2526" s="187" t="s">
        <v>15</v>
      </c>
      <c r="D2526" s="187" t="s">
        <v>3322</v>
      </c>
      <c r="E2526" s="282" t="s">
        <v>3318</v>
      </c>
      <c r="F2526" s="282"/>
      <c r="G2526" s="188" t="s">
        <v>16</v>
      </c>
      <c r="H2526" s="199">
        <v>1</v>
      </c>
      <c r="I2526" s="190">
        <v>213.57</v>
      </c>
      <c r="J2526" s="190">
        <v>213.57</v>
      </c>
    </row>
    <row r="2527" spans="1:10" customFormat="1" ht="26.1" customHeight="1" x14ac:dyDescent="0.2">
      <c r="A2527" s="200" t="s">
        <v>3300</v>
      </c>
      <c r="B2527" s="201" t="s">
        <v>3319</v>
      </c>
      <c r="C2527" s="200" t="s">
        <v>15</v>
      </c>
      <c r="D2527" s="200" t="s">
        <v>3320</v>
      </c>
      <c r="E2527" s="283" t="s">
        <v>3306</v>
      </c>
      <c r="F2527" s="283"/>
      <c r="G2527" s="202" t="s">
        <v>55</v>
      </c>
      <c r="H2527" s="203">
        <v>0.25</v>
      </c>
      <c r="I2527" s="204">
        <v>25.54</v>
      </c>
      <c r="J2527" s="204">
        <v>6.38</v>
      </c>
    </row>
    <row r="2528" spans="1:10" customFormat="1" ht="39" customHeight="1" x14ac:dyDescent="0.2">
      <c r="A2528" s="200" t="s">
        <v>3300</v>
      </c>
      <c r="B2528" s="201" t="s">
        <v>3734</v>
      </c>
      <c r="C2528" s="200" t="s">
        <v>15</v>
      </c>
      <c r="D2528" s="200" t="s">
        <v>3735</v>
      </c>
      <c r="E2528" s="283" t="s">
        <v>3338</v>
      </c>
      <c r="F2528" s="283"/>
      <c r="G2528" s="202" t="s">
        <v>3342</v>
      </c>
      <c r="H2528" s="203">
        <v>0.255</v>
      </c>
      <c r="I2528" s="204">
        <v>40.67</v>
      </c>
      <c r="J2528" s="204">
        <v>10.37</v>
      </c>
    </row>
    <row r="2529" spans="1:10" customFormat="1" ht="24" customHeight="1" x14ac:dyDescent="0.2">
      <c r="A2529" s="200" t="s">
        <v>3300</v>
      </c>
      <c r="B2529" s="201" t="s">
        <v>3304</v>
      </c>
      <c r="C2529" s="200" t="s">
        <v>15</v>
      </c>
      <c r="D2529" s="200" t="s">
        <v>3305</v>
      </c>
      <c r="E2529" s="283" t="s">
        <v>3306</v>
      </c>
      <c r="F2529" s="283"/>
      <c r="G2529" s="202" t="s">
        <v>55</v>
      </c>
      <c r="H2529" s="203">
        <v>1.18</v>
      </c>
      <c r="I2529" s="204">
        <v>30.96</v>
      </c>
      <c r="J2529" s="204">
        <v>36.53</v>
      </c>
    </row>
    <row r="2530" spans="1:10" customFormat="1" ht="39" customHeight="1" x14ac:dyDescent="0.2">
      <c r="A2530" s="200" t="s">
        <v>3300</v>
      </c>
      <c r="B2530" s="201" t="s">
        <v>3732</v>
      </c>
      <c r="C2530" s="200" t="s">
        <v>15</v>
      </c>
      <c r="D2530" s="200" t="s">
        <v>3733</v>
      </c>
      <c r="E2530" s="283" t="s">
        <v>3338</v>
      </c>
      <c r="F2530" s="283"/>
      <c r="G2530" s="202" t="s">
        <v>3339</v>
      </c>
      <c r="H2530" s="203">
        <v>6.3E-2</v>
      </c>
      <c r="I2530" s="204">
        <v>42.32</v>
      </c>
      <c r="J2530" s="204">
        <v>2.66</v>
      </c>
    </row>
    <row r="2531" spans="1:10" customFormat="1" ht="26.1" customHeight="1" x14ac:dyDescent="0.2">
      <c r="A2531" s="107" t="s">
        <v>2572</v>
      </c>
      <c r="B2531" s="109" t="s">
        <v>2628</v>
      </c>
      <c r="C2531" s="107" t="s">
        <v>15</v>
      </c>
      <c r="D2531" s="107" t="s">
        <v>2629</v>
      </c>
      <c r="E2531" s="284" t="s">
        <v>2573</v>
      </c>
      <c r="F2531" s="284"/>
      <c r="G2531" s="108" t="s">
        <v>107</v>
      </c>
      <c r="H2531" s="205">
        <v>9.2370000000000001</v>
      </c>
      <c r="I2531" s="178">
        <v>2.7</v>
      </c>
      <c r="J2531" s="178">
        <v>24.93</v>
      </c>
    </row>
    <row r="2532" spans="1:10" customFormat="1" ht="26.1" customHeight="1" x14ac:dyDescent="0.2">
      <c r="A2532" s="107" t="s">
        <v>2572</v>
      </c>
      <c r="B2532" s="109" t="s">
        <v>2574</v>
      </c>
      <c r="C2532" s="107" t="s">
        <v>15</v>
      </c>
      <c r="D2532" s="107" t="s">
        <v>2575</v>
      </c>
      <c r="E2532" s="284" t="s">
        <v>2573</v>
      </c>
      <c r="F2532" s="284"/>
      <c r="G2532" s="108" t="s">
        <v>107</v>
      </c>
      <c r="H2532" s="205">
        <v>2.3079999999999998</v>
      </c>
      <c r="I2532" s="178">
        <v>7.71</v>
      </c>
      <c r="J2532" s="178">
        <v>17.79</v>
      </c>
    </row>
    <row r="2533" spans="1:10" customFormat="1" ht="39" customHeight="1" x14ac:dyDescent="0.2">
      <c r="A2533" s="107" t="s">
        <v>2572</v>
      </c>
      <c r="B2533" s="109" t="s">
        <v>3044</v>
      </c>
      <c r="C2533" s="107" t="s">
        <v>15</v>
      </c>
      <c r="D2533" s="107" t="s">
        <v>3736</v>
      </c>
      <c r="E2533" s="284" t="s">
        <v>2573</v>
      </c>
      <c r="F2533" s="284"/>
      <c r="G2533" s="108" t="s">
        <v>16</v>
      </c>
      <c r="H2533" s="205">
        <v>1.3360000000000001</v>
      </c>
      <c r="I2533" s="178">
        <v>83.08</v>
      </c>
      <c r="J2533" s="178">
        <v>110.99</v>
      </c>
    </row>
    <row r="2534" spans="1:10" customFormat="1" ht="24" customHeight="1" x14ac:dyDescent="0.2">
      <c r="A2534" s="107" t="s">
        <v>2572</v>
      </c>
      <c r="B2534" s="109" t="s">
        <v>2630</v>
      </c>
      <c r="C2534" s="107" t="s">
        <v>15</v>
      </c>
      <c r="D2534" s="107" t="s">
        <v>2631</v>
      </c>
      <c r="E2534" s="284" t="s">
        <v>2573</v>
      </c>
      <c r="F2534" s="284"/>
      <c r="G2534" s="108" t="s">
        <v>82</v>
      </c>
      <c r="H2534" s="205">
        <v>0.20799999999999999</v>
      </c>
      <c r="I2534" s="178">
        <v>18.850000000000001</v>
      </c>
      <c r="J2534" s="178">
        <v>3.92</v>
      </c>
    </row>
    <row r="2535" spans="1:10" customFormat="1" ht="25.5" x14ac:dyDescent="0.2">
      <c r="A2535" s="206"/>
      <c r="B2535" s="206"/>
      <c r="C2535" s="206"/>
      <c r="D2535" s="206"/>
      <c r="E2535" s="206" t="s">
        <v>3313</v>
      </c>
      <c r="F2535" s="207">
        <v>44.28</v>
      </c>
      <c r="G2535" s="206" t="s">
        <v>3314</v>
      </c>
      <c r="H2535" s="207">
        <v>0</v>
      </c>
      <c r="I2535" s="206" t="s">
        <v>3315</v>
      </c>
      <c r="J2535" s="207">
        <v>44.28</v>
      </c>
    </row>
    <row r="2536" spans="1:10" customFormat="1" ht="15" thickBot="1" x14ac:dyDescent="0.25">
      <c r="A2536" s="206"/>
      <c r="B2536" s="206"/>
      <c r="C2536" s="206"/>
      <c r="D2536" s="206"/>
      <c r="E2536" s="206" t="s">
        <v>3316</v>
      </c>
      <c r="F2536" s="207">
        <v>58.81</v>
      </c>
      <c r="G2536" s="206"/>
      <c r="H2536" s="285" t="s">
        <v>3317</v>
      </c>
      <c r="I2536" s="285"/>
      <c r="J2536" s="207">
        <v>272.38</v>
      </c>
    </row>
    <row r="2537" spans="1:10" customFormat="1" ht="0.95" customHeight="1" thickTop="1" x14ac:dyDescent="0.2">
      <c r="A2537" s="208"/>
      <c r="B2537" s="208"/>
      <c r="C2537" s="208"/>
      <c r="D2537" s="208"/>
      <c r="E2537" s="208"/>
      <c r="F2537" s="208"/>
      <c r="G2537" s="208"/>
      <c r="H2537" s="208"/>
      <c r="I2537" s="208"/>
      <c r="J2537" s="208"/>
    </row>
    <row r="2538" spans="1:10" customFormat="1" ht="18" customHeight="1" x14ac:dyDescent="0.2">
      <c r="A2538" s="179"/>
      <c r="B2538" s="180" t="s">
        <v>1</v>
      </c>
      <c r="C2538" s="179" t="s">
        <v>2</v>
      </c>
      <c r="D2538" s="179" t="s">
        <v>3</v>
      </c>
      <c r="E2538" s="281" t="s">
        <v>3297</v>
      </c>
      <c r="F2538" s="281"/>
      <c r="G2538" s="181" t="s">
        <v>4</v>
      </c>
      <c r="H2538" s="180" t="s">
        <v>5</v>
      </c>
      <c r="I2538" s="180" t="s">
        <v>6</v>
      </c>
      <c r="J2538" s="180" t="s">
        <v>8</v>
      </c>
    </row>
    <row r="2539" spans="1:10" customFormat="1" ht="26.1" customHeight="1" x14ac:dyDescent="0.2">
      <c r="A2539" s="187" t="s">
        <v>3298</v>
      </c>
      <c r="B2539" s="189" t="s">
        <v>3373</v>
      </c>
      <c r="C2539" s="187" t="s">
        <v>15</v>
      </c>
      <c r="D2539" s="187" t="s">
        <v>3374</v>
      </c>
      <c r="E2539" s="282" t="s">
        <v>3318</v>
      </c>
      <c r="F2539" s="282"/>
      <c r="G2539" s="188" t="s">
        <v>16</v>
      </c>
      <c r="H2539" s="199">
        <v>1</v>
      </c>
      <c r="I2539" s="190">
        <v>233.72</v>
      </c>
      <c r="J2539" s="190">
        <v>233.72</v>
      </c>
    </row>
    <row r="2540" spans="1:10" customFormat="1" ht="39" customHeight="1" x14ac:dyDescent="0.2">
      <c r="A2540" s="200" t="s">
        <v>3300</v>
      </c>
      <c r="B2540" s="201" t="s">
        <v>3732</v>
      </c>
      <c r="C2540" s="200" t="s">
        <v>15</v>
      </c>
      <c r="D2540" s="200" t="s">
        <v>3733</v>
      </c>
      <c r="E2540" s="283" t="s">
        <v>3338</v>
      </c>
      <c r="F2540" s="283"/>
      <c r="G2540" s="202" t="s">
        <v>3339</v>
      </c>
      <c r="H2540" s="203">
        <v>5.6000000000000001E-2</v>
      </c>
      <c r="I2540" s="204">
        <v>42.32</v>
      </c>
      <c r="J2540" s="204">
        <v>2.36</v>
      </c>
    </row>
    <row r="2541" spans="1:10" customFormat="1" ht="24" customHeight="1" x14ac:dyDescent="0.2">
      <c r="A2541" s="200" t="s">
        <v>3300</v>
      </c>
      <c r="B2541" s="201" t="s">
        <v>3304</v>
      </c>
      <c r="C2541" s="200" t="s">
        <v>15</v>
      </c>
      <c r="D2541" s="200" t="s">
        <v>3305</v>
      </c>
      <c r="E2541" s="283" t="s">
        <v>3306</v>
      </c>
      <c r="F2541" s="283"/>
      <c r="G2541" s="202" t="s">
        <v>55</v>
      </c>
      <c r="H2541" s="203">
        <v>0.79200000000000004</v>
      </c>
      <c r="I2541" s="204">
        <v>30.96</v>
      </c>
      <c r="J2541" s="204">
        <v>24.52</v>
      </c>
    </row>
    <row r="2542" spans="1:10" customFormat="1" ht="26.1" customHeight="1" x14ac:dyDescent="0.2">
      <c r="A2542" s="200" t="s">
        <v>3300</v>
      </c>
      <c r="B2542" s="201" t="s">
        <v>3319</v>
      </c>
      <c r="C2542" s="200" t="s">
        <v>15</v>
      </c>
      <c r="D2542" s="200" t="s">
        <v>3320</v>
      </c>
      <c r="E2542" s="283" t="s">
        <v>3306</v>
      </c>
      <c r="F2542" s="283"/>
      <c r="G2542" s="202" t="s">
        <v>55</v>
      </c>
      <c r="H2542" s="203">
        <v>0.17899999999999999</v>
      </c>
      <c r="I2542" s="204">
        <v>25.54</v>
      </c>
      <c r="J2542" s="204">
        <v>4.57</v>
      </c>
    </row>
    <row r="2543" spans="1:10" customFormat="1" ht="39" customHeight="1" x14ac:dyDescent="0.2">
      <c r="A2543" s="200" t="s">
        <v>3300</v>
      </c>
      <c r="B2543" s="201" t="s">
        <v>3734</v>
      </c>
      <c r="C2543" s="200" t="s">
        <v>15</v>
      </c>
      <c r="D2543" s="200" t="s">
        <v>3735</v>
      </c>
      <c r="E2543" s="283" t="s">
        <v>3338</v>
      </c>
      <c r="F2543" s="283"/>
      <c r="G2543" s="202" t="s">
        <v>3342</v>
      </c>
      <c r="H2543" s="203">
        <v>0.224</v>
      </c>
      <c r="I2543" s="204">
        <v>40.67</v>
      </c>
      <c r="J2543" s="204">
        <v>9.11</v>
      </c>
    </row>
    <row r="2544" spans="1:10" customFormat="1" ht="39" customHeight="1" x14ac:dyDescent="0.2">
      <c r="A2544" s="107" t="s">
        <v>2572</v>
      </c>
      <c r="B2544" s="109" t="s">
        <v>3045</v>
      </c>
      <c r="C2544" s="107" t="s">
        <v>15</v>
      </c>
      <c r="D2544" s="107" t="s">
        <v>3737</v>
      </c>
      <c r="E2544" s="284" t="s">
        <v>2573</v>
      </c>
      <c r="F2544" s="284"/>
      <c r="G2544" s="108" t="s">
        <v>107</v>
      </c>
      <c r="H2544" s="205">
        <v>4.4480000000000004</v>
      </c>
      <c r="I2544" s="178">
        <v>40.32</v>
      </c>
      <c r="J2544" s="178">
        <v>179.34</v>
      </c>
    </row>
    <row r="2545" spans="1:10" customFormat="1" ht="24" customHeight="1" x14ac:dyDescent="0.2">
      <c r="A2545" s="107" t="s">
        <v>2572</v>
      </c>
      <c r="B2545" s="109" t="s">
        <v>2630</v>
      </c>
      <c r="C2545" s="107" t="s">
        <v>15</v>
      </c>
      <c r="D2545" s="107" t="s">
        <v>2631</v>
      </c>
      <c r="E2545" s="284" t="s">
        <v>2573</v>
      </c>
      <c r="F2545" s="284"/>
      <c r="G2545" s="108" t="s">
        <v>82</v>
      </c>
      <c r="H2545" s="205">
        <v>0.128</v>
      </c>
      <c r="I2545" s="178">
        <v>18.850000000000001</v>
      </c>
      <c r="J2545" s="178">
        <v>2.41</v>
      </c>
    </row>
    <row r="2546" spans="1:10" customFormat="1" ht="26.1" customHeight="1" x14ac:dyDescent="0.2">
      <c r="A2546" s="107" t="s">
        <v>2572</v>
      </c>
      <c r="B2546" s="109" t="s">
        <v>2628</v>
      </c>
      <c r="C2546" s="107" t="s">
        <v>15</v>
      </c>
      <c r="D2546" s="107" t="s">
        <v>2629</v>
      </c>
      <c r="E2546" s="284" t="s">
        <v>2573</v>
      </c>
      <c r="F2546" s="284"/>
      <c r="G2546" s="108" t="s">
        <v>107</v>
      </c>
      <c r="H2546" s="205">
        <v>4.2279999999999998</v>
      </c>
      <c r="I2546" s="178">
        <v>2.7</v>
      </c>
      <c r="J2546" s="178">
        <v>11.41</v>
      </c>
    </row>
    <row r="2547" spans="1:10" customFormat="1" ht="25.5" x14ac:dyDescent="0.2">
      <c r="A2547" s="206"/>
      <c r="B2547" s="206"/>
      <c r="C2547" s="206"/>
      <c r="D2547" s="206"/>
      <c r="E2547" s="206" t="s">
        <v>3313</v>
      </c>
      <c r="F2547" s="207">
        <v>32.24</v>
      </c>
      <c r="G2547" s="206" t="s">
        <v>3314</v>
      </c>
      <c r="H2547" s="207">
        <v>0</v>
      </c>
      <c r="I2547" s="206" t="s">
        <v>3315</v>
      </c>
      <c r="J2547" s="207">
        <v>32.24</v>
      </c>
    </row>
    <row r="2548" spans="1:10" customFormat="1" ht="15" thickBot="1" x14ac:dyDescent="0.25">
      <c r="A2548" s="206"/>
      <c r="B2548" s="206"/>
      <c r="C2548" s="206"/>
      <c r="D2548" s="206"/>
      <c r="E2548" s="206" t="s">
        <v>3316</v>
      </c>
      <c r="F2548" s="207">
        <v>64.36</v>
      </c>
      <c r="G2548" s="206"/>
      <c r="H2548" s="285" t="s">
        <v>3317</v>
      </c>
      <c r="I2548" s="285"/>
      <c r="J2548" s="207">
        <v>298.08</v>
      </c>
    </row>
    <row r="2549" spans="1:10" customFormat="1" ht="0.95" customHeight="1" thickTop="1" x14ac:dyDescent="0.2">
      <c r="A2549" s="208"/>
      <c r="B2549" s="208"/>
      <c r="C2549" s="208"/>
      <c r="D2549" s="208"/>
      <c r="E2549" s="208"/>
      <c r="F2549" s="208"/>
      <c r="G2549" s="208"/>
      <c r="H2549" s="208"/>
      <c r="I2549" s="208"/>
      <c r="J2549" s="208"/>
    </row>
    <row r="2550" spans="1:10" customFormat="1" ht="18" customHeight="1" x14ac:dyDescent="0.2">
      <c r="A2550" s="179"/>
      <c r="B2550" s="180" t="s">
        <v>1</v>
      </c>
      <c r="C2550" s="179" t="s">
        <v>2</v>
      </c>
      <c r="D2550" s="179" t="s">
        <v>3</v>
      </c>
      <c r="E2550" s="281" t="s">
        <v>3297</v>
      </c>
      <c r="F2550" s="281"/>
      <c r="G2550" s="181" t="s">
        <v>4</v>
      </c>
      <c r="H2550" s="180" t="s">
        <v>5</v>
      </c>
      <c r="I2550" s="180" t="s">
        <v>6</v>
      </c>
      <c r="J2550" s="180" t="s">
        <v>8</v>
      </c>
    </row>
    <row r="2551" spans="1:10" customFormat="1" ht="26.1" customHeight="1" x14ac:dyDescent="0.2">
      <c r="A2551" s="187" t="s">
        <v>3298</v>
      </c>
      <c r="B2551" s="189" t="s">
        <v>3345</v>
      </c>
      <c r="C2551" s="187" t="s">
        <v>15</v>
      </c>
      <c r="D2551" s="187" t="s">
        <v>3346</v>
      </c>
      <c r="E2551" s="282" t="s">
        <v>3318</v>
      </c>
      <c r="F2551" s="282"/>
      <c r="G2551" s="188" t="s">
        <v>16</v>
      </c>
      <c r="H2551" s="199">
        <v>1</v>
      </c>
      <c r="I2551" s="190">
        <v>163.32</v>
      </c>
      <c r="J2551" s="190">
        <v>163.32</v>
      </c>
    </row>
    <row r="2552" spans="1:10" customFormat="1" ht="39" customHeight="1" x14ac:dyDescent="0.2">
      <c r="A2552" s="200" t="s">
        <v>3300</v>
      </c>
      <c r="B2552" s="201" t="s">
        <v>3732</v>
      </c>
      <c r="C2552" s="200" t="s">
        <v>15</v>
      </c>
      <c r="D2552" s="200" t="s">
        <v>3733</v>
      </c>
      <c r="E2552" s="283" t="s">
        <v>3338</v>
      </c>
      <c r="F2552" s="283"/>
      <c r="G2552" s="202" t="s">
        <v>3339</v>
      </c>
      <c r="H2552" s="203">
        <v>0.05</v>
      </c>
      <c r="I2552" s="204">
        <v>42.32</v>
      </c>
      <c r="J2552" s="204">
        <v>2.11</v>
      </c>
    </row>
    <row r="2553" spans="1:10" customFormat="1" ht="39" customHeight="1" x14ac:dyDescent="0.2">
      <c r="A2553" s="200" t="s">
        <v>3300</v>
      </c>
      <c r="B2553" s="201" t="s">
        <v>3734</v>
      </c>
      <c r="C2553" s="200" t="s">
        <v>15</v>
      </c>
      <c r="D2553" s="200" t="s">
        <v>3735</v>
      </c>
      <c r="E2553" s="283" t="s">
        <v>3338</v>
      </c>
      <c r="F2553" s="283"/>
      <c r="G2553" s="202" t="s">
        <v>3342</v>
      </c>
      <c r="H2553" s="203">
        <v>0.23699999999999999</v>
      </c>
      <c r="I2553" s="204">
        <v>40.67</v>
      </c>
      <c r="J2553" s="204">
        <v>9.6300000000000008</v>
      </c>
    </row>
    <row r="2554" spans="1:10" customFormat="1" ht="24" customHeight="1" x14ac:dyDescent="0.2">
      <c r="A2554" s="200" t="s">
        <v>3300</v>
      </c>
      <c r="B2554" s="201" t="s">
        <v>3304</v>
      </c>
      <c r="C2554" s="200" t="s">
        <v>15</v>
      </c>
      <c r="D2554" s="200" t="s">
        <v>3305</v>
      </c>
      <c r="E2554" s="283" t="s">
        <v>3306</v>
      </c>
      <c r="F2554" s="283"/>
      <c r="G2554" s="202" t="s">
        <v>55</v>
      </c>
      <c r="H2554" s="203">
        <v>0.91100000000000003</v>
      </c>
      <c r="I2554" s="204">
        <v>30.96</v>
      </c>
      <c r="J2554" s="204">
        <v>28.2</v>
      </c>
    </row>
    <row r="2555" spans="1:10" customFormat="1" ht="26.1" customHeight="1" x14ac:dyDescent="0.2">
      <c r="A2555" s="200" t="s">
        <v>3300</v>
      </c>
      <c r="B2555" s="201" t="s">
        <v>3319</v>
      </c>
      <c r="C2555" s="200" t="s">
        <v>15</v>
      </c>
      <c r="D2555" s="200" t="s">
        <v>3320</v>
      </c>
      <c r="E2555" s="283" t="s">
        <v>3306</v>
      </c>
      <c r="F2555" s="283"/>
      <c r="G2555" s="202" t="s">
        <v>55</v>
      </c>
      <c r="H2555" s="203">
        <v>0.20200000000000001</v>
      </c>
      <c r="I2555" s="204">
        <v>25.54</v>
      </c>
      <c r="J2555" s="204">
        <v>5.15</v>
      </c>
    </row>
    <row r="2556" spans="1:10" customFormat="1" ht="24" customHeight="1" x14ac:dyDescent="0.2">
      <c r="A2556" s="107" t="s">
        <v>2572</v>
      </c>
      <c r="B2556" s="109" t="s">
        <v>2630</v>
      </c>
      <c r="C2556" s="107" t="s">
        <v>15</v>
      </c>
      <c r="D2556" s="107" t="s">
        <v>2631</v>
      </c>
      <c r="E2556" s="284" t="s">
        <v>2573</v>
      </c>
      <c r="F2556" s="284"/>
      <c r="G2556" s="108" t="s">
        <v>82</v>
      </c>
      <c r="H2556" s="205">
        <v>0.159</v>
      </c>
      <c r="I2556" s="178">
        <v>18.850000000000001</v>
      </c>
      <c r="J2556" s="178">
        <v>2.99</v>
      </c>
    </row>
    <row r="2557" spans="1:10" customFormat="1" ht="39" customHeight="1" x14ac:dyDescent="0.2">
      <c r="A2557" s="107" t="s">
        <v>2572</v>
      </c>
      <c r="B2557" s="109" t="s">
        <v>3044</v>
      </c>
      <c r="C2557" s="107" t="s">
        <v>15</v>
      </c>
      <c r="D2557" s="107" t="s">
        <v>3736</v>
      </c>
      <c r="E2557" s="284" t="s">
        <v>2573</v>
      </c>
      <c r="F2557" s="284"/>
      <c r="G2557" s="108" t="s">
        <v>16</v>
      </c>
      <c r="H2557" s="205">
        <v>1.1459999999999999</v>
      </c>
      <c r="I2557" s="178">
        <v>83.08</v>
      </c>
      <c r="J2557" s="178">
        <v>95.2</v>
      </c>
    </row>
    <row r="2558" spans="1:10" customFormat="1" ht="26.1" customHeight="1" x14ac:dyDescent="0.2">
      <c r="A2558" s="107" t="s">
        <v>2572</v>
      </c>
      <c r="B2558" s="109" t="s">
        <v>2628</v>
      </c>
      <c r="C2558" s="107" t="s">
        <v>15</v>
      </c>
      <c r="D2558" s="107" t="s">
        <v>2629</v>
      </c>
      <c r="E2558" s="284" t="s">
        <v>2573</v>
      </c>
      <c r="F2558" s="284"/>
      <c r="G2558" s="108" t="s">
        <v>107</v>
      </c>
      <c r="H2558" s="205">
        <v>6.952</v>
      </c>
      <c r="I2558" s="178">
        <v>2.7</v>
      </c>
      <c r="J2558" s="178">
        <v>18.77</v>
      </c>
    </row>
    <row r="2559" spans="1:10" customFormat="1" ht="26.1" customHeight="1" x14ac:dyDescent="0.2">
      <c r="A2559" s="107" t="s">
        <v>2572</v>
      </c>
      <c r="B2559" s="109" t="s">
        <v>2574</v>
      </c>
      <c r="C2559" s="107" t="s">
        <v>15</v>
      </c>
      <c r="D2559" s="107" t="s">
        <v>2575</v>
      </c>
      <c r="E2559" s="284" t="s">
        <v>2573</v>
      </c>
      <c r="F2559" s="284"/>
      <c r="G2559" s="108" t="s">
        <v>107</v>
      </c>
      <c r="H2559" s="205">
        <v>0.16600000000000001</v>
      </c>
      <c r="I2559" s="178">
        <v>7.71</v>
      </c>
      <c r="J2559" s="178">
        <v>1.27</v>
      </c>
    </row>
    <row r="2560" spans="1:10" customFormat="1" ht="25.5" x14ac:dyDescent="0.2">
      <c r="A2560" s="206"/>
      <c r="B2560" s="206"/>
      <c r="C2560" s="206"/>
      <c r="D2560" s="206"/>
      <c r="E2560" s="206" t="s">
        <v>3313</v>
      </c>
      <c r="F2560" s="207">
        <v>35.79</v>
      </c>
      <c r="G2560" s="206" t="s">
        <v>3314</v>
      </c>
      <c r="H2560" s="207">
        <v>0</v>
      </c>
      <c r="I2560" s="206" t="s">
        <v>3315</v>
      </c>
      <c r="J2560" s="207">
        <v>35.79</v>
      </c>
    </row>
    <row r="2561" spans="1:10" customFormat="1" ht="15" thickBot="1" x14ac:dyDescent="0.25">
      <c r="A2561" s="206"/>
      <c r="B2561" s="206"/>
      <c r="C2561" s="206"/>
      <c r="D2561" s="206"/>
      <c r="E2561" s="206" t="s">
        <v>3316</v>
      </c>
      <c r="F2561" s="207">
        <v>44.97</v>
      </c>
      <c r="G2561" s="206"/>
      <c r="H2561" s="285" t="s">
        <v>3317</v>
      </c>
      <c r="I2561" s="285"/>
      <c r="J2561" s="207">
        <v>208.29</v>
      </c>
    </row>
    <row r="2562" spans="1:10" customFormat="1" ht="0.95" customHeight="1" thickTop="1" x14ac:dyDescent="0.2">
      <c r="A2562" s="208"/>
      <c r="B2562" s="208"/>
      <c r="C2562" s="208"/>
      <c r="D2562" s="208"/>
      <c r="E2562" s="208"/>
      <c r="F2562" s="208"/>
      <c r="G2562" s="208"/>
      <c r="H2562" s="208"/>
      <c r="I2562" s="208"/>
      <c r="J2562" s="208"/>
    </row>
    <row r="2563" spans="1:10" customFormat="1" ht="18" customHeight="1" x14ac:dyDescent="0.2">
      <c r="A2563" s="179"/>
      <c r="B2563" s="180" t="s">
        <v>1</v>
      </c>
      <c r="C2563" s="179" t="s">
        <v>2</v>
      </c>
      <c r="D2563" s="179" t="s">
        <v>3</v>
      </c>
      <c r="E2563" s="281" t="s">
        <v>3297</v>
      </c>
      <c r="F2563" s="281"/>
      <c r="G2563" s="181" t="s">
        <v>4</v>
      </c>
      <c r="H2563" s="180" t="s">
        <v>5</v>
      </c>
      <c r="I2563" s="180" t="s">
        <v>6</v>
      </c>
      <c r="J2563" s="180" t="s">
        <v>8</v>
      </c>
    </row>
    <row r="2564" spans="1:10" customFormat="1" ht="39" customHeight="1" x14ac:dyDescent="0.2">
      <c r="A2564" s="187" t="s">
        <v>3298</v>
      </c>
      <c r="B2564" s="189" t="s">
        <v>3440</v>
      </c>
      <c r="C2564" s="187" t="s">
        <v>15</v>
      </c>
      <c r="D2564" s="187" t="s">
        <v>3441</v>
      </c>
      <c r="E2564" s="282" t="s">
        <v>3435</v>
      </c>
      <c r="F2564" s="282"/>
      <c r="G2564" s="188" t="s">
        <v>25</v>
      </c>
      <c r="H2564" s="199">
        <v>1</v>
      </c>
      <c r="I2564" s="190">
        <v>193.83</v>
      </c>
      <c r="J2564" s="190">
        <v>193.83</v>
      </c>
    </row>
    <row r="2565" spans="1:10" customFormat="1" ht="26.1" customHeight="1" x14ac:dyDescent="0.2">
      <c r="A2565" s="200" t="s">
        <v>3300</v>
      </c>
      <c r="B2565" s="201" t="s">
        <v>3626</v>
      </c>
      <c r="C2565" s="200" t="s">
        <v>15</v>
      </c>
      <c r="D2565" s="200" t="s">
        <v>3627</v>
      </c>
      <c r="E2565" s="283" t="s">
        <v>3306</v>
      </c>
      <c r="F2565" s="283"/>
      <c r="G2565" s="202" t="s">
        <v>55</v>
      </c>
      <c r="H2565" s="203">
        <v>1.4528015000000001</v>
      </c>
      <c r="I2565" s="204">
        <v>34.9</v>
      </c>
      <c r="J2565" s="204">
        <v>50.7</v>
      </c>
    </row>
    <row r="2566" spans="1:10" customFormat="1" ht="24" customHeight="1" x14ac:dyDescent="0.2">
      <c r="A2566" s="200" t="s">
        <v>3300</v>
      </c>
      <c r="B2566" s="201" t="s">
        <v>3307</v>
      </c>
      <c r="C2566" s="200" t="s">
        <v>15</v>
      </c>
      <c r="D2566" s="200" t="s">
        <v>3308</v>
      </c>
      <c r="E2566" s="283" t="s">
        <v>3306</v>
      </c>
      <c r="F2566" s="283"/>
      <c r="G2566" s="202" t="s">
        <v>55</v>
      </c>
      <c r="H2566" s="203">
        <v>0.4105743</v>
      </c>
      <c r="I2566" s="204">
        <v>23.58</v>
      </c>
      <c r="J2566" s="204">
        <v>9.68</v>
      </c>
    </row>
    <row r="2567" spans="1:10" customFormat="1" ht="51.95" customHeight="1" x14ac:dyDescent="0.2">
      <c r="A2567" s="107" t="s">
        <v>2572</v>
      </c>
      <c r="B2567" s="109" t="s">
        <v>3046</v>
      </c>
      <c r="C2567" s="107" t="s">
        <v>15</v>
      </c>
      <c r="D2567" s="107" t="s">
        <v>3047</v>
      </c>
      <c r="E2567" s="284" t="s">
        <v>2573</v>
      </c>
      <c r="F2567" s="284"/>
      <c r="G2567" s="108" t="s">
        <v>2615</v>
      </c>
      <c r="H2567" s="205">
        <v>1</v>
      </c>
      <c r="I2567" s="178">
        <v>133.44999999999999</v>
      </c>
      <c r="J2567" s="178">
        <v>133.44999999999999</v>
      </c>
    </row>
    <row r="2568" spans="1:10" customFormat="1" ht="25.5" x14ac:dyDescent="0.2">
      <c r="A2568" s="206"/>
      <c r="B2568" s="206"/>
      <c r="C2568" s="206"/>
      <c r="D2568" s="206"/>
      <c r="E2568" s="206" t="s">
        <v>3313</v>
      </c>
      <c r="F2568" s="207">
        <v>47.65</v>
      </c>
      <c r="G2568" s="206" t="s">
        <v>3314</v>
      </c>
      <c r="H2568" s="207">
        <v>0</v>
      </c>
      <c r="I2568" s="206" t="s">
        <v>3315</v>
      </c>
      <c r="J2568" s="207">
        <v>47.65</v>
      </c>
    </row>
    <row r="2569" spans="1:10" customFormat="1" ht="15" thickBot="1" x14ac:dyDescent="0.25">
      <c r="A2569" s="206"/>
      <c r="B2569" s="206"/>
      <c r="C2569" s="206"/>
      <c r="D2569" s="206"/>
      <c r="E2569" s="206" t="s">
        <v>3316</v>
      </c>
      <c r="F2569" s="207">
        <v>53.38</v>
      </c>
      <c r="G2569" s="206"/>
      <c r="H2569" s="285" t="s">
        <v>3317</v>
      </c>
      <c r="I2569" s="285"/>
      <c r="J2569" s="207">
        <v>247.21</v>
      </c>
    </row>
    <row r="2570" spans="1:10" customFormat="1" ht="0.95" customHeight="1" thickTop="1" x14ac:dyDescent="0.2">
      <c r="A2570" s="208"/>
      <c r="B2570" s="208"/>
      <c r="C2570" s="208"/>
      <c r="D2570" s="208"/>
      <c r="E2570" s="208"/>
      <c r="F2570" s="208"/>
      <c r="G2570" s="208"/>
      <c r="H2570" s="208"/>
      <c r="I2570" s="208"/>
      <c r="J2570" s="208"/>
    </row>
    <row r="2571" spans="1:10" customFormat="1" ht="18" customHeight="1" x14ac:dyDescent="0.2">
      <c r="A2571" s="179"/>
      <c r="B2571" s="180" t="s">
        <v>1</v>
      </c>
      <c r="C2571" s="179" t="s">
        <v>2</v>
      </c>
      <c r="D2571" s="179" t="s">
        <v>3</v>
      </c>
      <c r="E2571" s="281" t="s">
        <v>3297</v>
      </c>
      <c r="F2571" s="281"/>
      <c r="G2571" s="181" t="s">
        <v>4</v>
      </c>
      <c r="H2571" s="180" t="s">
        <v>5</v>
      </c>
      <c r="I2571" s="180" t="s">
        <v>6</v>
      </c>
      <c r="J2571" s="180" t="s">
        <v>8</v>
      </c>
    </row>
    <row r="2572" spans="1:10" customFormat="1" ht="39" customHeight="1" x14ac:dyDescent="0.2">
      <c r="A2572" s="187" t="s">
        <v>3298</v>
      </c>
      <c r="B2572" s="189" t="s">
        <v>3446</v>
      </c>
      <c r="C2572" s="187" t="s">
        <v>15</v>
      </c>
      <c r="D2572" s="187" t="s">
        <v>3447</v>
      </c>
      <c r="E2572" s="282" t="s">
        <v>3435</v>
      </c>
      <c r="F2572" s="282"/>
      <c r="G2572" s="188" t="s">
        <v>25</v>
      </c>
      <c r="H2572" s="199">
        <v>1</v>
      </c>
      <c r="I2572" s="190">
        <v>167.16</v>
      </c>
      <c r="J2572" s="190">
        <v>167.16</v>
      </c>
    </row>
    <row r="2573" spans="1:10" customFormat="1" ht="26.1" customHeight="1" x14ac:dyDescent="0.2">
      <c r="A2573" s="200" t="s">
        <v>3300</v>
      </c>
      <c r="B2573" s="201" t="s">
        <v>3626</v>
      </c>
      <c r="C2573" s="200" t="s">
        <v>15</v>
      </c>
      <c r="D2573" s="200" t="s">
        <v>3627</v>
      </c>
      <c r="E2573" s="283" t="s">
        <v>3306</v>
      </c>
      <c r="F2573" s="283"/>
      <c r="G2573" s="202" t="s">
        <v>55</v>
      </c>
      <c r="H2573" s="203">
        <v>1.1126448</v>
      </c>
      <c r="I2573" s="204">
        <v>34.9</v>
      </c>
      <c r="J2573" s="204">
        <v>38.83</v>
      </c>
    </row>
    <row r="2574" spans="1:10" customFormat="1" ht="24" customHeight="1" x14ac:dyDescent="0.2">
      <c r="A2574" s="200" t="s">
        <v>3300</v>
      </c>
      <c r="B2574" s="201" t="s">
        <v>3307</v>
      </c>
      <c r="C2574" s="200" t="s">
        <v>15</v>
      </c>
      <c r="D2574" s="200" t="s">
        <v>3308</v>
      </c>
      <c r="E2574" s="283" t="s">
        <v>3306</v>
      </c>
      <c r="F2574" s="283"/>
      <c r="G2574" s="202" t="s">
        <v>55</v>
      </c>
      <c r="H2574" s="203">
        <v>0.31444309999999998</v>
      </c>
      <c r="I2574" s="204">
        <v>23.58</v>
      </c>
      <c r="J2574" s="204">
        <v>7.41</v>
      </c>
    </row>
    <row r="2575" spans="1:10" customFormat="1" ht="65.099999999999994" customHeight="1" x14ac:dyDescent="0.2">
      <c r="A2575" s="107" t="s">
        <v>2572</v>
      </c>
      <c r="B2575" s="109" t="s">
        <v>3048</v>
      </c>
      <c r="C2575" s="107" t="s">
        <v>15</v>
      </c>
      <c r="D2575" s="107" t="s">
        <v>3049</v>
      </c>
      <c r="E2575" s="284" t="s">
        <v>2573</v>
      </c>
      <c r="F2575" s="284"/>
      <c r="G2575" s="108" t="s">
        <v>2615</v>
      </c>
      <c r="H2575" s="205">
        <v>1</v>
      </c>
      <c r="I2575" s="178">
        <v>120.92</v>
      </c>
      <c r="J2575" s="178">
        <v>120.92</v>
      </c>
    </row>
    <row r="2576" spans="1:10" customFormat="1" ht="25.5" x14ac:dyDescent="0.2">
      <c r="A2576" s="206"/>
      <c r="B2576" s="206"/>
      <c r="C2576" s="206"/>
      <c r="D2576" s="206"/>
      <c r="E2576" s="206" t="s">
        <v>3313</v>
      </c>
      <c r="F2576" s="207">
        <v>36.49</v>
      </c>
      <c r="G2576" s="206" t="s">
        <v>3314</v>
      </c>
      <c r="H2576" s="207">
        <v>0</v>
      </c>
      <c r="I2576" s="206" t="s">
        <v>3315</v>
      </c>
      <c r="J2576" s="207">
        <v>36.49</v>
      </c>
    </row>
    <row r="2577" spans="1:10" customFormat="1" ht="15" thickBot="1" x14ac:dyDescent="0.25">
      <c r="A2577" s="206"/>
      <c r="B2577" s="206"/>
      <c r="C2577" s="206"/>
      <c r="D2577" s="206"/>
      <c r="E2577" s="206" t="s">
        <v>3316</v>
      </c>
      <c r="F2577" s="207">
        <v>46.03</v>
      </c>
      <c r="G2577" s="206"/>
      <c r="H2577" s="285" t="s">
        <v>3317</v>
      </c>
      <c r="I2577" s="285"/>
      <c r="J2577" s="207">
        <v>213.19</v>
      </c>
    </row>
    <row r="2578" spans="1:10" customFormat="1" ht="0.95" customHeight="1" thickTop="1" x14ac:dyDescent="0.2">
      <c r="A2578" s="208"/>
      <c r="B2578" s="208"/>
      <c r="C2578" s="208"/>
      <c r="D2578" s="208"/>
      <c r="E2578" s="208"/>
      <c r="F2578" s="208"/>
      <c r="G2578" s="208"/>
      <c r="H2578" s="208"/>
      <c r="I2578" s="208"/>
      <c r="J2578" s="208"/>
    </row>
    <row r="2579" spans="1:10" customFormat="1" ht="18" customHeight="1" x14ac:dyDescent="0.2">
      <c r="A2579" s="179"/>
      <c r="B2579" s="180" t="s">
        <v>1</v>
      </c>
      <c r="C2579" s="179" t="s">
        <v>2</v>
      </c>
      <c r="D2579" s="179" t="s">
        <v>3</v>
      </c>
      <c r="E2579" s="281" t="s">
        <v>3297</v>
      </c>
      <c r="F2579" s="281"/>
      <c r="G2579" s="181" t="s">
        <v>4</v>
      </c>
      <c r="H2579" s="180" t="s">
        <v>5</v>
      </c>
      <c r="I2579" s="180" t="s">
        <v>6</v>
      </c>
      <c r="J2579" s="180" t="s">
        <v>8</v>
      </c>
    </row>
    <row r="2580" spans="1:10" customFormat="1" ht="65.099999999999994" customHeight="1" x14ac:dyDescent="0.2">
      <c r="A2580" s="187" t="s">
        <v>3298</v>
      </c>
      <c r="B2580" s="189" t="s">
        <v>3489</v>
      </c>
      <c r="C2580" s="187" t="s">
        <v>15</v>
      </c>
      <c r="D2580" s="187" t="s">
        <v>3490</v>
      </c>
      <c r="E2580" s="282" t="s">
        <v>3491</v>
      </c>
      <c r="F2580" s="282"/>
      <c r="G2580" s="188" t="s">
        <v>107</v>
      </c>
      <c r="H2580" s="199">
        <v>1</v>
      </c>
      <c r="I2580" s="190">
        <v>9.86</v>
      </c>
      <c r="J2580" s="190">
        <v>9.86</v>
      </c>
    </row>
    <row r="2581" spans="1:10" customFormat="1" ht="26.1" customHeight="1" x14ac:dyDescent="0.2">
      <c r="A2581" s="200" t="s">
        <v>3300</v>
      </c>
      <c r="B2581" s="201" t="s">
        <v>3515</v>
      </c>
      <c r="C2581" s="200" t="s">
        <v>15</v>
      </c>
      <c r="D2581" s="200" t="s">
        <v>3516</v>
      </c>
      <c r="E2581" s="283" t="s">
        <v>3306</v>
      </c>
      <c r="F2581" s="283"/>
      <c r="G2581" s="202" t="s">
        <v>55</v>
      </c>
      <c r="H2581" s="203">
        <v>4.8000000000000001E-2</v>
      </c>
      <c r="I2581" s="204">
        <v>25.53</v>
      </c>
      <c r="J2581" s="204">
        <v>1.22</v>
      </c>
    </row>
    <row r="2582" spans="1:10" customFormat="1" ht="26.1" customHeight="1" x14ac:dyDescent="0.2">
      <c r="A2582" s="200" t="s">
        <v>3300</v>
      </c>
      <c r="B2582" s="201" t="s">
        <v>3513</v>
      </c>
      <c r="C2582" s="200" t="s">
        <v>15</v>
      </c>
      <c r="D2582" s="200" t="s">
        <v>3514</v>
      </c>
      <c r="E2582" s="283" t="s">
        <v>3306</v>
      </c>
      <c r="F2582" s="283"/>
      <c r="G2582" s="202" t="s">
        <v>55</v>
      </c>
      <c r="H2582" s="203">
        <v>0.2114</v>
      </c>
      <c r="I2582" s="204">
        <v>31.05</v>
      </c>
      <c r="J2582" s="204">
        <v>6.56</v>
      </c>
    </row>
    <row r="2583" spans="1:10" customFormat="1" ht="26.1" customHeight="1" x14ac:dyDescent="0.2">
      <c r="A2583" s="107" t="s">
        <v>2572</v>
      </c>
      <c r="B2583" s="109" t="s">
        <v>3215</v>
      </c>
      <c r="C2583" s="107" t="s">
        <v>15</v>
      </c>
      <c r="D2583" s="107" t="s">
        <v>3216</v>
      </c>
      <c r="E2583" s="284" t="s">
        <v>2573</v>
      </c>
      <c r="F2583" s="284"/>
      <c r="G2583" s="108" t="s">
        <v>25</v>
      </c>
      <c r="H2583" s="205">
        <v>1.7857000000000001</v>
      </c>
      <c r="I2583" s="178">
        <v>1.17</v>
      </c>
      <c r="J2583" s="178">
        <v>2.08</v>
      </c>
    </row>
    <row r="2584" spans="1:10" customFormat="1" ht="25.5" x14ac:dyDescent="0.2">
      <c r="A2584" s="206"/>
      <c r="B2584" s="206"/>
      <c r="C2584" s="206"/>
      <c r="D2584" s="206"/>
      <c r="E2584" s="206" t="s">
        <v>3313</v>
      </c>
      <c r="F2584" s="207">
        <v>6.05</v>
      </c>
      <c r="G2584" s="206" t="s">
        <v>3314</v>
      </c>
      <c r="H2584" s="207">
        <v>0</v>
      </c>
      <c r="I2584" s="206" t="s">
        <v>3315</v>
      </c>
      <c r="J2584" s="207">
        <v>6.05</v>
      </c>
    </row>
    <row r="2585" spans="1:10" customFormat="1" ht="15" thickBot="1" x14ac:dyDescent="0.25">
      <c r="A2585" s="206"/>
      <c r="B2585" s="206"/>
      <c r="C2585" s="206"/>
      <c r="D2585" s="206"/>
      <c r="E2585" s="206" t="s">
        <v>3316</v>
      </c>
      <c r="F2585" s="207">
        <v>2.71</v>
      </c>
      <c r="G2585" s="206"/>
      <c r="H2585" s="285" t="s">
        <v>3317</v>
      </c>
      <c r="I2585" s="285"/>
      <c r="J2585" s="207">
        <v>12.57</v>
      </c>
    </row>
    <row r="2586" spans="1:10" customFormat="1" ht="0.95" customHeight="1" thickTop="1" x14ac:dyDescent="0.2">
      <c r="A2586" s="208"/>
      <c r="B2586" s="208"/>
      <c r="C2586" s="208"/>
      <c r="D2586" s="208"/>
      <c r="E2586" s="208"/>
      <c r="F2586" s="208"/>
      <c r="G2586" s="208"/>
      <c r="H2586" s="208"/>
      <c r="I2586" s="208"/>
      <c r="J2586" s="208"/>
    </row>
    <row r="2587" spans="1:10" customFormat="1" ht="18" customHeight="1" x14ac:dyDescent="0.2">
      <c r="A2587" s="179"/>
      <c r="B2587" s="180" t="s">
        <v>1</v>
      </c>
      <c r="C2587" s="179" t="s">
        <v>2</v>
      </c>
      <c r="D2587" s="179" t="s">
        <v>3</v>
      </c>
      <c r="E2587" s="281" t="s">
        <v>3297</v>
      </c>
      <c r="F2587" s="281"/>
      <c r="G2587" s="181" t="s">
        <v>4</v>
      </c>
      <c r="H2587" s="180" t="s">
        <v>5</v>
      </c>
      <c r="I2587" s="180" t="s">
        <v>6</v>
      </c>
      <c r="J2587" s="180" t="s">
        <v>8</v>
      </c>
    </row>
    <row r="2588" spans="1:10" customFormat="1" ht="24" customHeight="1" x14ac:dyDescent="0.2">
      <c r="A2588" s="187" t="s">
        <v>3298</v>
      </c>
      <c r="B2588" s="189" t="s">
        <v>3379</v>
      </c>
      <c r="C2588" s="187" t="s">
        <v>15</v>
      </c>
      <c r="D2588" s="187" t="s">
        <v>3380</v>
      </c>
      <c r="E2588" s="282" t="s">
        <v>3306</v>
      </c>
      <c r="F2588" s="282"/>
      <c r="G2588" s="188" t="s">
        <v>55</v>
      </c>
      <c r="H2588" s="199">
        <v>1</v>
      </c>
      <c r="I2588" s="190">
        <v>32.159999999999997</v>
      </c>
      <c r="J2588" s="190">
        <v>32.159999999999997</v>
      </c>
    </row>
    <row r="2589" spans="1:10" customFormat="1" ht="26.1" customHeight="1" x14ac:dyDescent="0.2">
      <c r="A2589" s="200" t="s">
        <v>3300</v>
      </c>
      <c r="B2589" s="201" t="s">
        <v>3700</v>
      </c>
      <c r="C2589" s="200" t="s">
        <v>15</v>
      </c>
      <c r="D2589" s="200" t="s">
        <v>3701</v>
      </c>
      <c r="E2589" s="283" t="s">
        <v>3306</v>
      </c>
      <c r="F2589" s="283"/>
      <c r="G2589" s="202" t="s">
        <v>55</v>
      </c>
      <c r="H2589" s="203">
        <v>1</v>
      </c>
      <c r="I2589" s="204">
        <v>0.28000000000000003</v>
      </c>
      <c r="J2589" s="204">
        <v>0.28000000000000003</v>
      </c>
    </row>
    <row r="2590" spans="1:10" customFormat="1" ht="26.1" customHeight="1" x14ac:dyDescent="0.2">
      <c r="A2590" s="107" t="s">
        <v>2572</v>
      </c>
      <c r="B2590" s="109" t="s">
        <v>2938</v>
      </c>
      <c r="C2590" s="107" t="s">
        <v>15</v>
      </c>
      <c r="D2590" s="107" t="s">
        <v>3614</v>
      </c>
      <c r="E2590" s="284" t="s">
        <v>3615</v>
      </c>
      <c r="F2590" s="284"/>
      <c r="G2590" s="108" t="s">
        <v>55</v>
      </c>
      <c r="H2590" s="205">
        <v>1</v>
      </c>
      <c r="I2590" s="178">
        <v>0.9</v>
      </c>
      <c r="J2590" s="178">
        <v>0.9</v>
      </c>
    </row>
    <row r="2591" spans="1:10" customFormat="1" ht="26.1" customHeight="1" x14ac:dyDescent="0.2">
      <c r="A2591" s="107" t="s">
        <v>2572</v>
      </c>
      <c r="B2591" s="109" t="s">
        <v>2940</v>
      </c>
      <c r="C2591" s="107" t="s">
        <v>15</v>
      </c>
      <c r="D2591" s="107" t="s">
        <v>3616</v>
      </c>
      <c r="E2591" s="284" t="s">
        <v>3615</v>
      </c>
      <c r="F2591" s="284"/>
      <c r="G2591" s="108" t="s">
        <v>55</v>
      </c>
      <c r="H2591" s="205">
        <v>1</v>
      </c>
      <c r="I2591" s="178">
        <v>0.11</v>
      </c>
      <c r="J2591" s="178">
        <v>0.11</v>
      </c>
    </row>
    <row r="2592" spans="1:10" customFormat="1" ht="24" customHeight="1" x14ac:dyDescent="0.2">
      <c r="A2592" s="107" t="s">
        <v>2572</v>
      </c>
      <c r="B2592" s="109" t="s">
        <v>3022</v>
      </c>
      <c r="C2592" s="107" t="s">
        <v>15</v>
      </c>
      <c r="D2592" s="107" t="s">
        <v>3023</v>
      </c>
      <c r="E2592" s="284" t="s">
        <v>2609</v>
      </c>
      <c r="F2592" s="284"/>
      <c r="G2592" s="108" t="s">
        <v>55</v>
      </c>
      <c r="H2592" s="205">
        <v>1</v>
      </c>
      <c r="I2592" s="178">
        <v>24.66</v>
      </c>
      <c r="J2592" s="178">
        <v>24.66</v>
      </c>
    </row>
    <row r="2593" spans="1:10" customFormat="1" ht="26.1" customHeight="1" x14ac:dyDescent="0.2">
      <c r="A2593" s="107" t="s">
        <v>2572</v>
      </c>
      <c r="B2593" s="109" t="s">
        <v>2941</v>
      </c>
      <c r="C2593" s="107" t="s">
        <v>15</v>
      </c>
      <c r="D2593" s="107" t="s">
        <v>2942</v>
      </c>
      <c r="E2593" s="284" t="s">
        <v>3615</v>
      </c>
      <c r="F2593" s="284"/>
      <c r="G2593" s="108" t="s">
        <v>55</v>
      </c>
      <c r="H2593" s="205">
        <v>1</v>
      </c>
      <c r="I2593" s="178">
        <v>0.8</v>
      </c>
      <c r="J2593" s="178">
        <v>0.8</v>
      </c>
    </row>
    <row r="2594" spans="1:10" customFormat="1" ht="26.1" customHeight="1" x14ac:dyDescent="0.2">
      <c r="A2594" s="107" t="s">
        <v>2572</v>
      </c>
      <c r="B2594" s="109" t="s">
        <v>2943</v>
      </c>
      <c r="C2594" s="107" t="s">
        <v>15</v>
      </c>
      <c r="D2594" s="107" t="s">
        <v>2944</v>
      </c>
      <c r="E2594" s="284" t="s">
        <v>3615</v>
      </c>
      <c r="F2594" s="284"/>
      <c r="G2594" s="108" t="s">
        <v>55</v>
      </c>
      <c r="H2594" s="205">
        <v>1</v>
      </c>
      <c r="I2594" s="178">
        <v>1.43</v>
      </c>
      <c r="J2594" s="178">
        <v>1.43</v>
      </c>
    </row>
    <row r="2595" spans="1:10" customFormat="1" ht="26.1" customHeight="1" x14ac:dyDescent="0.2">
      <c r="A2595" s="107" t="s">
        <v>2572</v>
      </c>
      <c r="B2595" s="109" t="s">
        <v>2937</v>
      </c>
      <c r="C2595" s="107" t="s">
        <v>15</v>
      </c>
      <c r="D2595" s="107" t="s">
        <v>3618</v>
      </c>
      <c r="E2595" s="284" t="s">
        <v>3615</v>
      </c>
      <c r="F2595" s="284"/>
      <c r="G2595" s="108" t="s">
        <v>55</v>
      </c>
      <c r="H2595" s="205">
        <v>1</v>
      </c>
      <c r="I2595" s="178">
        <v>2.41</v>
      </c>
      <c r="J2595" s="178">
        <v>2.41</v>
      </c>
    </row>
    <row r="2596" spans="1:10" customFormat="1" ht="26.1" customHeight="1" x14ac:dyDescent="0.2">
      <c r="A2596" s="107" t="s">
        <v>2572</v>
      </c>
      <c r="B2596" s="109" t="s">
        <v>2939</v>
      </c>
      <c r="C2596" s="107" t="s">
        <v>15</v>
      </c>
      <c r="D2596" s="107" t="s">
        <v>3617</v>
      </c>
      <c r="E2596" s="284" t="s">
        <v>3615</v>
      </c>
      <c r="F2596" s="284"/>
      <c r="G2596" s="108" t="s">
        <v>55</v>
      </c>
      <c r="H2596" s="205">
        <v>1</v>
      </c>
      <c r="I2596" s="178">
        <v>1.57</v>
      </c>
      <c r="J2596" s="178">
        <v>1.57</v>
      </c>
    </row>
    <row r="2597" spans="1:10" customFormat="1" ht="25.5" x14ac:dyDescent="0.2">
      <c r="A2597" s="206"/>
      <c r="B2597" s="206"/>
      <c r="C2597" s="206"/>
      <c r="D2597" s="206"/>
      <c r="E2597" s="206" t="s">
        <v>3313</v>
      </c>
      <c r="F2597" s="207">
        <v>24.94</v>
      </c>
      <c r="G2597" s="206" t="s">
        <v>3314</v>
      </c>
      <c r="H2597" s="207">
        <v>0</v>
      </c>
      <c r="I2597" s="206" t="s">
        <v>3315</v>
      </c>
      <c r="J2597" s="207">
        <v>24.94</v>
      </c>
    </row>
    <row r="2598" spans="1:10" customFormat="1" ht="15" thickBot="1" x14ac:dyDescent="0.25">
      <c r="A2598" s="206"/>
      <c r="B2598" s="206"/>
      <c r="C2598" s="206"/>
      <c r="D2598" s="206"/>
      <c r="E2598" s="206" t="s">
        <v>3316</v>
      </c>
      <c r="F2598" s="207">
        <v>8.85</v>
      </c>
      <c r="G2598" s="206"/>
      <c r="H2598" s="285" t="s">
        <v>3317</v>
      </c>
      <c r="I2598" s="285"/>
      <c r="J2598" s="207">
        <v>41.01</v>
      </c>
    </row>
    <row r="2599" spans="1:10" customFormat="1" ht="0.95" customHeight="1" thickTop="1" x14ac:dyDescent="0.2">
      <c r="A2599" s="208"/>
      <c r="B2599" s="208"/>
      <c r="C2599" s="208"/>
      <c r="D2599" s="208"/>
      <c r="E2599" s="208"/>
      <c r="F2599" s="208"/>
      <c r="G2599" s="208"/>
      <c r="H2599" s="208"/>
      <c r="I2599" s="208"/>
      <c r="J2599" s="208"/>
    </row>
    <row r="2600" spans="1:10" customFormat="1" ht="18" customHeight="1" x14ac:dyDescent="0.2">
      <c r="A2600" s="179"/>
      <c r="B2600" s="180" t="s">
        <v>1</v>
      </c>
      <c r="C2600" s="179" t="s">
        <v>2</v>
      </c>
      <c r="D2600" s="179" t="s">
        <v>3</v>
      </c>
      <c r="E2600" s="281" t="s">
        <v>3297</v>
      </c>
      <c r="F2600" s="281"/>
      <c r="G2600" s="181" t="s">
        <v>4</v>
      </c>
      <c r="H2600" s="180" t="s">
        <v>5</v>
      </c>
      <c r="I2600" s="180" t="s">
        <v>6</v>
      </c>
      <c r="J2600" s="180" t="s">
        <v>8</v>
      </c>
    </row>
    <row r="2601" spans="1:10" customFormat="1" ht="39" customHeight="1" x14ac:dyDescent="0.2">
      <c r="A2601" s="187" t="s">
        <v>3298</v>
      </c>
      <c r="B2601" s="189" t="s">
        <v>3738</v>
      </c>
      <c r="C2601" s="187" t="s">
        <v>15</v>
      </c>
      <c r="D2601" s="187" t="s">
        <v>3739</v>
      </c>
      <c r="E2601" s="282" t="s">
        <v>3368</v>
      </c>
      <c r="F2601" s="282"/>
      <c r="G2601" s="188" t="s">
        <v>67</v>
      </c>
      <c r="H2601" s="199">
        <v>1</v>
      </c>
      <c r="I2601" s="190">
        <v>710.73</v>
      </c>
      <c r="J2601" s="190">
        <v>710.73</v>
      </c>
    </row>
    <row r="2602" spans="1:10" customFormat="1" ht="51.95" customHeight="1" x14ac:dyDescent="0.2">
      <c r="A2602" s="200" t="s">
        <v>3300</v>
      </c>
      <c r="B2602" s="201" t="s">
        <v>3631</v>
      </c>
      <c r="C2602" s="200" t="s">
        <v>15</v>
      </c>
      <c r="D2602" s="200" t="s">
        <v>3632</v>
      </c>
      <c r="E2602" s="283" t="s">
        <v>3338</v>
      </c>
      <c r="F2602" s="283"/>
      <c r="G2602" s="202" t="s">
        <v>3342</v>
      </c>
      <c r="H2602" s="203">
        <v>2.4897999999999998</v>
      </c>
      <c r="I2602" s="204">
        <v>0.5</v>
      </c>
      <c r="J2602" s="204">
        <v>1.24</v>
      </c>
    </row>
    <row r="2603" spans="1:10" customFormat="1" ht="24" customHeight="1" x14ac:dyDescent="0.2">
      <c r="A2603" s="200" t="s">
        <v>3300</v>
      </c>
      <c r="B2603" s="201" t="s">
        <v>3307</v>
      </c>
      <c r="C2603" s="200" t="s">
        <v>15</v>
      </c>
      <c r="D2603" s="200" t="s">
        <v>3308</v>
      </c>
      <c r="E2603" s="283" t="s">
        <v>3306</v>
      </c>
      <c r="F2603" s="283"/>
      <c r="G2603" s="202" t="s">
        <v>55</v>
      </c>
      <c r="H2603" s="203">
        <v>1.7959000000000001</v>
      </c>
      <c r="I2603" s="204">
        <v>23.58</v>
      </c>
      <c r="J2603" s="204">
        <v>42.34</v>
      </c>
    </row>
    <row r="2604" spans="1:10" customFormat="1" ht="26.1" customHeight="1" x14ac:dyDescent="0.2">
      <c r="A2604" s="200" t="s">
        <v>3300</v>
      </c>
      <c r="B2604" s="201" t="s">
        <v>3633</v>
      </c>
      <c r="C2604" s="200" t="s">
        <v>15</v>
      </c>
      <c r="D2604" s="200" t="s">
        <v>3634</v>
      </c>
      <c r="E2604" s="283" t="s">
        <v>3306</v>
      </c>
      <c r="F2604" s="283"/>
      <c r="G2604" s="202" t="s">
        <v>55</v>
      </c>
      <c r="H2604" s="203">
        <v>3.5918999999999999</v>
      </c>
      <c r="I2604" s="204">
        <v>30.23</v>
      </c>
      <c r="J2604" s="204">
        <v>108.58</v>
      </c>
    </row>
    <row r="2605" spans="1:10" customFormat="1" ht="51.95" customHeight="1" x14ac:dyDescent="0.2">
      <c r="A2605" s="200" t="s">
        <v>3300</v>
      </c>
      <c r="B2605" s="201" t="s">
        <v>3629</v>
      </c>
      <c r="C2605" s="200" t="s">
        <v>15</v>
      </c>
      <c r="D2605" s="200" t="s">
        <v>3630</v>
      </c>
      <c r="E2605" s="283" t="s">
        <v>3338</v>
      </c>
      <c r="F2605" s="283"/>
      <c r="G2605" s="202" t="s">
        <v>3339</v>
      </c>
      <c r="H2605" s="203">
        <v>1.1020000000000001</v>
      </c>
      <c r="I2605" s="204">
        <v>2.41</v>
      </c>
      <c r="J2605" s="204">
        <v>2.65</v>
      </c>
    </row>
    <row r="2606" spans="1:10" customFormat="1" ht="24" customHeight="1" x14ac:dyDescent="0.2">
      <c r="A2606" s="107" t="s">
        <v>2572</v>
      </c>
      <c r="B2606" s="109" t="s">
        <v>2632</v>
      </c>
      <c r="C2606" s="107" t="s">
        <v>15</v>
      </c>
      <c r="D2606" s="107" t="s">
        <v>2633</v>
      </c>
      <c r="E2606" s="284" t="s">
        <v>2573</v>
      </c>
      <c r="F2606" s="284"/>
      <c r="G2606" s="108" t="s">
        <v>82</v>
      </c>
      <c r="H2606" s="205">
        <v>431.18029999999999</v>
      </c>
      <c r="I2606" s="178">
        <v>0.78</v>
      </c>
      <c r="J2606" s="178">
        <v>336.32</v>
      </c>
    </row>
    <row r="2607" spans="1:10" customFormat="1" ht="24" customHeight="1" x14ac:dyDescent="0.2">
      <c r="A2607" s="107" t="s">
        <v>2572</v>
      </c>
      <c r="B2607" s="109" t="s">
        <v>2961</v>
      </c>
      <c r="C2607" s="107" t="s">
        <v>15</v>
      </c>
      <c r="D2607" s="107" t="s">
        <v>2962</v>
      </c>
      <c r="E2607" s="284" t="s">
        <v>2573</v>
      </c>
      <c r="F2607" s="284"/>
      <c r="G2607" s="108" t="s">
        <v>82</v>
      </c>
      <c r="H2607" s="205">
        <v>15.522500000000001</v>
      </c>
      <c r="I2607" s="178">
        <v>1.28</v>
      </c>
      <c r="J2607" s="178">
        <v>19.86</v>
      </c>
    </row>
    <row r="2608" spans="1:10" customFormat="1" ht="26.1" customHeight="1" x14ac:dyDescent="0.2">
      <c r="A2608" s="107" t="s">
        <v>2572</v>
      </c>
      <c r="B2608" s="109" t="s">
        <v>3740</v>
      </c>
      <c r="C2608" s="107" t="s">
        <v>15</v>
      </c>
      <c r="D2608" s="107" t="s">
        <v>3741</v>
      </c>
      <c r="E2608" s="284" t="s">
        <v>2573</v>
      </c>
      <c r="F2608" s="284"/>
      <c r="G2608" s="108" t="s">
        <v>67</v>
      </c>
      <c r="H2608" s="205">
        <v>0.60370000000000001</v>
      </c>
      <c r="I2608" s="178">
        <v>148.32</v>
      </c>
      <c r="J2608" s="178">
        <v>89.54</v>
      </c>
    </row>
    <row r="2609" spans="1:10" customFormat="1" ht="26.1" customHeight="1" x14ac:dyDescent="0.2">
      <c r="A2609" s="107" t="s">
        <v>2572</v>
      </c>
      <c r="B2609" s="109" t="s">
        <v>2963</v>
      </c>
      <c r="C2609" s="107" t="s">
        <v>15</v>
      </c>
      <c r="D2609" s="107" t="s">
        <v>2964</v>
      </c>
      <c r="E2609" s="284" t="s">
        <v>2573</v>
      </c>
      <c r="F2609" s="284"/>
      <c r="G2609" s="108" t="s">
        <v>67</v>
      </c>
      <c r="H2609" s="205">
        <v>0.64680000000000004</v>
      </c>
      <c r="I2609" s="178">
        <v>170.39</v>
      </c>
      <c r="J2609" s="178">
        <v>110.2</v>
      </c>
    </row>
    <row r="2610" spans="1:10" customFormat="1" ht="25.5" x14ac:dyDescent="0.2">
      <c r="A2610" s="206"/>
      <c r="B2610" s="206"/>
      <c r="C2610" s="206"/>
      <c r="D2610" s="206"/>
      <c r="E2610" s="206" t="s">
        <v>3313</v>
      </c>
      <c r="F2610" s="207">
        <v>116.79</v>
      </c>
      <c r="G2610" s="206" t="s">
        <v>3314</v>
      </c>
      <c r="H2610" s="207">
        <v>0</v>
      </c>
      <c r="I2610" s="206" t="s">
        <v>3315</v>
      </c>
      <c r="J2610" s="207">
        <v>116.79</v>
      </c>
    </row>
    <row r="2611" spans="1:10" customFormat="1" ht="15" thickBot="1" x14ac:dyDescent="0.25">
      <c r="A2611" s="206"/>
      <c r="B2611" s="206"/>
      <c r="C2611" s="206"/>
      <c r="D2611" s="206"/>
      <c r="E2611" s="206" t="s">
        <v>3316</v>
      </c>
      <c r="F2611" s="207">
        <v>195.73</v>
      </c>
      <c r="G2611" s="206"/>
      <c r="H2611" s="285" t="s">
        <v>3317</v>
      </c>
      <c r="I2611" s="285"/>
      <c r="J2611" s="207">
        <v>906.46</v>
      </c>
    </row>
    <row r="2612" spans="1:10" customFormat="1" ht="0.95" customHeight="1" thickTop="1" x14ac:dyDescent="0.2">
      <c r="A2612" s="208"/>
      <c r="B2612" s="208"/>
      <c r="C2612" s="208"/>
      <c r="D2612" s="208"/>
      <c r="E2612" s="208"/>
      <c r="F2612" s="208"/>
      <c r="G2612" s="208"/>
      <c r="H2612" s="208"/>
      <c r="I2612" s="208"/>
      <c r="J2612" s="208"/>
    </row>
    <row r="2613" spans="1:10" customFormat="1" ht="18" customHeight="1" x14ac:dyDescent="0.2">
      <c r="A2613" s="179"/>
      <c r="B2613" s="180" t="s">
        <v>1</v>
      </c>
      <c r="C2613" s="179" t="s">
        <v>2</v>
      </c>
      <c r="D2613" s="179" t="s">
        <v>3</v>
      </c>
      <c r="E2613" s="281" t="s">
        <v>3297</v>
      </c>
      <c r="F2613" s="281"/>
      <c r="G2613" s="181" t="s">
        <v>4</v>
      </c>
      <c r="H2613" s="180" t="s">
        <v>5</v>
      </c>
      <c r="I2613" s="180" t="s">
        <v>6</v>
      </c>
      <c r="J2613" s="180" t="s">
        <v>8</v>
      </c>
    </row>
    <row r="2614" spans="1:10" customFormat="1" ht="26.1" customHeight="1" x14ac:dyDescent="0.2">
      <c r="A2614" s="187" t="s">
        <v>3298</v>
      </c>
      <c r="B2614" s="189" t="s">
        <v>3366</v>
      </c>
      <c r="C2614" s="187" t="s">
        <v>15</v>
      </c>
      <c r="D2614" s="187" t="s">
        <v>3367</v>
      </c>
      <c r="E2614" s="282" t="s">
        <v>3368</v>
      </c>
      <c r="F2614" s="282"/>
      <c r="G2614" s="188" t="s">
        <v>67</v>
      </c>
      <c r="H2614" s="199">
        <v>1</v>
      </c>
      <c r="I2614" s="190">
        <v>1161.18</v>
      </c>
      <c r="J2614" s="190">
        <v>1161.18</v>
      </c>
    </row>
    <row r="2615" spans="1:10" customFormat="1" ht="39" customHeight="1" x14ac:dyDescent="0.2">
      <c r="A2615" s="200" t="s">
        <v>3300</v>
      </c>
      <c r="B2615" s="201" t="s">
        <v>3738</v>
      </c>
      <c r="C2615" s="200" t="s">
        <v>15</v>
      </c>
      <c r="D2615" s="200" t="s">
        <v>3739</v>
      </c>
      <c r="E2615" s="283" t="s">
        <v>3368</v>
      </c>
      <c r="F2615" s="283"/>
      <c r="G2615" s="202" t="s">
        <v>67</v>
      </c>
      <c r="H2615" s="203">
        <v>1.1967871999999999</v>
      </c>
      <c r="I2615" s="204">
        <v>710.73</v>
      </c>
      <c r="J2615" s="204">
        <v>850.59</v>
      </c>
    </row>
    <row r="2616" spans="1:10" customFormat="1" ht="24" customHeight="1" x14ac:dyDescent="0.2">
      <c r="A2616" s="200" t="s">
        <v>3300</v>
      </c>
      <c r="B2616" s="201" t="s">
        <v>3307</v>
      </c>
      <c r="C2616" s="200" t="s">
        <v>15</v>
      </c>
      <c r="D2616" s="200" t="s">
        <v>3308</v>
      </c>
      <c r="E2616" s="283" t="s">
        <v>3306</v>
      </c>
      <c r="F2616" s="283"/>
      <c r="G2616" s="202" t="s">
        <v>55</v>
      </c>
      <c r="H2616" s="203">
        <v>4.7198701999999999</v>
      </c>
      <c r="I2616" s="204">
        <v>23.58</v>
      </c>
      <c r="J2616" s="204">
        <v>111.29</v>
      </c>
    </row>
    <row r="2617" spans="1:10" customFormat="1" ht="24" customHeight="1" x14ac:dyDescent="0.2">
      <c r="A2617" s="200" t="s">
        <v>3300</v>
      </c>
      <c r="B2617" s="201" t="s">
        <v>3334</v>
      </c>
      <c r="C2617" s="200" t="s">
        <v>15</v>
      </c>
      <c r="D2617" s="200" t="s">
        <v>3335</v>
      </c>
      <c r="E2617" s="283" t="s">
        <v>3306</v>
      </c>
      <c r="F2617" s="283"/>
      <c r="G2617" s="202" t="s">
        <v>55</v>
      </c>
      <c r="H2617" s="203">
        <v>6.2931603000000003</v>
      </c>
      <c r="I2617" s="204">
        <v>31.67</v>
      </c>
      <c r="J2617" s="204">
        <v>199.3</v>
      </c>
    </row>
    <row r="2618" spans="1:10" customFormat="1" ht="25.5" x14ac:dyDescent="0.2">
      <c r="A2618" s="206"/>
      <c r="B2618" s="206"/>
      <c r="C2618" s="206"/>
      <c r="D2618" s="206"/>
      <c r="E2618" s="206" t="s">
        <v>3313</v>
      </c>
      <c r="F2618" s="207">
        <v>371.13</v>
      </c>
      <c r="G2618" s="206" t="s">
        <v>3314</v>
      </c>
      <c r="H2618" s="207">
        <v>0</v>
      </c>
      <c r="I2618" s="206" t="s">
        <v>3315</v>
      </c>
      <c r="J2618" s="207">
        <v>371.13</v>
      </c>
    </row>
    <row r="2619" spans="1:10" customFormat="1" ht="15" thickBot="1" x14ac:dyDescent="0.25">
      <c r="A2619" s="206"/>
      <c r="B2619" s="206"/>
      <c r="C2619" s="206"/>
      <c r="D2619" s="206"/>
      <c r="E2619" s="206" t="s">
        <v>3316</v>
      </c>
      <c r="F2619" s="207">
        <v>319.77999999999997</v>
      </c>
      <c r="G2619" s="206"/>
      <c r="H2619" s="285" t="s">
        <v>3317</v>
      </c>
      <c r="I2619" s="285"/>
      <c r="J2619" s="207">
        <v>1480.96</v>
      </c>
    </row>
    <row r="2620" spans="1:10" customFormat="1" ht="0.95" customHeight="1" thickTop="1" x14ac:dyDescent="0.2">
      <c r="A2620" s="208"/>
      <c r="B2620" s="208"/>
      <c r="C2620" s="208"/>
      <c r="D2620" s="208"/>
      <c r="E2620" s="208"/>
      <c r="F2620" s="208"/>
      <c r="G2620" s="208"/>
      <c r="H2620" s="208"/>
      <c r="I2620" s="208"/>
      <c r="J2620" s="208"/>
    </row>
    <row r="2621" spans="1:10" customFormat="1" ht="18" customHeight="1" x14ac:dyDescent="0.2">
      <c r="A2621" s="179"/>
      <c r="B2621" s="180" t="s">
        <v>1</v>
      </c>
      <c r="C2621" s="179" t="s">
        <v>2</v>
      </c>
      <c r="D2621" s="179" t="s">
        <v>3</v>
      </c>
      <c r="E2621" s="281" t="s">
        <v>3297</v>
      </c>
      <c r="F2621" s="281"/>
      <c r="G2621" s="181" t="s">
        <v>4</v>
      </c>
      <c r="H2621" s="180" t="s">
        <v>5</v>
      </c>
      <c r="I2621" s="180" t="s">
        <v>6</v>
      </c>
      <c r="J2621" s="180" t="s">
        <v>8</v>
      </c>
    </row>
    <row r="2622" spans="1:10" customFormat="1" ht="39" customHeight="1" x14ac:dyDescent="0.2">
      <c r="A2622" s="187" t="s">
        <v>3298</v>
      </c>
      <c r="B2622" s="189" t="s">
        <v>3387</v>
      </c>
      <c r="C2622" s="187" t="s">
        <v>15</v>
      </c>
      <c r="D2622" s="187" t="s">
        <v>3388</v>
      </c>
      <c r="E2622" s="282" t="s">
        <v>3338</v>
      </c>
      <c r="F2622" s="282"/>
      <c r="G2622" s="188" t="s">
        <v>3342</v>
      </c>
      <c r="H2622" s="199">
        <v>1</v>
      </c>
      <c r="I2622" s="190">
        <v>30.7</v>
      </c>
      <c r="J2622" s="190">
        <v>30.7</v>
      </c>
    </row>
    <row r="2623" spans="1:10" customFormat="1" ht="39" customHeight="1" x14ac:dyDescent="0.2">
      <c r="A2623" s="200" t="s">
        <v>3300</v>
      </c>
      <c r="B2623" s="201" t="s">
        <v>3742</v>
      </c>
      <c r="C2623" s="200" t="s">
        <v>15</v>
      </c>
      <c r="D2623" s="200" t="s">
        <v>3743</v>
      </c>
      <c r="E2623" s="283" t="s">
        <v>3658</v>
      </c>
      <c r="F2623" s="283"/>
      <c r="G2623" s="202" t="s">
        <v>55</v>
      </c>
      <c r="H2623" s="203">
        <v>1</v>
      </c>
      <c r="I2623" s="204">
        <v>0.23</v>
      </c>
      <c r="J2623" s="204">
        <v>0.23</v>
      </c>
    </row>
    <row r="2624" spans="1:10" customFormat="1" ht="39" customHeight="1" x14ac:dyDescent="0.2">
      <c r="A2624" s="200" t="s">
        <v>3300</v>
      </c>
      <c r="B2624" s="201" t="s">
        <v>3744</v>
      </c>
      <c r="C2624" s="200" t="s">
        <v>15</v>
      </c>
      <c r="D2624" s="200" t="s">
        <v>3745</v>
      </c>
      <c r="E2624" s="283" t="s">
        <v>3658</v>
      </c>
      <c r="F2624" s="283"/>
      <c r="G2624" s="202" t="s">
        <v>55</v>
      </c>
      <c r="H2624" s="203">
        <v>1</v>
      </c>
      <c r="I2624" s="204">
        <v>0.05</v>
      </c>
      <c r="J2624" s="204">
        <v>0.05</v>
      </c>
    </row>
    <row r="2625" spans="1:10" customFormat="1" ht="24" customHeight="1" x14ac:dyDescent="0.2">
      <c r="A2625" s="200" t="s">
        <v>3300</v>
      </c>
      <c r="B2625" s="201" t="s">
        <v>3746</v>
      </c>
      <c r="C2625" s="200" t="s">
        <v>15</v>
      </c>
      <c r="D2625" s="200" t="s">
        <v>3747</v>
      </c>
      <c r="E2625" s="283" t="s">
        <v>3306</v>
      </c>
      <c r="F2625" s="283"/>
      <c r="G2625" s="202" t="s">
        <v>55</v>
      </c>
      <c r="H2625" s="203">
        <v>1</v>
      </c>
      <c r="I2625" s="204">
        <v>30.42</v>
      </c>
      <c r="J2625" s="204">
        <v>30.42</v>
      </c>
    </row>
    <row r="2626" spans="1:10" customFormat="1" ht="25.5" x14ac:dyDescent="0.2">
      <c r="A2626" s="206"/>
      <c r="B2626" s="206"/>
      <c r="C2626" s="206"/>
      <c r="D2626" s="206"/>
      <c r="E2626" s="206" t="s">
        <v>3313</v>
      </c>
      <c r="F2626" s="207">
        <v>24.5</v>
      </c>
      <c r="G2626" s="206" t="s">
        <v>3314</v>
      </c>
      <c r="H2626" s="207">
        <v>0</v>
      </c>
      <c r="I2626" s="206" t="s">
        <v>3315</v>
      </c>
      <c r="J2626" s="207">
        <v>24.5</v>
      </c>
    </row>
    <row r="2627" spans="1:10" customFormat="1" ht="15" thickBot="1" x14ac:dyDescent="0.25">
      <c r="A2627" s="206"/>
      <c r="B2627" s="206"/>
      <c r="C2627" s="206"/>
      <c r="D2627" s="206"/>
      <c r="E2627" s="206" t="s">
        <v>3316</v>
      </c>
      <c r="F2627" s="207">
        <v>8.4499999999999993</v>
      </c>
      <c r="G2627" s="206"/>
      <c r="H2627" s="285" t="s">
        <v>3317</v>
      </c>
      <c r="I2627" s="285"/>
      <c r="J2627" s="207">
        <v>39.15</v>
      </c>
    </row>
    <row r="2628" spans="1:10" customFormat="1" ht="0.95" customHeight="1" thickTop="1" x14ac:dyDescent="0.2">
      <c r="A2628" s="208"/>
      <c r="B2628" s="208"/>
      <c r="C2628" s="208"/>
      <c r="D2628" s="208"/>
      <c r="E2628" s="208"/>
      <c r="F2628" s="208"/>
      <c r="G2628" s="208"/>
      <c r="H2628" s="208"/>
      <c r="I2628" s="208"/>
      <c r="J2628" s="208"/>
    </row>
    <row r="2629" spans="1:10" customFormat="1" ht="18" customHeight="1" x14ac:dyDescent="0.2">
      <c r="A2629" s="179"/>
      <c r="B2629" s="180" t="s">
        <v>1</v>
      </c>
      <c r="C2629" s="179" t="s">
        <v>2</v>
      </c>
      <c r="D2629" s="179" t="s">
        <v>3</v>
      </c>
      <c r="E2629" s="281" t="s">
        <v>3297</v>
      </c>
      <c r="F2629" s="281"/>
      <c r="G2629" s="181" t="s">
        <v>4</v>
      </c>
      <c r="H2629" s="180" t="s">
        <v>5</v>
      </c>
      <c r="I2629" s="180" t="s">
        <v>6</v>
      </c>
      <c r="J2629" s="180" t="s">
        <v>8</v>
      </c>
    </row>
    <row r="2630" spans="1:10" customFormat="1" ht="39" customHeight="1" x14ac:dyDescent="0.2">
      <c r="A2630" s="187" t="s">
        <v>3298</v>
      </c>
      <c r="B2630" s="189" t="s">
        <v>3383</v>
      </c>
      <c r="C2630" s="187" t="s">
        <v>15</v>
      </c>
      <c r="D2630" s="187" t="s">
        <v>3384</v>
      </c>
      <c r="E2630" s="282" t="s">
        <v>3338</v>
      </c>
      <c r="F2630" s="282"/>
      <c r="G2630" s="188" t="s">
        <v>3339</v>
      </c>
      <c r="H2630" s="199">
        <v>1</v>
      </c>
      <c r="I2630" s="190">
        <v>31.83</v>
      </c>
      <c r="J2630" s="190">
        <v>31.83</v>
      </c>
    </row>
    <row r="2631" spans="1:10" customFormat="1" ht="39" customHeight="1" x14ac:dyDescent="0.2">
      <c r="A2631" s="200" t="s">
        <v>3300</v>
      </c>
      <c r="B2631" s="201" t="s">
        <v>3742</v>
      </c>
      <c r="C2631" s="200" t="s">
        <v>15</v>
      </c>
      <c r="D2631" s="200" t="s">
        <v>3743</v>
      </c>
      <c r="E2631" s="283" t="s">
        <v>3658</v>
      </c>
      <c r="F2631" s="283"/>
      <c r="G2631" s="202" t="s">
        <v>55</v>
      </c>
      <c r="H2631" s="203">
        <v>1</v>
      </c>
      <c r="I2631" s="204">
        <v>0.23</v>
      </c>
      <c r="J2631" s="204">
        <v>0.23</v>
      </c>
    </row>
    <row r="2632" spans="1:10" customFormat="1" ht="39" customHeight="1" x14ac:dyDescent="0.2">
      <c r="A2632" s="200" t="s">
        <v>3300</v>
      </c>
      <c r="B2632" s="201" t="s">
        <v>3744</v>
      </c>
      <c r="C2632" s="200" t="s">
        <v>15</v>
      </c>
      <c r="D2632" s="200" t="s">
        <v>3745</v>
      </c>
      <c r="E2632" s="283" t="s">
        <v>3658</v>
      </c>
      <c r="F2632" s="283"/>
      <c r="G2632" s="202" t="s">
        <v>55</v>
      </c>
      <c r="H2632" s="203">
        <v>1</v>
      </c>
      <c r="I2632" s="204">
        <v>0.05</v>
      </c>
      <c r="J2632" s="204">
        <v>0.05</v>
      </c>
    </row>
    <row r="2633" spans="1:10" customFormat="1" ht="39" customHeight="1" x14ac:dyDescent="0.2">
      <c r="A2633" s="200" t="s">
        <v>3300</v>
      </c>
      <c r="B2633" s="201" t="s">
        <v>3748</v>
      </c>
      <c r="C2633" s="200" t="s">
        <v>15</v>
      </c>
      <c r="D2633" s="200" t="s">
        <v>3749</v>
      </c>
      <c r="E2633" s="283" t="s">
        <v>3658</v>
      </c>
      <c r="F2633" s="283"/>
      <c r="G2633" s="202" t="s">
        <v>55</v>
      </c>
      <c r="H2633" s="203">
        <v>1</v>
      </c>
      <c r="I2633" s="204">
        <v>0.21</v>
      </c>
      <c r="J2633" s="204">
        <v>0.21</v>
      </c>
    </row>
    <row r="2634" spans="1:10" customFormat="1" ht="39" customHeight="1" x14ac:dyDescent="0.2">
      <c r="A2634" s="200" t="s">
        <v>3300</v>
      </c>
      <c r="B2634" s="201" t="s">
        <v>3750</v>
      </c>
      <c r="C2634" s="200" t="s">
        <v>15</v>
      </c>
      <c r="D2634" s="200" t="s">
        <v>3751</v>
      </c>
      <c r="E2634" s="283" t="s">
        <v>3658</v>
      </c>
      <c r="F2634" s="283"/>
      <c r="G2634" s="202" t="s">
        <v>55</v>
      </c>
      <c r="H2634" s="203">
        <v>1</v>
      </c>
      <c r="I2634" s="204">
        <v>0.92</v>
      </c>
      <c r="J2634" s="204">
        <v>0.92</v>
      </c>
    </row>
    <row r="2635" spans="1:10" customFormat="1" ht="24" customHeight="1" x14ac:dyDescent="0.2">
      <c r="A2635" s="200" t="s">
        <v>3300</v>
      </c>
      <c r="B2635" s="201" t="s">
        <v>3746</v>
      </c>
      <c r="C2635" s="200" t="s">
        <v>15</v>
      </c>
      <c r="D2635" s="200" t="s">
        <v>3747</v>
      </c>
      <c r="E2635" s="283" t="s">
        <v>3306</v>
      </c>
      <c r="F2635" s="283"/>
      <c r="G2635" s="202" t="s">
        <v>55</v>
      </c>
      <c r="H2635" s="203">
        <v>1</v>
      </c>
      <c r="I2635" s="204">
        <v>30.42</v>
      </c>
      <c r="J2635" s="204">
        <v>30.42</v>
      </c>
    </row>
    <row r="2636" spans="1:10" customFormat="1" ht="25.5" x14ac:dyDescent="0.2">
      <c r="A2636" s="206"/>
      <c r="B2636" s="206"/>
      <c r="C2636" s="206"/>
      <c r="D2636" s="206"/>
      <c r="E2636" s="206" t="s">
        <v>3313</v>
      </c>
      <c r="F2636" s="207">
        <v>24.5</v>
      </c>
      <c r="G2636" s="206" t="s">
        <v>3314</v>
      </c>
      <c r="H2636" s="207">
        <v>0</v>
      </c>
      <c r="I2636" s="206" t="s">
        <v>3315</v>
      </c>
      <c r="J2636" s="207">
        <v>24.5</v>
      </c>
    </row>
    <row r="2637" spans="1:10" customFormat="1" ht="15" thickBot="1" x14ac:dyDescent="0.25">
      <c r="A2637" s="206"/>
      <c r="B2637" s="206"/>
      <c r="C2637" s="206"/>
      <c r="D2637" s="206"/>
      <c r="E2637" s="206" t="s">
        <v>3316</v>
      </c>
      <c r="F2637" s="207">
        <v>8.76</v>
      </c>
      <c r="G2637" s="206"/>
      <c r="H2637" s="285" t="s">
        <v>3317</v>
      </c>
      <c r="I2637" s="285"/>
      <c r="J2637" s="207">
        <v>40.590000000000003</v>
      </c>
    </row>
    <row r="2638" spans="1:10" customFormat="1" ht="0.95" customHeight="1" thickTop="1" x14ac:dyDescent="0.2">
      <c r="A2638" s="208"/>
      <c r="B2638" s="208"/>
      <c r="C2638" s="208"/>
      <c r="D2638" s="208"/>
      <c r="E2638" s="208"/>
      <c r="F2638" s="208"/>
      <c r="G2638" s="208"/>
      <c r="H2638" s="208"/>
      <c r="I2638" s="208"/>
      <c r="J2638" s="208"/>
    </row>
    <row r="2639" spans="1:10" customFormat="1" ht="18" customHeight="1" x14ac:dyDescent="0.2">
      <c r="A2639" s="179"/>
      <c r="B2639" s="180" t="s">
        <v>1</v>
      </c>
      <c r="C2639" s="179" t="s">
        <v>2</v>
      </c>
      <c r="D2639" s="179" t="s">
        <v>3</v>
      </c>
      <c r="E2639" s="281" t="s">
        <v>3297</v>
      </c>
      <c r="F2639" s="281"/>
      <c r="G2639" s="181" t="s">
        <v>4</v>
      </c>
      <c r="H2639" s="180" t="s">
        <v>5</v>
      </c>
      <c r="I2639" s="180" t="s">
        <v>6</v>
      </c>
      <c r="J2639" s="180" t="s">
        <v>8</v>
      </c>
    </row>
    <row r="2640" spans="1:10" customFormat="1" ht="39" customHeight="1" x14ac:dyDescent="0.2">
      <c r="A2640" s="187" t="s">
        <v>3298</v>
      </c>
      <c r="B2640" s="189" t="s">
        <v>3742</v>
      </c>
      <c r="C2640" s="187" t="s">
        <v>15</v>
      </c>
      <c r="D2640" s="187" t="s">
        <v>3743</v>
      </c>
      <c r="E2640" s="282" t="s">
        <v>3658</v>
      </c>
      <c r="F2640" s="282"/>
      <c r="G2640" s="188" t="s">
        <v>55</v>
      </c>
      <c r="H2640" s="199">
        <v>1</v>
      </c>
      <c r="I2640" s="190">
        <v>0.23</v>
      </c>
      <c r="J2640" s="190">
        <v>0.23</v>
      </c>
    </row>
    <row r="2641" spans="1:10" customFormat="1" ht="26.1" customHeight="1" x14ac:dyDescent="0.2">
      <c r="A2641" s="107" t="s">
        <v>2572</v>
      </c>
      <c r="B2641" s="109" t="s">
        <v>3050</v>
      </c>
      <c r="C2641" s="107" t="s">
        <v>15</v>
      </c>
      <c r="D2641" s="107" t="s">
        <v>3051</v>
      </c>
      <c r="E2641" s="284" t="s">
        <v>2919</v>
      </c>
      <c r="F2641" s="284"/>
      <c r="G2641" s="108" t="s">
        <v>25</v>
      </c>
      <c r="H2641" s="205">
        <v>6.3999999999999997E-5</v>
      </c>
      <c r="I2641" s="178">
        <v>3603.84</v>
      </c>
      <c r="J2641" s="178">
        <v>0.23</v>
      </c>
    </row>
    <row r="2642" spans="1:10" customFormat="1" ht="25.5" x14ac:dyDescent="0.2">
      <c r="A2642" s="206"/>
      <c r="B2642" s="206"/>
      <c r="C2642" s="206"/>
      <c r="D2642" s="206"/>
      <c r="E2642" s="206" t="s">
        <v>3313</v>
      </c>
      <c r="F2642" s="207">
        <v>0</v>
      </c>
      <c r="G2642" s="206" t="s">
        <v>3314</v>
      </c>
      <c r="H2642" s="207">
        <v>0</v>
      </c>
      <c r="I2642" s="206" t="s">
        <v>3315</v>
      </c>
      <c r="J2642" s="207">
        <v>0</v>
      </c>
    </row>
    <row r="2643" spans="1:10" customFormat="1" ht="15" thickBot="1" x14ac:dyDescent="0.25">
      <c r="A2643" s="206"/>
      <c r="B2643" s="206"/>
      <c r="C2643" s="206"/>
      <c r="D2643" s="206"/>
      <c r="E2643" s="206" t="s">
        <v>3316</v>
      </c>
      <c r="F2643" s="207">
        <v>0.06</v>
      </c>
      <c r="G2643" s="206"/>
      <c r="H2643" s="285" t="s">
        <v>3317</v>
      </c>
      <c r="I2643" s="285"/>
      <c r="J2643" s="207">
        <v>0.28999999999999998</v>
      </c>
    </row>
    <row r="2644" spans="1:10" customFormat="1" ht="0.95" customHeight="1" thickTop="1" x14ac:dyDescent="0.2">
      <c r="A2644" s="208"/>
      <c r="B2644" s="208"/>
      <c r="C2644" s="208"/>
      <c r="D2644" s="208"/>
      <c r="E2644" s="208"/>
      <c r="F2644" s="208"/>
      <c r="G2644" s="208"/>
      <c r="H2644" s="208"/>
      <c r="I2644" s="208"/>
      <c r="J2644" s="208"/>
    </row>
    <row r="2645" spans="1:10" customFormat="1" ht="18" customHeight="1" x14ac:dyDescent="0.2">
      <c r="A2645" s="179"/>
      <c r="B2645" s="180" t="s">
        <v>1</v>
      </c>
      <c r="C2645" s="179" t="s">
        <v>2</v>
      </c>
      <c r="D2645" s="179" t="s">
        <v>3</v>
      </c>
      <c r="E2645" s="281" t="s">
        <v>3297</v>
      </c>
      <c r="F2645" s="281"/>
      <c r="G2645" s="181" t="s">
        <v>4</v>
      </c>
      <c r="H2645" s="180" t="s">
        <v>5</v>
      </c>
      <c r="I2645" s="180" t="s">
        <v>6</v>
      </c>
      <c r="J2645" s="180" t="s">
        <v>8</v>
      </c>
    </row>
    <row r="2646" spans="1:10" customFormat="1" ht="39" customHeight="1" x14ac:dyDescent="0.2">
      <c r="A2646" s="187" t="s">
        <v>3298</v>
      </c>
      <c r="B2646" s="189" t="s">
        <v>3744</v>
      </c>
      <c r="C2646" s="187" t="s">
        <v>15</v>
      </c>
      <c r="D2646" s="187" t="s">
        <v>3745</v>
      </c>
      <c r="E2646" s="282" t="s">
        <v>3658</v>
      </c>
      <c r="F2646" s="282"/>
      <c r="G2646" s="188" t="s">
        <v>55</v>
      </c>
      <c r="H2646" s="199">
        <v>1</v>
      </c>
      <c r="I2646" s="190">
        <v>0.05</v>
      </c>
      <c r="J2646" s="190">
        <v>0.05</v>
      </c>
    </row>
    <row r="2647" spans="1:10" customFormat="1" ht="26.1" customHeight="1" x14ac:dyDescent="0.2">
      <c r="A2647" s="107" t="s">
        <v>2572</v>
      </c>
      <c r="B2647" s="109" t="s">
        <v>3050</v>
      </c>
      <c r="C2647" s="107" t="s">
        <v>15</v>
      </c>
      <c r="D2647" s="107" t="s">
        <v>3051</v>
      </c>
      <c r="E2647" s="284" t="s">
        <v>2919</v>
      </c>
      <c r="F2647" s="284"/>
      <c r="G2647" s="108" t="s">
        <v>25</v>
      </c>
      <c r="H2647" s="205">
        <v>1.4800000000000001E-5</v>
      </c>
      <c r="I2647" s="178">
        <v>3603.84</v>
      </c>
      <c r="J2647" s="178">
        <v>0.05</v>
      </c>
    </row>
    <row r="2648" spans="1:10" customFormat="1" ht="25.5" x14ac:dyDescent="0.2">
      <c r="A2648" s="206"/>
      <c r="B2648" s="206"/>
      <c r="C2648" s="206"/>
      <c r="D2648" s="206"/>
      <c r="E2648" s="206" t="s">
        <v>3313</v>
      </c>
      <c r="F2648" s="207">
        <v>0</v>
      </c>
      <c r="G2648" s="206" t="s">
        <v>3314</v>
      </c>
      <c r="H2648" s="207">
        <v>0</v>
      </c>
      <c r="I2648" s="206" t="s">
        <v>3315</v>
      </c>
      <c r="J2648" s="207">
        <v>0</v>
      </c>
    </row>
    <row r="2649" spans="1:10" customFormat="1" ht="15" thickBot="1" x14ac:dyDescent="0.25">
      <c r="A2649" s="206"/>
      <c r="B2649" s="206"/>
      <c r="C2649" s="206"/>
      <c r="D2649" s="206"/>
      <c r="E2649" s="206" t="s">
        <v>3316</v>
      </c>
      <c r="F2649" s="207">
        <v>0.01</v>
      </c>
      <c r="G2649" s="206"/>
      <c r="H2649" s="285" t="s">
        <v>3317</v>
      </c>
      <c r="I2649" s="285"/>
      <c r="J2649" s="207">
        <v>0.06</v>
      </c>
    </row>
    <row r="2650" spans="1:10" customFormat="1" ht="0.95" customHeight="1" thickTop="1" x14ac:dyDescent="0.2">
      <c r="A2650" s="208"/>
      <c r="B2650" s="208"/>
      <c r="C2650" s="208"/>
      <c r="D2650" s="208"/>
      <c r="E2650" s="208"/>
      <c r="F2650" s="208"/>
      <c r="G2650" s="208"/>
      <c r="H2650" s="208"/>
      <c r="I2650" s="208"/>
      <c r="J2650" s="208"/>
    </row>
    <row r="2651" spans="1:10" customFormat="1" ht="18" customHeight="1" x14ac:dyDescent="0.2">
      <c r="A2651" s="179"/>
      <c r="B2651" s="180" t="s">
        <v>1</v>
      </c>
      <c r="C2651" s="179" t="s">
        <v>2</v>
      </c>
      <c r="D2651" s="179" t="s">
        <v>3</v>
      </c>
      <c r="E2651" s="281" t="s">
        <v>3297</v>
      </c>
      <c r="F2651" s="281"/>
      <c r="G2651" s="181" t="s">
        <v>4</v>
      </c>
      <c r="H2651" s="180" t="s">
        <v>5</v>
      </c>
      <c r="I2651" s="180" t="s">
        <v>6</v>
      </c>
      <c r="J2651" s="180" t="s">
        <v>8</v>
      </c>
    </row>
    <row r="2652" spans="1:10" customFormat="1" ht="39" customHeight="1" x14ac:dyDescent="0.2">
      <c r="A2652" s="187" t="s">
        <v>3298</v>
      </c>
      <c r="B2652" s="189" t="s">
        <v>3748</v>
      </c>
      <c r="C2652" s="187" t="s">
        <v>15</v>
      </c>
      <c r="D2652" s="187" t="s">
        <v>3749</v>
      </c>
      <c r="E2652" s="282" t="s">
        <v>3658</v>
      </c>
      <c r="F2652" s="282"/>
      <c r="G2652" s="188" t="s">
        <v>55</v>
      </c>
      <c r="H2652" s="199">
        <v>1</v>
      </c>
      <c r="I2652" s="190">
        <v>0.21</v>
      </c>
      <c r="J2652" s="190">
        <v>0.21</v>
      </c>
    </row>
    <row r="2653" spans="1:10" customFormat="1" ht="26.1" customHeight="1" x14ac:dyDescent="0.2">
      <c r="A2653" s="107" t="s">
        <v>2572</v>
      </c>
      <c r="B2653" s="109" t="s">
        <v>3050</v>
      </c>
      <c r="C2653" s="107" t="s">
        <v>15</v>
      </c>
      <c r="D2653" s="107" t="s">
        <v>3051</v>
      </c>
      <c r="E2653" s="284" t="s">
        <v>2919</v>
      </c>
      <c r="F2653" s="284"/>
      <c r="G2653" s="108" t="s">
        <v>25</v>
      </c>
      <c r="H2653" s="205">
        <v>6.0000000000000002E-5</v>
      </c>
      <c r="I2653" s="178">
        <v>3603.84</v>
      </c>
      <c r="J2653" s="178">
        <v>0.21</v>
      </c>
    </row>
    <row r="2654" spans="1:10" customFormat="1" ht="25.5" x14ac:dyDescent="0.2">
      <c r="A2654" s="206"/>
      <c r="B2654" s="206"/>
      <c r="C2654" s="206"/>
      <c r="D2654" s="206"/>
      <c r="E2654" s="206" t="s">
        <v>3313</v>
      </c>
      <c r="F2654" s="207">
        <v>0</v>
      </c>
      <c r="G2654" s="206" t="s">
        <v>3314</v>
      </c>
      <c r="H2654" s="207">
        <v>0</v>
      </c>
      <c r="I2654" s="206" t="s">
        <v>3315</v>
      </c>
      <c r="J2654" s="207">
        <v>0</v>
      </c>
    </row>
    <row r="2655" spans="1:10" customFormat="1" ht="15" thickBot="1" x14ac:dyDescent="0.25">
      <c r="A2655" s="206"/>
      <c r="B2655" s="206"/>
      <c r="C2655" s="206"/>
      <c r="D2655" s="206"/>
      <c r="E2655" s="206" t="s">
        <v>3316</v>
      </c>
      <c r="F2655" s="207">
        <v>0.05</v>
      </c>
      <c r="G2655" s="206"/>
      <c r="H2655" s="285" t="s">
        <v>3317</v>
      </c>
      <c r="I2655" s="285"/>
      <c r="J2655" s="207">
        <v>0.26</v>
      </c>
    </row>
    <row r="2656" spans="1:10" customFormat="1" ht="0.95" customHeight="1" thickTop="1" x14ac:dyDescent="0.2">
      <c r="A2656" s="208"/>
      <c r="B2656" s="208"/>
      <c r="C2656" s="208"/>
      <c r="D2656" s="208"/>
      <c r="E2656" s="208"/>
      <c r="F2656" s="208"/>
      <c r="G2656" s="208"/>
      <c r="H2656" s="208"/>
      <c r="I2656" s="208"/>
      <c r="J2656" s="208"/>
    </row>
    <row r="2657" spans="1:10" customFormat="1" ht="18" customHeight="1" x14ac:dyDescent="0.2">
      <c r="A2657" s="179"/>
      <c r="B2657" s="180" t="s">
        <v>1</v>
      </c>
      <c r="C2657" s="179" t="s">
        <v>2</v>
      </c>
      <c r="D2657" s="179" t="s">
        <v>3</v>
      </c>
      <c r="E2657" s="281" t="s">
        <v>3297</v>
      </c>
      <c r="F2657" s="281"/>
      <c r="G2657" s="181" t="s">
        <v>4</v>
      </c>
      <c r="H2657" s="180" t="s">
        <v>5</v>
      </c>
      <c r="I2657" s="180" t="s">
        <v>6</v>
      </c>
      <c r="J2657" s="180" t="s">
        <v>8</v>
      </c>
    </row>
    <row r="2658" spans="1:10" customFormat="1" ht="39" customHeight="1" x14ac:dyDescent="0.2">
      <c r="A2658" s="187" t="s">
        <v>3298</v>
      </c>
      <c r="B2658" s="189" t="s">
        <v>3750</v>
      </c>
      <c r="C2658" s="187" t="s">
        <v>15</v>
      </c>
      <c r="D2658" s="187" t="s">
        <v>3751</v>
      </c>
      <c r="E2658" s="282" t="s">
        <v>3658</v>
      </c>
      <c r="F2658" s="282"/>
      <c r="G2658" s="188" t="s">
        <v>55</v>
      </c>
      <c r="H2658" s="199">
        <v>1</v>
      </c>
      <c r="I2658" s="190">
        <v>0.92</v>
      </c>
      <c r="J2658" s="190">
        <v>0.92</v>
      </c>
    </row>
    <row r="2659" spans="1:10" customFormat="1" ht="26.1" customHeight="1" x14ac:dyDescent="0.2">
      <c r="A2659" s="107" t="s">
        <v>2572</v>
      </c>
      <c r="B2659" s="109" t="s">
        <v>2998</v>
      </c>
      <c r="C2659" s="107" t="s">
        <v>15</v>
      </c>
      <c r="D2659" s="107" t="s">
        <v>2999</v>
      </c>
      <c r="E2659" s="284" t="s">
        <v>3666</v>
      </c>
      <c r="F2659" s="284"/>
      <c r="G2659" s="108" t="s">
        <v>3000</v>
      </c>
      <c r="H2659" s="205">
        <v>0.78</v>
      </c>
      <c r="I2659" s="178">
        <v>1.18</v>
      </c>
      <c r="J2659" s="178">
        <v>0.92</v>
      </c>
    </row>
    <row r="2660" spans="1:10" customFormat="1" ht="25.5" x14ac:dyDescent="0.2">
      <c r="A2660" s="206"/>
      <c r="B2660" s="206"/>
      <c r="C2660" s="206"/>
      <c r="D2660" s="206"/>
      <c r="E2660" s="206" t="s">
        <v>3313</v>
      </c>
      <c r="F2660" s="207">
        <v>0</v>
      </c>
      <c r="G2660" s="206" t="s">
        <v>3314</v>
      </c>
      <c r="H2660" s="207">
        <v>0</v>
      </c>
      <c r="I2660" s="206" t="s">
        <v>3315</v>
      </c>
      <c r="J2660" s="207">
        <v>0</v>
      </c>
    </row>
    <row r="2661" spans="1:10" customFormat="1" ht="15" thickBot="1" x14ac:dyDescent="0.25">
      <c r="A2661" s="206"/>
      <c r="B2661" s="206"/>
      <c r="C2661" s="206"/>
      <c r="D2661" s="206"/>
      <c r="E2661" s="206" t="s">
        <v>3316</v>
      </c>
      <c r="F2661" s="207">
        <v>0.25</v>
      </c>
      <c r="G2661" s="206"/>
      <c r="H2661" s="285" t="s">
        <v>3317</v>
      </c>
      <c r="I2661" s="285"/>
      <c r="J2661" s="207">
        <v>1.17</v>
      </c>
    </row>
    <row r="2662" spans="1:10" customFormat="1" ht="0.95" customHeight="1" thickTop="1" x14ac:dyDescent="0.2">
      <c r="A2662" s="208"/>
      <c r="B2662" s="208"/>
      <c r="C2662" s="208"/>
      <c r="D2662" s="208"/>
      <c r="E2662" s="208"/>
      <c r="F2662" s="208"/>
      <c r="G2662" s="208"/>
      <c r="H2662" s="208"/>
      <c r="I2662" s="208"/>
      <c r="J2662" s="208"/>
    </row>
    <row r="2663" spans="1:10" customFormat="1" ht="18" customHeight="1" x14ac:dyDescent="0.2">
      <c r="A2663" s="179"/>
      <c r="B2663" s="180" t="s">
        <v>1</v>
      </c>
      <c r="C2663" s="179" t="s">
        <v>2</v>
      </c>
      <c r="D2663" s="179" t="s">
        <v>3</v>
      </c>
      <c r="E2663" s="281" t="s">
        <v>3297</v>
      </c>
      <c r="F2663" s="281"/>
      <c r="G2663" s="181" t="s">
        <v>4</v>
      </c>
      <c r="H2663" s="180" t="s">
        <v>5</v>
      </c>
      <c r="I2663" s="180" t="s">
        <v>6</v>
      </c>
      <c r="J2663" s="180" t="s">
        <v>8</v>
      </c>
    </row>
    <row r="2664" spans="1:10" customFormat="1" ht="24" customHeight="1" x14ac:dyDescent="0.2">
      <c r="A2664" s="187" t="s">
        <v>3298</v>
      </c>
      <c r="B2664" s="189" t="s">
        <v>3354</v>
      </c>
      <c r="C2664" s="187" t="s">
        <v>15</v>
      </c>
      <c r="D2664" s="187" t="s">
        <v>3355</v>
      </c>
      <c r="E2664" s="282" t="s">
        <v>3306</v>
      </c>
      <c r="F2664" s="282"/>
      <c r="G2664" s="188" t="s">
        <v>55</v>
      </c>
      <c r="H2664" s="199">
        <v>1</v>
      </c>
      <c r="I2664" s="190">
        <v>31.67</v>
      </c>
      <c r="J2664" s="190">
        <v>31.67</v>
      </c>
    </row>
    <row r="2665" spans="1:10" customFormat="1" ht="26.1" customHeight="1" x14ac:dyDescent="0.2">
      <c r="A2665" s="200" t="s">
        <v>3300</v>
      </c>
      <c r="B2665" s="201" t="s">
        <v>3702</v>
      </c>
      <c r="C2665" s="200" t="s">
        <v>15</v>
      </c>
      <c r="D2665" s="200" t="s">
        <v>3703</v>
      </c>
      <c r="E2665" s="283" t="s">
        <v>3306</v>
      </c>
      <c r="F2665" s="283"/>
      <c r="G2665" s="202" t="s">
        <v>55</v>
      </c>
      <c r="H2665" s="203">
        <v>1</v>
      </c>
      <c r="I2665" s="204">
        <v>0.5</v>
      </c>
      <c r="J2665" s="204">
        <v>0.5</v>
      </c>
    </row>
    <row r="2666" spans="1:10" customFormat="1" ht="26.1" customHeight="1" x14ac:dyDescent="0.2">
      <c r="A2666" s="107" t="s">
        <v>2572</v>
      </c>
      <c r="B2666" s="109" t="s">
        <v>2941</v>
      </c>
      <c r="C2666" s="107" t="s">
        <v>15</v>
      </c>
      <c r="D2666" s="107" t="s">
        <v>2942</v>
      </c>
      <c r="E2666" s="284" t="s">
        <v>3615</v>
      </c>
      <c r="F2666" s="284"/>
      <c r="G2666" s="108" t="s">
        <v>55</v>
      </c>
      <c r="H2666" s="205">
        <v>1</v>
      </c>
      <c r="I2666" s="178">
        <v>0.8</v>
      </c>
      <c r="J2666" s="178">
        <v>0.8</v>
      </c>
    </row>
    <row r="2667" spans="1:10" customFormat="1" ht="26.1" customHeight="1" x14ac:dyDescent="0.2">
      <c r="A2667" s="107" t="s">
        <v>2572</v>
      </c>
      <c r="B2667" s="109" t="s">
        <v>2939</v>
      </c>
      <c r="C2667" s="107" t="s">
        <v>15</v>
      </c>
      <c r="D2667" s="107" t="s">
        <v>3617</v>
      </c>
      <c r="E2667" s="284" t="s">
        <v>3615</v>
      </c>
      <c r="F2667" s="284"/>
      <c r="G2667" s="108" t="s">
        <v>55</v>
      </c>
      <c r="H2667" s="205">
        <v>1</v>
      </c>
      <c r="I2667" s="178">
        <v>1.57</v>
      </c>
      <c r="J2667" s="178">
        <v>1.57</v>
      </c>
    </row>
    <row r="2668" spans="1:10" customFormat="1" ht="26.1" customHeight="1" x14ac:dyDescent="0.2">
      <c r="A2668" s="107" t="s">
        <v>2572</v>
      </c>
      <c r="B2668" s="109" t="s">
        <v>2940</v>
      </c>
      <c r="C2668" s="107" t="s">
        <v>15</v>
      </c>
      <c r="D2668" s="107" t="s">
        <v>3616</v>
      </c>
      <c r="E2668" s="284" t="s">
        <v>3615</v>
      </c>
      <c r="F2668" s="284"/>
      <c r="G2668" s="108" t="s">
        <v>55</v>
      </c>
      <c r="H2668" s="205">
        <v>1</v>
      </c>
      <c r="I2668" s="178">
        <v>0.11</v>
      </c>
      <c r="J2668" s="178">
        <v>0.11</v>
      </c>
    </row>
    <row r="2669" spans="1:10" customFormat="1" ht="26.1" customHeight="1" x14ac:dyDescent="0.2">
      <c r="A2669" s="107" t="s">
        <v>2572</v>
      </c>
      <c r="B2669" s="109" t="s">
        <v>2943</v>
      </c>
      <c r="C2669" s="107" t="s">
        <v>15</v>
      </c>
      <c r="D2669" s="107" t="s">
        <v>2944</v>
      </c>
      <c r="E2669" s="284" t="s">
        <v>3615</v>
      </c>
      <c r="F2669" s="284"/>
      <c r="G2669" s="108" t="s">
        <v>55</v>
      </c>
      <c r="H2669" s="205">
        <v>1</v>
      </c>
      <c r="I2669" s="178">
        <v>1.43</v>
      </c>
      <c r="J2669" s="178">
        <v>1.43</v>
      </c>
    </row>
    <row r="2670" spans="1:10" customFormat="1" ht="24" customHeight="1" x14ac:dyDescent="0.2">
      <c r="A2670" s="107" t="s">
        <v>2572</v>
      </c>
      <c r="B2670" s="109" t="s">
        <v>3024</v>
      </c>
      <c r="C2670" s="107" t="s">
        <v>15</v>
      </c>
      <c r="D2670" s="107" t="s">
        <v>3025</v>
      </c>
      <c r="E2670" s="284" t="s">
        <v>2609</v>
      </c>
      <c r="F2670" s="284"/>
      <c r="G2670" s="108" t="s">
        <v>55</v>
      </c>
      <c r="H2670" s="205">
        <v>1</v>
      </c>
      <c r="I2670" s="178">
        <v>23.95</v>
      </c>
      <c r="J2670" s="178">
        <v>23.95</v>
      </c>
    </row>
    <row r="2671" spans="1:10" customFormat="1" ht="26.1" customHeight="1" x14ac:dyDescent="0.2">
      <c r="A2671" s="107" t="s">
        <v>2572</v>
      </c>
      <c r="B2671" s="109" t="s">
        <v>2937</v>
      </c>
      <c r="C2671" s="107" t="s">
        <v>15</v>
      </c>
      <c r="D2671" s="107" t="s">
        <v>3618</v>
      </c>
      <c r="E2671" s="284" t="s">
        <v>3615</v>
      </c>
      <c r="F2671" s="284"/>
      <c r="G2671" s="108" t="s">
        <v>55</v>
      </c>
      <c r="H2671" s="205">
        <v>1</v>
      </c>
      <c r="I2671" s="178">
        <v>2.41</v>
      </c>
      <c r="J2671" s="178">
        <v>2.41</v>
      </c>
    </row>
    <row r="2672" spans="1:10" customFormat="1" ht="26.1" customHeight="1" x14ac:dyDescent="0.2">
      <c r="A2672" s="107" t="s">
        <v>2572</v>
      </c>
      <c r="B2672" s="109" t="s">
        <v>2938</v>
      </c>
      <c r="C2672" s="107" t="s">
        <v>15</v>
      </c>
      <c r="D2672" s="107" t="s">
        <v>3614</v>
      </c>
      <c r="E2672" s="284" t="s">
        <v>3615</v>
      </c>
      <c r="F2672" s="284"/>
      <c r="G2672" s="108" t="s">
        <v>55</v>
      </c>
      <c r="H2672" s="205">
        <v>1</v>
      </c>
      <c r="I2672" s="178">
        <v>0.9</v>
      </c>
      <c r="J2672" s="178">
        <v>0.9</v>
      </c>
    </row>
    <row r="2673" spans="1:10" customFormat="1" ht="25.5" x14ac:dyDescent="0.2">
      <c r="A2673" s="206"/>
      <c r="B2673" s="206"/>
      <c r="C2673" s="206"/>
      <c r="D2673" s="206"/>
      <c r="E2673" s="206" t="s">
        <v>3313</v>
      </c>
      <c r="F2673" s="207">
        <v>24.45</v>
      </c>
      <c r="G2673" s="206" t="s">
        <v>3314</v>
      </c>
      <c r="H2673" s="207">
        <v>0</v>
      </c>
      <c r="I2673" s="206" t="s">
        <v>3315</v>
      </c>
      <c r="J2673" s="207">
        <v>24.45</v>
      </c>
    </row>
    <row r="2674" spans="1:10" customFormat="1" ht="15" thickBot="1" x14ac:dyDescent="0.25">
      <c r="A2674" s="206"/>
      <c r="B2674" s="206"/>
      <c r="C2674" s="206"/>
      <c r="D2674" s="206"/>
      <c r="E2674" s="206" t="s">
        <v>3316</v>
      </c>
      <c r="F2674" s="207">
        <v>8.7200000000000006</v>
      </c>
      <c r="G2674" s="206"/>
      <c r="H2674" s="285" t="s">
        <v>3317</v>
      </c>
      <c r="I2674" s="285"/>
      <c r="J2674" s="207">
        <v>40.39</v>
      </c>
    </row>
    <row r="2675" spans="1:10" customFormat="1" ht="0.95" customHeight="1" thickTop="1" x14ac:dyDescent="0.2">
      <c r="A2675" s="208"/>
      <c r="B2675" s="208"/>
      <c r="C2675" s="208"/>
      <c r="D2675" s="208"/>
      <c r="E2675" s="208"/>
      <c r="F2675" s="208"/>
      <c r="G2675" s="208"/>
      <c r="H2675" s="208"/>
      <c r="I2675" s="208"/>
      <c r="J2675" s="208"/>
    </row>
    <row r="2676" spans="1:10" customFormat="1" ht="18" customHeight="1" x14ac:dyDescent="0.2">
      <c r="A2676" s="179"/>
      <c r="B2676" s="180" t="s">
        <v>1</v>
      </c>
      <c r="C2676" s="179" t="s">
        <v>2</v>
      </c>
      <c r="D2676" s="179" t="s">
        <v>3</v>
      </c>
      <c r="E2676" s="281" t="s">
        <v>3297</v>
      </c>
      <c r="F2676" s="281"/>
      <c r="G2676" s="181" t="s">
        <v>4</v>
      </c>
      <c r="H2676" s="180" t="s">
        <v>5</v>
      </c>
      <c r="I2676" s="180" t="s">
        <v>6</v>
      </c>
      <c r="J2676" s="180" t="s">
        <v>8</v>
      </c>
    </row>
    <row r="2677" spans="1:10" customFormat="1" ht="39" customHeight="1" x14ac:dyDescent="0.2">
      <c r="A2677" s="187" t="s">
        <v>3298</v>
      </c>
      <c r="B2677" s="189" t="s">
        <v>3486</v>
      </c>
      <c r="C2677" s="187" t="s">
        <v>15</v>
      </c>
      <c r="D2677" s="187" t="s">
        <v>3487</v>
      </c>
      <c r="E2677" s="282" t="s">
        <v>3461</v>
      </c>
      <c r="F2677" s="282"/>
      <c r="G2677" s="188" t="s">
        <v>25</v>
      </c>
      <c r="H2677" s="199">
        <v>1</v>
      </c>
      <c r="I2677" s="190">
        <v>41.45</v>
      </c>
      <c r="J2677" s="190">
        <v>41.45</v>
      </c>
    </row>
    <row r="2678" spans="1:10" customFormat="1" ht="24" customHeight="1" x14ac:dyDescent="0.2">
      <c r="A2678" s="200" t="s">
        <v>3300</v>
      </c>
      <c r="B2678" s="201" t="s">
        <v>3466</v>
      </c>
      <c r="C2678" s="200" t="s">
        <v>15</v>
      </c>
      <c r="D2678" s="200" t="s">
        <v>3467</v>
      </c>
      <c r="E2678" s="283" t="s">
        <v>3306</v>
      </c>
      <c r="F2678" s="283"/>
      <c r="G2678" s="202" t="s">
        <v>55</v>
      </c>
      <c r="H2678" s="203">
        <v>0.40200000000000002</v>
      </c>
      <c r="I2678" s="204">
        <v>32.130000000000003</v>
      </c>
      <c r="J2678" s="204">
        <v>12.91</v>
      </c>
    </row>
    <row r="2679" spans="1:10" customFormat="1" ht="26.1" customHeight="1" x14ac:dyDescent="0.2">
      <c r="A2679" s="200" t="s">
        <v>3300</v>
      </c>
      <c r="B2679" s="201" t="s">
        <v>3464</v>
      </c>
      <c r="C2679" s="200" t="s">
        <v>15</v>
      </c>
      <c r="D2679" s="200" t="s">
        <v>3465</v>
      </c>
      <c r="E2679" s="283" t="s">
        <v>3306</v>
      </c>
      <c r="F2679" s="283"/>
      <c r="G2679" s="202" t="s">
        <v>55</v>
      </c>
      <c r="H2679" s="203">
        <v>0.40200000000000002</v>
      </c>
      <c r="I2679" s="204">
        <v>26.51</v>
      </c>
      <c r="J2679" s="204">
        <v>10.65</v>
      </c>
    </row>
    <row r="2680" spans="1:10" customFormat="1" ht="26.1" customHeight="1" x14ac:dyDescent="0.2">
      <c r="A2680" s="107" t="s">
        <v>2572</v>
      </c>
      <c r="B2680" s="109" t="s">
        <v>3052</v>
      </c>
      <c r="C2680" s="107" t="s">
        <v>15</v>
      </c>
      <c r="D2680" s="107" t="s">
        <v>3053</v>
      </c>
      <c r="E2680" s="284" t="s">
        <v>2573</v>
      </c>
      <c r="F2680" s="284"/>
      <c r="G2680" s="108" t="s">
        <v>25</v>
      </c>
      <c r="H2680" s="205">
        <v>1</v>
      </c>
      <c r="I2680" s="178">
        <v>17.89</v>
      </c>
      <c r="J2680" s="178">
        <v>17.89</v>
      </c>
    </row>
    <row r="2681" spans="1:10" customFormat="1" ht="25.5" x14ac:dyDescent="0.2">
      <c r="A2681" s="206"/>
      <c r="B2681" s="206"/>
      <c r="C2681" s="206"/>
      <c r="D2681" s="206"/>
      <c r="E2681" s="206" t="s">
        <v>3313</v>
      </c>
      <c r="F2681" s="207">
        <v>17.7</v>
      </c>
      <c r="G2681" s="206" t="s">
        <v>3314</v>
      </c>
      <c r="H2681" s="207">
        <v>0</v>
      </c>
      <c r="I2681" s="206" t="s">
        <v>3315</v>
      </c>
      <c r="J2681" s="207">
        <v>17.7</v>
      </c>
    </row>
    <row r="2682" spans="1:10" customFormat="1" ht="15" thickBot="1" x14ac:dyDescent="0.25">
      <c r="A2682" s="206"/>
      <c r="B2682" s="206"/>
      <c r="C2682" s="206"/>
      <c r="D2682" s="206"/>
      <c r="E2682" s="206" t="s">
        <v>3316</v>
      </c>
      <c r="F2682" s="207">
        <v>11.41</v>
      </c>
      <c r="G2682" s="206"/>
      <c r="H2682" s="285" t="s">
        <v>3317</v>
      </c>
      <c r="I2682" s="285"/>
      <c r="J2682" s="207">
        <v>52.86</v>
      </c>
    </row>
    <row r="2683" spans="1:10" customFormat="1" ht="0.95" customHeight="1" thickTop="1" x14ac:dyDescent="0.2">
      <c r="A2683" s="208"/>
      <c r="B2683" s="208"/>
      <c r="C2683" s="208"/>
      <c r="D2683" s="208"/>
      <c r="E2683" s="208"/>
      <c r="F2683" s="208"/>
      <c r="G2683" s="208"/>
      <c r="H2683" s="208"/>
      <c r="I2683" s="208"/>
      <c r="J2683" s="208"/>
    </row>
    <row r="2684" spans="1:10" customFormat="1" ht="18" customHeight="1" x14ac:dyDescent="0.2">
      <c r="A2684" s="179"/>
      <c r="B2684" s="180" t="s">
        <v>1</v>
      </c>
      <c r="C2684" s="179" t="s">
        <v>2</v>
      </c>
      <c r="D2684" s="179" t="s">
        <v>3</v>
      </c>
      <c r="E2684" s="281" t="s">
        <v>3297</v>
      </c>
      <c r="F2684" s="281"/>
      <c r="G2684" s="181" t="s">
        <v>4</v>
      </c>
      <c r="H2684" s="180" t="s">
        <v>5</v>
      </c>
      <c r="I2684" s="180" t="s">
        <v>6</v>
      </c>
      <c r="J2684" s="180" t="s">
        <v>8</v>
      </c>
    </row>
    <row r="2685" spans="1:10" customFormat="1" ht="39" customHeight="1" x14ac:dyDescent="0.2">
      <c r="A2685" s="187" t="s">
        <v>3298</v>
      </c>
      <c r="B2685" s="189" t="s">
        <v>3482</v>
      </c>
      <c r="C2685" s="187" t="s">
        <v>15</v>
      </c>
      <c r="D2685" s="187" t="s">
        <v>3483</v>
      </c>
      <c r="E2685" s="282" t="s">
        <v>3461</v>
      </c>
      <c r="F2685" s="282"/>
      <c r="G2685" s="188" t="s">
        <v>25</v>
      </c>
      <c r="H2685" s="199">
        <v>1</v>
      </c>
      <c r="I2685" s="190">
        <v>27</v>
      </c>
      <c r="J2685" s="190">
        <v>27</v>
      </c>
    </row>
    <row r="2686" spans="1:10" customFormat="1" ht="26.1" customHeight="1" x14ac:dyDescent="0.2">
      <c r="A2686" s="200" t="s">
        <v>3300</v>
      </c>
      <c r="B2686" s="201" t="s">
        <v>3464</v>
      </c>
      <c r="C2686" s="200" t="s">
        <v>15</v>
      </c>
      <c r="D2686" s="200" t="s">
        <v>3465</v>
      </c>
      <c r="E2686" s="283" t="s">
        <v>3306</v>
      </c>
      <c r="F2686" s="283"/>
      <c r="G2686" s="202" t="s">
        <v>55</v>
      </c>
      <c r="H2686" s="203">
        <v>0.317</v>
      </c>
      <c r="I2686" s="204">
        <v>26.51</v>
      </c>
      <c r="J2686" s="204">
        <v>8.4</v>
      </c>
    </row>
    <row r="2687" spans="1:10" customFormat="1" ht="24" customHeight="1" x14ac:dyDescent="0.2">
      <c r="A2687" s="200" t="s">
        <v>3300</v>
      </c>
      <c r="B2687" s="201" t="s">
        <v>3466</v>
      </c>
      <c r="C2687" s="200" t="s">
        <v>15</v>
      </c>
      <c r="D2687" s="200" t="s">
        <v>3467</v>
      </c>
      <c r="E2687" s="283" t="s">
        <v>3306</v>
      </c>
      <c r="F2687" s="283"/>
      <c r="G2687" s="202" t="s">
        <v>55</v>
      </c>
      <c r="H2687" s="203">
        <v>0.317</v>
      </c>
      <c r="I2687" s="204">
        <v>32.130000000000003</v>
      </c>
      <c r="J2687" s="204">
        <v>10.18</v>
      </c>
    </row>
    <row r="2688" spans="1:10" customFormat="1" ht="24" customHeight="1" x14ac:dyDescent="0.2">
      <c r="A2688" s="107" t="s">
        <v>2572</v>
      </c>
      <c r="B2688" s="109" t="s">
        <v>3054</v>
      </c>
      <c r="C2688" s="107" t="s">
        <v>15</v>
      </c>
      <c r="D2688" s="107" t="s">
        <v>3055</v>
      </c>
      <c r="E2688" s="284" t="s">
        <v>2573</v>
      </c>
      <c r="F2688" s="284"/>
      <c r="G2688" s="108" t="s">
        <v>25</v>
      </c>
      <c r="H2688" s="205">
        <v>1</v>
      </c>
      <c r="I2688" s="178">
        <v>8.42</v>
      </c>
      <c r="J2688" s="178">
        <v>8.42</v>
      </c>
    </row>
    <row r="2689" spans="1:10" customFormat="1" ht="25.5" x14ac:dyDescent="0.2">
      <c r="A2689" s="206"/>
      <c r="B2689" s="206"/>
      <c r="C2689" s="206"/>
      <c r="D2689" s="206"/>
      <c r="E2689" s="206" t="s">
        <v>3313</v>
      </c>
      <c r="F2689" s="207">
        <v>13.96</v>
      </c>
      <c r="G2689" s="206" t="s">
        <v>3314</v>
      </c>
      <c r="H2689" s="207">
        <v>0</v>
      </c>
      <c r="I2689" s="206" t="s">
        <v>3315</v>
      </c>
      <c r="J2689" s="207">
        <v>13.96</v>
      </c>
    </row>
    <row r="2690" spans="1:10" customFormat="1" ht="15" thickBot="1" x14ac:dyDescent="0.25">
      <c r="A2690" s="206"/>
      <c r="B2690" s="206"/>
      <c r="C2690" s="206"/>
      <c r="D2690" s="206"/>
      <c r="E2690" s="206" t="s">
        <v>3316</v>
      </c>
      <c r="F2690" s="207">
        <v>7.43</v>
      </c>
      <c r="G2690" s="206"/>
      <c r="H2690" s="285" t="s">
        <v>3317</v>
      </c>
      <c r="I2690" s="285"/>
      <c r="J2690" s="207">
        <v>34.43</v>
      </c>
    </row>
    <row r="2691" spans="1:10" customFormat="1" ht="0.95" customHeight="1" thickTop="1" x14ac:dyDescent="0.2">
      <c r="A2691" s="208"/>
      <c r="B2691" s="208"/>
      <c r="C2691" s="208"/>
      <c r="D2691" s="208"/>
      <c r="E2691" s="208"/>
      <c r="F2691" s="208"/>
      <c r="G2691" s="208"/>
      <c r="H2691" s="208"/>
      <c r="I2691" s="208"/>
      <c r="J2691" s="208"/>
    </row>
    <row r="2692" spans="1:10" customFormat="1" ht="18" customHeight="1" x14ac:dyDescent="0.2">
      <c r="A2692" s="179"/>
      <c r="B2692" s="180" t="s">
        <v>1</v>
      </c>
      <c r="C2692" s="179" t="s">
        <v>2</v>
      </c>
      <c r="D2692" s="179" t="s">
        <v>3</v>
      </c>
      <c r="E2692" s="281" t="s">
        <v>3297</v>
      </c>
      <c r="F2692" s="281"/>
      <c r="G2692" s="181" t="s">
        <v>4</v>
      </c>
      <c r="H2692" s="180" t="s">
        <v>5</v>
      </c>
      <c r="I2692" s="180" t="s">
        <v>6</v>
      </c>
      <c r="J2692" s="180" t="s">
        <v>8</v>
      </c>
    </row>
    <row r="2693" spans="1:10" customFormat="1" ht="39" customHeight="1" x14ac:dyDescent="0.2">
      <c r="A2693" s="187" t="s">
        <v>3298</v>
      </c>
      <c r="B2693" s="189" t="s">
        <v>3480</v>
      </c>
      <c r="C2693" s="187" t="s">
        <v>15</v>
      </c>
      <c r="D2693" s="187" t="s">
        <v>3481</v>
      </c>
      <c r="E2693" s="282" t="s">
        <v>3461</v>
      </c>
      <c r="F2693" s="282"/>
      <c r="G2693" s="188" t="s">
        <v>25</v>
      </c>
      <c r="H2693" s="199">
        <v>1</v>
      </c>
      <c r="I2693" s="190">
        <v>20.07</v>
      </c>
      <c r="J2693" s="190">
        <v>20.07</v>
      </c>
    </row>
    <row r="2694" spans="1:10" customFormat="1" ht="26.1" customHeight="1" x14ac:dyDescent="0.2">
      <c r="A2694" s="200" t="s">
        <v>3300</v>
      </c>
      <c r="B2694" s="201" t="s">
        <v>3464</v>
      </c>
      <c r="C2694" s="200" t="s">
        <v>15</v>
      </c>
      <c r="D2694" s="200" t="s">
        <v>3465</v>
      </c>
      <c r="E2694" s="283" t="s">
        <v>3306</v>
      </c>
      <c r="F2694" s="283"/>
      <c r="G2694" s="202" t="s">
        <v>55</v>
      </c>
      <c r="H2694" s="203">
        <v>0.23200000000000001</v>
      </c>
      <c r="I2694" s="204">
        <v>26.51</v>
      </c>
      <c r="J2694" s="204">
        <v>6.15</v>
      </c>
    </row>
    <row r="2695" spans="1:10" customFormat="1" ht="24" customHeight="1" x14ac:dyDescent="0.2">
      <c r="A2695" s="200" t="s">
        <v>3300</v>
      </c>
      <c r="B2695" s="201" t="s">
        <v>3466</v>
      </c>
      <c r="C2695" s="200" t="s">
        <v>15</v>
      </c>
      <c r="D2695" s="200" t="s">
        <v>3467</v>
      </c>
      <c r="E2695" s="283" t="s">
        <v>3306</v>
      </c>
      <c r="F2695" s="283"/>
      <c r="G2695" s="202" t="s">
        <v>55</v>
      </c>
      <c r="H2695" s="203">
        <v>0.23200000000000001</v>
      </c>
      <c r="I2695" s="204">
        <v>32.130000000000003</v>
      </c>
      <c r="J2695" s="204">
        <v>7.45</v>
      </c>
    </row>
    <row r="2696" spans="1:10" customFormat="1" ht="24" customHeight="1" x14ac:dyDescent="0.2">
      <c r="A2696" s="107" t="s">
        <v>2572</v>
      </c>
      <c r="B2696" s="109" t="s">
        <v>3056</v>
      </c>
      <c r="C2696" s="107" t="s">
        <v>15</v>
      </c>
      <c r="D2696" s="107" t="s">
        <v>3057</v>
      </c>
      <c r="E2696" s="284" t="s">
        <v>2573</v>
      </c>
      <c r="F2696" s="284"/>
      <c r="G2696" s="108" t="s">
        <v>25</v>
      </c>
      <c r="H2696" s="205">
        <v>1</v>
      </c>
      <c r="I2696" s="178">
        <v>6.47</v>
      </c>
      <c r="J2696" s="178">
        <v>6.47</v>
      </c>
    </row>
    <row r="2697" spans="1:10" customFormat="1" ht="25.5" x14ac:dyDescent="0.2">
      <c r="A2697" s="206"/>
      <c r="B2697" s="206"/>
      <c r="C2697" s="206"/>
      <c r="D2697" s="206"/>
      <c r="E2697" s="206" t="s">
        <v>3313</v>
      </c>
      <c r="F2697" s="207">
        <v>10.210000000000001</v>
      </c>
      <c r="G2697" s="206" t="s">
        <v>3314</v>
      </c>
      <c r="H2697" s="207">
        <v>0</v>
      </c>
      <c r="I2697" s="206" t="s">
        <v>3315</v>
      </c>
      <c r="J2697" s="207">
        <v>10.210000000000001</v>
      </c>
    </row>
    <row r="2698" spans="1:10" customFormat="1" ht="15" thickBot="1" x14ac:dyDescent="0.25">
      <c r="A2698" s="206"/>
      <c r="B2698" s="206"/>
      <c r="C2698" s="206"/>
      <c r="D2698" s="206"/>
      <c r="E2698" s="206" t="s">
        <v>3316</v>
      </c>
      <c r="F2698" s="207">
        <v>5.52</v>
      </c>
      <c r="G2698" s="206"/>
      <c r="H2698" s="285" t="s">
        <v>3317</v>
      </c>
      <c r="I2698" s="285"/>
      <c r="J2698" s="207">
        <v>25.59</v>
      </c>
    </row>
    <row r="2699" spans="1:10" customFormat="1" ht="0.95" customHeight="1" thickTop="1" x14ac:dyDescent="0.2">
      <c r="A2699" s="208"/>
      <c r="B2699" s="208"/>
      <c r="C2699" s="208"/>
      <c r="D2699" s="208"/>
      <c r="E2699" s="208"/>
      <c r="F2699" s="208"/>
      <c r="G2699" s="208"/>
      <c r="H2699" s="208"/>
      <c r="I2699" s="208"/>
      <c r="J2699" s="208"/>
    </row>
    <row r="2700" spans="1:10" customFormat="1" ht="18" customHeight="1" x14ac:dyDescent="0.2">
      <c r="A2700" s="179"/>
      <c r="B2700" s="180" t="s">
        <v>1</v>
      </c>
      <c r="C2700" s="179" t="s">
        <v>2</v>
      </c>
      <c r="D2700" s="179" t="s">
        <v>3</v>
      </c>
      <c r="E2700" s="281" t="s">
        <v>3297</v>
      </c>
      <c r="F2700" s="281"/>
      <c r="G2700" s="181" t="s">
        <v>4</v>
      </c>
      <c r="H2700" s="180" t="s">
        <v>5</v>
      </c>
      <c r="I2700" s="180" t="s">
        <v>6</v>
      </c>
      <c r="J2700" s="180" t="s">
        <v>8</v>
      </c>
    </row>
    <row r="2701" spans="1:10" customFormat="1" ht="39" customHeight="1" x14ac:dyDescent="0.2">
      <c r="A2701" s="187" t="s">
        <v>3298</v>
      </c>
      <c r="B2701" s="189" t="s">
        <v>3484</v>
      </c>
      <c r="C2701" s="187" t="s">
        <v>15</v>
      </c>
      <c r="D2701" s="187" t="s">
        <v>3485</v>
      </c>
      <c r="E2701" s="282" t="s">
        <v>3461</v>
      </c>
      <c r="F2701" s="282"/>
      <c r="G2701" s="188" t="s">
        <v>25</v>
      </c>
      <c r="H2701" s="199">
        <v>1</v>
      </c>
      <c r="I2701" s="190">
        <v>52.94</v>
      </c>
      <c r="J2701" s="190">
        <v>52.94</v>
      </c>
    </row>
    <row r="2702" spans="1:10" customFormat="1" ht="24" customHeight="1" x14ac:dyDescent="0.2">
      <c r="A2702" s="200" t="s">
        <v>3300</v>
      </c>
      <c r="B2702" s="201" t="s">
        <v>3466</v>
      </c>
      <c r="C2702" s="200" t="s">
        <v>15</v>
      </c>
      <c r="D2702" s="200" t="s">
        <v>3467</v>
      </c>
      <c r="E2702" s="283" t="s">
        <v>3306</v>
      </c>
      <c r="F2702" s="283"/>
      <c r="G2702" s="202" t="s">
        <v>55</v>
      </c>
      <c r="H2702" s="203">
        <v>0.57199999999999995</v>
      </c>
      <c r="I2702" s="204">
        <v>32.130000000000003</v>
      </c>
      <c r="J2702" s="204">
        <v>18.37</v>
      </c>
    </row>
    <row r="2703" spans="1:10" customFormat="1" ht="26.1" customHeight="1" x14ac:dyDescent="0.2">
      <c r="A2703" s="200" t="s">
        <v>3300</v>
      </c>
      <c r="B2703" s="201" t="s">
        <v>3464</v>
      </c>
      <c r="C2703" s="200" t="s">
        <v>15</v>
      </c>
      <c r="D2703" s="200" t="s">
        <v>3465</v>
      </c>
      <c r="E2703" s="283" t="s">
        <v>3306</v>
      </c>
      <c r="F2703" s="283"/>
      <c r="G2703" s="202" t="s">
        <v>55</v>
      </c>
      <c r="H2703" s="203">
        <v>0.57199999999999995</v>
      </c>
      <c r="I2703" s="204">
        <v>26.51</v>
      </c>
      <c r="J2703" s="204">
        <v>15.16</v>
      </c>
    </row>
    <row r="2704" spans="1:10" customFormat="1" ht="24" customHeight="1" x14ac:dyDescent="0.2">
      <c r="A2704" s="107" t="s">
        <v>2572</v>
      </c>
      <c r="B2704" s="109" t="s">
        <v>3056</v>
      </c>
      <c r="C2704" s="107" t="s">
        <v>15</v>
      </c>
      <c r="D2704" s="107" t="s">
        <v>3057</v>
      </c>
      <c r="E2704" s="284" t="s">
        <v>2573</v>
      </c>
      <c r="F2704" s="284"/>
      <c r="G2704" s="108" t="s">
        <v>25</v>
      </c>
      <c r="H2704" s="205">
        <v>3</v>
      </c>
      <c r="I2704" s="178">
        <v>6.47</v>
      </c>
      <c r="J2704" s="178">
        <v>19.41</v>
      </c>
    </row>
    <row r="2705" spans="1:10" customFormat="1" ht="25.5" x14ac:dyDescent="0.2">
      <c r="A2705" s="206"/>
      <c r="B2705" s="206"/>
      <c r="C2705" s="206"/>
      <c r="D2705" s="206"/>
      <c r="E2705" s="206" t="s">
        <v>3313</v>
      </c>
      <c r="F2705" s="207">
        <v>25.19</v>
      </c>
      <c r="G2705" s="206" t="s">
        <v>3314</v>
      </c>
      <c r="H2705" s="207">
        <v>0</v>
      </c>
      <c r="I2705" s="206" t="s">
        <v>3315</v>
      </c>
      <c r="J2705" s="207">
        <v>25.19</v>
      </c>
    </row>
    <row r="2706" spans="1:10" customFormat="1" ht="15" thickBot="1" x14ac:dyDescent="0.25">
      <c r="A2706" s="206"/>
      <c r="B2706" s="206"/>
      <c r="C2706" s="206"/>
      <c r="D2706" s="206"/>
      <c r="E2706" s="206" t="s">
        <v>3316</v>
      </c>
      <c r="F2706" s="207">
        <v>14.57</v>
      </c>
      <c r="G2706" s="206"/>
      <c r="H2706" s="285" t="s">
        <v>3317</v>
      </c>
      <c r="I2706" s="285"/>
      <c r="J2706" s="207">
        <v>67.510000000000005</v>
      </c>
    </row>
    <row r="2707" spans="1:10" customFormat="1" ht="0.95" customHeight="1" thickTop="1" x14ac:dyDescent="0.2">
      <c r="A2707" s="208"/>
      <c r="B2707" s="208"/>
      <c r="C2707" s="208"/>
      <c r="D2707" s="208"/>
      <c r="E2707" s="208"/>
      <c r="F2707" s="208"/>
      <c r="G2707" s="208"/>
      <c r="H2707" s="208"/>
      <c r="I2707" s="208"/>
      <c r="J2707" s="208"/>
    </row>
    <row r="2708" spans="1:10" customFormat="1" ht="18" customHeight="1" x14ac:dyDescent="0.2">
      <c r="A2708" s="179"/>
      <c r="B2708" s="180" t="s">
        <v>1</v>
      </c>
      <c r="C2708" s="179" t="s">
        <v>2</v>
      </c>
      <c r="D2708" s="179" t="s">
        <v>3</v>
      </c>
      <c r="E2708" s="281" t="s">
        <v>3297</v>
      </c>
      <c r="F2708" s="281"/>
      <c r="G2708" s="181" t="s">
        <v>4</v>
      </c>
      <c r="H2708" s="180" t="s">
        <v>5</v>
      </c>
      <c r="I2708" s="180" t="s">
        <v>6</v>
      </c>
      <c r="J2708" s="180" t="s">
        <v>8</v>
      </c>
    </row>
    <row r="2709" spans="1:10" customFormat="1" ht="24" customHeight="1" x14ac:dyDescent="0.2">
      <c r="A2709" s="187" t="s">
        <v>3298</v>
      </c>
      <c r="B2709" s="189" t="s">
        <v>3403</v>
      </c>
      <c r="C2709" s="187" t="s">
        <v>15</v>
      </c>
      <c r="D2709" s="187" t="s">
        <v>3404</v>
      </c>
      <c r="E2709" s="282" t="s">
        <v>3306</v>
      </c>
      <c r="F2709" s="282"/>
      <c r="G2709" s="188" t="s">
        <v>55</v>
      </c>
      <c r="H2709" s="199">
        <v>1</v>
      </c>
      <c r="I2709" s="190">
        <v>27.43</v>
      </c>
      <c r="J2709" s="190">
        <v>27.43</v>
      </c>
    </row>
    <row r="2710" spans="1:10" customFormat="1" ht="26.1" customHeight="1" x14ac:dyDescent="0.2">
      <c r="A2710" s="200" t="s">
        <v>3300</v>
      </c>
      <c r="B2710" s="201" t="s">
        <v>3704</v>
      </c>
      <c r="C2710" s="200" t="s">
        <v>15</v>
      </c>
      <c r="D2710" s="200" t="s">
        <v>3705</v>
      </c>
      <c r="E2710" s="283" t="s">
        <v>3306</v>
      </c>
      <c r="F2710" s="283"/>
      <c r="G2710" s="202" t="s">
        <v>55</v>
      </c>
      <c r="H2710" s="203">
        <v>1</v>
      </c>
      <c r="I2710" s="204">
        <v>0.1</v>
      </c>
      <c r="J2710" s="204">
        <v>0.1</v>
      </c>
    </row>
    <row r="2711" spans="1:10" customFormat="1" ht="26.1" customHeight="1" x14ac:dyDescent="0.2">
      <c r="A2711" s="107" t="s">
        <v>2572</v>
      </c>
      <c r="B2711" s="109" t="s">
        <v>2939</v>
      </c>
      <c r="C2711" s="107" t="s">
        <v>15</v>
      </c>
      <c r="D2711" s="107" t="s">
        <v>3617</v>
      </c>
      <c r="E2711" s="284" t="s">
        <v>3615</v>
      </c>
      <c r="F2711" s="284"/>
      <c r="G2711" s="108" t="s">
        <v>55</v>
      </c>
      <c r="H2711" s="205">
        <v>1</v>
      </c>
      <c r="I2711" s="178">
        <v>1.57</v>
      </c>
      <c r="J2711" s="178">
        <v>1.57</v>
      </c>
    </row>
    <row r="2712" spans="1:10" customFormat="1" ht="26.1" customHeight="1" x14ac:dyDescent="0.2">
      <c r="A2712" s="107" t="s">
        <v>2572</v>
      </c>
      <c r="B2712" s="109" t="s">
        <v>2937</v>
      </c>
      <c r="C2712" s="107" t="s">
        <v>15</v>
      </c>
      <c r="D2712" s="107" t="s">
        <v>3618</v>
      </c>
      <c r="E2712" s="284" t="s">
        <v>3615</v>
      </c>
      <c r="F2712" s="284"/>
      <c r="G2712" s="108" t="s">
        <v>55</v>
      </c>
      <c r="H2712" s="205">
        <v>1</v>
      </c>
      <c r="I2712" s="178">
        <v>2.41</v>
      </c>
      <c r="J2712" s="178">
        <v>2.41</v>
      </c>
    </row>
    <row r="2713" spans="1:10" customFormat="1" ht="24" customHeight="1" x14ac:dyDescent="0.2">
      <c r="A2713" s="107" t="s">
        <v>2572</v>
      </c>
      <c r="B2713" s="109" t="s">
        <v>3026</v>
      </c>
      <c r="C2713" s="107" t="s">
        <v>15</v>
      </c>
      <c r="D2713" s="107" t="s">
        <v>3027</v>
      </c>
      <c r="E2713" s="284" t="s">
        <v>2609</v>
      </c>
      <c r="F2713" s="284"/>
      <c r="G2713" s="108" t="s">
        <v>55</v>
      </c>
      <c r="H2713" s="205">
        <v>1</v>
      </c>
      <c r="I2713" s="178">
        <v>20.11</v>
      </c>
      <c r="J2713" s="178">
        <v>20.11</v>
      </c>
    </row>
    <row r="2714" spans="1:10" customFormat="1" ht="26.1" customHeight="1" x14ac:dyDescent="0.2">
      <c r="A2714" s="107" t="s">
        <v>2572</v>
      </c>
      <c r="B2714" s="109" t="s">
        <v>2943</v>
      </c>
      <c r="C2714" s="107" t="s">
        <v>15</v>
      </c>
      <c r="D2714" s="107" t="s">
        <v>2944</v>
      </c>
      <c r="E2714" s="284" t="s">
        <v>3615</v>
      </c>
      <c r="F2714" s="284"/>
      <c r="G2714" s="108" t="s">
        <v>55</v>
      </c>
      <c r="H2714" s="205">
        <v>1</v>
      </c>
      <c r="I2714" s="178">
        <v>1.43</v>
      </c>
      <c r="J2714" s="178">
        <v>1.43</v>
      </c>
    </row>
    <row r="2715" spans="1:10" customFormat="1" ht="26.1" customHeight="1" x14ac:dyDescent="0.2">
      <c r="A2715" s="107" t="s">
        <v>2572</v>
      </c>
      <c r="B2715" s="109" t="s">
        <v>2941</v>
      </c>
      <c r="C2715" s="107" t="s">
        <v>15</v>
      </c>
      <c r="D2715" s="107" t="s">
        <v>2942</v>
      </c>
      <c r="E2715" s="284" t="s">
        <v>3615</v>
      </c>
      <c r="F2715" s="284"/>
      <c r="G2715" s="108" t="s">
        <v>55</v>
      </c>
      <c r="H2715" s="205">
        <v>1</v>
      </c>
      <c r="I2715" s="178">
        <v>0.8</v>
      </c>
      <c r="J2715" s="178">
        <v>0.8</v>
      </c>
    </row>
    <row r="2716" spans="1:10" customFormat="1" ht="26.1" customHeight="1" x14ac:dyDescent="0.2">
      <c r="A2716" s="107" t="s">
        <v>2572</v>
      </c>
      <c r="B2716" s="109" t="s">
        <v>2940</v>
      </c>
      <c r="C2716" s="107" t="s">
        <v>15</v>
      </c>
      <c r="D2716" s="107" t="s">
        <v>3616</v>
      </c>
      <c r="E2716" s="284" t="s">
        <v>3615</v>
      </c>
      <c r="F2716" s="284"/>
      <c r="G2716" s="108" t="s">
        <v>55</v>
      </c>
      <c r="H2716" s="205">
        <v>1</v>
      </c>
      <c r="I2716" s="178">
        <v>0.11</v>
      </c>
      <c r="J2716" s="178">
        <v>0.11</v>
      </c>
    </row>
    <row r="2717" spans="1:10" customFormat="1" ht="26.1" customHeight="1" x14ac:dyDescent="0.2">
      <c r="A2717" s="107" t="s">
        <v>2572</v>
      </c>
      <c r="B2717" s="109" t="s">
        <v>2938</v>
      </c>
      <c r="C2717" s="107" t="s">
        <v>15</v>
      </c>
      <c r="D2717" s="107" t="s">
        <v>3614</v>
      </c>
      <c r="E2717" s="284" t="s">
        <v>3615</v>
      </c>
      <c r="F2717" s="284"/>
      <c r="G2717" s="108" t="s">
        <v>55</v>
      </c>
      <c r="H2717" s="205">
        <v>1</v>
      </c>
      <c r="I2717" s="178">
        <v>0.9</v>
      </c>
      <c r="J2717" s="178">
        <v>0.9</v>
      </c>
    </row>
    <row r="2718" spans="1:10" customFormat="1" ht="25.5" x14ac:dyDescent="0.2">
      <c r="A2718" s="206"/>
      <c r="B2718" s="206"/>
      <c r="C2718" s="206"/>
      <c r="D2718" s="206"/>
      <c r="E2718" s="206" t="s">
        <v>3313</v>
      </c>
      <c r="F2718" s="207">
        <v>20.21</v>
      </c>
      <c r="G2718" s="206" t="s">
        <v>3314</v>
      </c>
      <c r="H2718" s="207">
        <v>0</v>
      </c>
      <c r="I2718" s="206" t="s">
        <v>3315</v>
      </c>
      <c r="J2718" s="207">
        <v>20.21</v>
      </c>
    </row>
    <row r="2719" spans="1:10" customFormat="1" ht="15" thickBot="1" x14ac:dyDescent="0.25">
      <c r="A2719" s="206"/>
      <c r="B2719" s="206"/>
      <c r="C2719" s="206"/>
      <c r="D2719" s="206"/>
      <c r="E2719" s="206" t="s">
        <v>3316</v>
      </c>
      <c r="F2719" s="207">
        <v>7.55</v>
      </c>
      <c r="G2719" s="206"/>
      <c r="H2719" s="285" t="s">
        <v>3317</v>
      </c>
      <c r="I2719" s="285"/>
      <c r="J2719" s="207">
        <v>34.979999999999997</v>
      </c>
    </row>
    <row r="2720" spans="1:10" customFormat="1" ht="0.95" customHeight="1" thickTop="1" x14ac:dyDescent="0.2">
      <c r="A2720" s="208"/>
      <c r="B2720" s="208"/>
      <c r="C2720" s="208"/>
      <c r="D2720" s="208"/>
      <c r="E2720" s="208"/>
      <c r="F2720" s="208"/>
      <c r="G2720" s="208"/>
      <c r="H2720" s="208"/>
      <c r="I2720" s="208"/>
      <c r="J2720" s="208"/>
    </row>
    <row r="2721" spans="1:10" customFormat="1" ht="18" customHeight="1" x14ac:dyDescent="0.2">
      <c r="A2721" s="179"/>
      <c r="B2721" s="180" t="s">
        <v>1</v>
      </c>
      <c r="C2721" s="179" t="s">
        <v>2</v>
      </c>
      <c r="D2721" s="179" t="s">
        <v>3</v>
      </c>
      <c r="E2721" s="281" t="s">
        <v>3297</v>
      </c>
      <c r="F2721" s="281"/>
      <c r="G2721" s="181" t="s">
        <v>4</v>
      </c>
      <c r="H2721" s="180" t="s">
        <v>5</v>
      </c>
      <c r="I2721" s="180" t="s">
        <v>6</v>
      </c>
      <c r="J2721" s="180" t="s">
        <v>8</v>
      </c>
    </row>
    <row r="2722" spans="1:10" customFormat="1" ht="39" customHeight="1" x14ac:dyDescent="0.2">
      <c r="A2722" s="187" t="s">
        <v>3298</v>
      </c>
      <c r="B2722" s="189" t="s">
        <v>3562</v>
      </c>
      <c r="C2722" s="187" t="s">
        <v>15</v>
      </c>
      <c r="D2722" s="187" t="s">
        <v>3563</v>
      </c>
      <c r="E2722" s="282" t="s">
        <v>3559</v>
      </c>
      <c r="F2722" s="282"/>
      <c r="G2722" s="188" t="s">
        <v>25</v>
      </c>
      <c r="H2722" s="199">
        <v>1</v>
      </c>
      <c r="I2722" s="190">
        <v>345.67</v>
      </c>
      <c r="J2722" s="190">
        <v>345.67</v>
      </c>
    </row>
    <row r="2723" spans="1:10" customFormat="1" ht="24" customHeight="1" x14ac:dyDescent="0.2">
      <c r="A2723" s="200" t="s">
        <v>3300</v>
      </c>
      <c r="B2723" s="201" t="s">
        <v>3307</v>
      </c>
      <c r="C2723" s="200" t="s">
        <v>15</v>
      </c>
      <c r="D2723" s="200" t="s">
        <v>3308</v>
      </c>
      <c r="E2723" s="283" t="s">
        <v>3306</v>
      </c>
      <c r="F2723" s="283"/>
      <c r="G2723" s="202" t="s">
        <v>55</v>
      </c>
      <c r="H2723" s="203">
        <v>0.48556630000000001</v>
      </c>
      <c r="I2723" s="204">
        <v>23.58</v>
      </c>
      <c r="J2723" s="204">
        <v>11.44</v>
      </c>
    </row>
    <row r="2724" spans="1:10" customFormat="1" ht="26.1" customHeight="1" x14ac:dyDescent="0.2">
      <c r="A2724" s="200" t="s">
        <v>3300</v>
      </c>
      <c r="B2724" s="201" t="s">
        <v>3513</v>
      </c>
      <c r="C2724" s="200" t="s">
        <v>15</v>
      </c>
      <c r="D2724" s="200" t="s">
        <v>3514</v>
      </c>
      <c r="E2724" s="283" t="s">
        <v>3306</v>
      </c>
      <c r="F2724" s="283"/>
      <c r="G2724" s="202" t="s">
        <v>55</v>
      </c>
      <c r="H2724" s="203">
        <v>0.70196449999999999</v>
      </c>
      <c r="I2724" s="204">
        <v>31.05</v>
      </c>
      <c r="J2724" s="204">
        <v>21.79</v>
      </c>
    </row>
    <row r="2725" spans="1:10" customFormat="1" ht="26.1" customHeight="1" x14ac:dyDescent="0.2">
      <c r="A2725" s="107" t="s">
        <v>2572</v>
      </c>
      <c r="B2725" s="109" t="s">
        <v>3058</v>
      </c>
      <c r="C2725" s="107" t="s">
        <v>15</v>
      </c>
      <c r="D2725" s="107" t="s">
        <v>3059</v>
      </c>
      <c r="E2725" s="284" t="s">
        <v>2573</v>
      </c>
      <c r="F2725" s="284"/>
      <c r="G2725" s="108" t="s">
        <v>25</v>
      </c>
      <c r="H2725" s="205">
        <v>1</v>
      </c>
      <c r="I2725" s="178">
        <v>195.25</v>
      </c>
      <c r="J2725" s="178">
        <v>195.25</v>
      </c>
    </row>
    <row r="2726" spans="1:10" customFormat="1" ht="24" customHeight="1" x14ac:dyDescent="0.2">
      <c r="A2726" s="107" t="s">
        <v>2572</v>
      </c>
      <c r="B2726" s="109" t="s">
        <v>2988</v>
      </c>
      <c r="C2726" s="107" t="s">
        <v>15</v>
      </c>
      <c r="D2726" s="107" t="s">
        <v>2989</v>
      </c>
      <c r="E2726" s="284" t="s">
        <v>2573</v>
      </c>
      <c r="F2726" s="284"/>
      <c r="G2726" s="108" t="s">
        <v>82</v>
      </c>
      <c r="H2726" s="205">
        <v>1.9109999999999999E-2</v>
      </c>
      <c r="I2726" s="178">
        <v>85.33</v>
      </c>
      <c r="J2726" s="178">
        <v>1.63</v>
      </c>
    </row>
    <row r="2727" spans="1:10" customFormat="1" ht="39" customHeight="1" x14ac:dyDescent="0.2">
      <c r="A2727" s="107" t="s">
        <v>2572</v>
      </c>
      <c r="B2727" s="109" t="s">
        <v>2898</v>
      </c>
      <c r="C2727" s="107" t="s">
        <v>15</v>
      </c>
      <c r="D2727" s="107" t="s">
        <v>2899</v>
      </c>
      <c r="E2727" s="284" t="s">
        <v>2573</v>
      </c>
      <c r="F2727" s="284"/>
      <c r="G2727" s="108" t="s">
        <v>25</v>
      </c>
      <c r="H2727" s="205">
        <v>6</v>
      </c>
      <c r="I2727" s="178">
        <v>19.260000000000002</v>
      </c>
      <c r="J2727" s="178">
        <v>115.56</v>
      </c>
    </row>
    <row r="2728" spans="1:10" customFormat="1" ht="25.5" x14ac:dyDescent="0.2">
      <c r="A2728" s="206"/>
      <c r="B2728" s="206"/>
      <c r="C2728" s="206"/>
      <c r="D2728" s="206"/>
      <c r="E2728" s="206" t="s">
        <v>3313</v>
      </c>
      <c r="F2728" s="207">
        <v>25.08</v>
      </c>
      <c r="G2728" s="206" t="s">
        <v>3314</v>
      </c>
      <c r="H2728" s="207">
        <v>0</v>
      </c>
      <c r="I2728" s="206" t="s">
        <v>3315</v>
      </c>
      <c r="J2728" s="207">
        <v>25.08</v>
      </c>
    </row>
    <row r="2729" spans="1:10" customFormat="1" ht="15" thickBot="1" x14ac:dyDescent="0.25">
      <c r="A2729" s="206"/>
      <c r="B2729" s="206"/>
      <c r="C2729" s="206"/>
      <c r="D2729" s="206"/>
      <c r="E2729" s="206" t="s">
        <v>3316</v>
      </c>
      <c r="F2729" s="207">
        <v>95.19</v>
      </c>
      <c r="G2729" s="206"/>
      <c r="H2729" s="285" t="s">
        <v>3317</v>
      </c>
      <c r="I2729" s="285"/>
      <c r="J2729" s="207">
        <v>440.86</v>
      </c>
    </row>
    <row r="2730" spans="1:10" customFormat="1" ht="0.95" customHeight="1" thickTop="1" x14ac:dyDescent="0.2">
      <c r="A2730" s="208"/>
      <c r="B2730" s="208"/>
      <c r="C2730" s="208"/>
      <c r="D2730" s="208"/>
      <c r="E2730" s="208"/>
      <c r="F2730" s="208"/>
      <c r="G2730" s="208"/>
      <c r="H2730" s="208"/>
      <c r="I2730" s="208"/>
      <c r="J2730" s="208"/>
    </row>
    <row r="2731" spans="1:10" customFormat="1" ht="18" customHeight="1" x14ac:dyDescent="0.2">
      <c r="A2731" s="179"/>
      <c r="B2731" s="180" t="s">
        <v>1</v>
      </c>
      <c r="C2731" s="179" t="s">
        <v>2</v>
      </c>
      <c r="D2731" s="179" t="s">
        <v>3</v>
      </c>
      <c r="E2731" s="281" t="s">
        <v>3297</v>
      </c>
      <c r="F2731" s="281"/>
      <c r="G2731" s="181" t="s">
        <v>4</v>
      </c>
      <c r="H2731" s="180" t="s">
        <v>5</v>
      </c>
      <c r="I2731" s="180" t="s">
        <v>6</v>
      </c>
      <c r="J2731" s="180" t="s">
        <v>8</v>
      </c>
    </row>
    <row r="2732" spans="1:10" customFormat="1" ht="24" customHeight="1" x14ac:dyDescent="0.2">
      <c r="A2732" s="187" t="s">
        <v>3298</v>
      </c>
      <c r="B2732" s="189" t="s">
        <v>3428</v>
      </c>
      <c r="C2732" s="187" t="s">
        <v>15</v>
      </c>
      <c r="D2732" s="187" t="s">
        <v>3429</v>
      </c>
      <c r="E2732" s="282" t="s">
        <v>3306</v>
      </c>
      <c r="F2732" s="282"/>
      <c r="G2732" s="188" t="s">
        <v>55</v>
      </c>
      <c r="H2732" s="199">
        <v>1</v>
      </c>
      <c r="I2732" s="190">
        <v>32.97</v>
      </c>
      <c r="J2732" s="190">
        <v>32.97</v>
      </c>
    </row>
    <row r="2733" spans="1:10" customFormat="1" ht="26.1" customHeight="1" x14ac:dyDescent="0.2">
      <c r="A2733" s="200" t="s">
        <v>3300</v>
      </c>
      <c r="B2733" s="201" t="s">
        <v>3706</v>
      </c>
      <c r="C2733" s="200" t="s">
        <v>15</v>
      </c>
      <c r="D2733" s="200" t="s">
        <v>3707</v>
      </c>
      <c r="E2733" s="283" t="s">
        <v>3306</v>
      </c>
      <c r="F2733" s="283"/>
      <c r="G2733" s="202" t="s">
        <v>55</v>
      </c>
      <c r="H2733" s="203">
        <v>1</v>
      </c>
      <c r="I2733" s="204">
        <v>0.37</v>
      </c>
      <c r="J2733" s="204">
        <v>0.37</v>
      </c>
    </row>
    <row r="2734" spans="1:10" customFormat="1" ht="26.1" customHeight="1" x14ac:dyDescent="0.2">
      <c r="A2734" s="107" t="s">
        <v>2572</v>
      </c>
      <c r="B2734" s="109" t="s">
        <v>2940</v>
      </c>
      <c r="C2734" s="107" t="s">
        <v>15</v>
      </c>
      <c r="D2734" s="107" t="s">
        <v>3616</v>
      </c>
      <c r="E2734" s="284" t="s">
        <v>3615</v>
      </c>
      <c r="F2734" s="284"/>
      <c r="G2734" s="108" t="s">
        <v>55</v>
      </c>
      <c r="H2734" s="205">
        <v>1</v>
      </c>
      <c r="I2734" s="178">
        <v>0.11</v>
      </c>
      <c r="J2734" s="178">
        <v>0.11</v>
      </c>
    </row>
    <row r="2735" spans="1:10" customFormat="1" ht="26.1" customHeight="1" x14ac:dyDescent="0.2">
      <c r="A2735" s="107" t="s">
        <v>2572</v>
      </c>
      <c r="B2735" s="109" t="s">
        <v>2938</v>
      </c>
      <c r="C2735" s="107" t="s">
        <v>15</v>
      </c>
      <c r="D2735" s="107" t="s">
        <v>3614</v>
      </c>
      <c r="E2735" s="284" t="s">
        <v>3615</v>
      </c>
      <c r="F2735" s="284"/>
      <c r="G2735" s="108" t="s">
        <v>55</v>
      </c>
      <c r="H2735" s="205">
        <v>1</v>
      </c>
      <c r="I2735" s="178">
        <v>0.9</v>
      </c>
      <c r="J2735" s="178">
        <v>0.9</v>
      </c>
    </row>
    <row r="2736" spans="1:10" customFormat="1" ht="26.1" customHeight="1" x14ac:dyDescent="0.2">
      <c r="A2736" s="107" t="s">
        <v>2572</v>
      </c>
      <c r="B2736" s="109" t="s">
        <v>2943</v>
      </c>
      <c r="C2736" s="107" t="s">
        <v>15</v>
      </c>
      <c r="D2736" s="107" t="s">
        <v>2944</v>
      </c>
      <c r="E2736" s="284" t="s">
        <v>3615</v>
      </c>
      <c r="F2736" s="284"/>
      <c r="G2736" s="108" t="s">
        <v>55</v>
      </c>
      <c r="H2736" s="205">
        <v>1</v>
      </c>
      <c r="I2736" s="178">
        <v>1.43</v>
      </c>
      <c r="J2736" s="178">
        <v>1.43</v>
      </c>
    </row>
    <row r="2737" spans="1:10" customFormat="1" ht="26.1" customHeight="1" x14ac:dyDescent="0.2">
      <c r="A2737" s="107" t="s">
        <v>2572</v>
      </c>
      <c r="B2737" s="109" t="s">
        <v>2941</v>
      </c>
      <c r="C2737" s="107" t="s">
        <v>15</v>
      </c>
      <c r="D2737" s="107" t="s">
        <v>2942</v>
      </c>
      <c r="E2737" s="284" t="s">
        <v>3615</v>
      </c>
      <c r="F2737" s="284"/>
      <c r="G2737" s="108" t="s">
        <v>55</v>
      </c>
      <c r="H2737" s="205">
        <v>1</v>
      </c>
      <c r="I2737" s="178">
        <v>0.8</v>
      </c>
      <c r="J2737" s="178">
        <v>0.8</v>
      </c>
    </row>
    <row r="2738" spans="1:10" customFormat="1" ht="26.1" customHeight="1" x14ac:dyDescent="0.2">
      <c r="A2738" s="107" t="s">
        <v>2572</v>
      </c>
      <c r="B2738" s="109" t="s">
        <v>2939</v>
      </c>
      <c r="C2738" s="107" t="s">
        <v>15</v>
      </c>
      <c r="D2738" s="107" t="s">
        <v>3617</v>
      </c>
      <c r="E2738" s="284" t="s">
        <v>3615</v>
      </c>
      <c r="F2738" s="284"/>
      <c r="G2738" s="108" t="s">
        <v>55</v>
      </c>
      <c r="H2738" s="205">
        <v>1</v>
      </c>
      <c r="I2738" s="178">
        <v>1.57</v>
      </c>
      <c r="J2738" s="178">
        <v>1.57</v>
      </c>
    </row>
    <row r="2739" spans="1:10" customFormat="1" ht="24" customHeight="1" x14ac:dyDescent="0.2">
      <c r="A2739" s="107" t="s">
        <v>2572</v>
      </c>
      <c r="B2739" s="109" t="s">
        <v>3028</v>
      </c>
      <c r="C2739" s="107" t="s">
        <v>15</v>
      </c>
      <c r="D2739" s="107" t="s">
        <v>3029</v>
      </c>
      <c r="E2739" s="284" t="s">
        <v>2609</v>
      </c>
      <c r="F2739" s="284"/>
      <c r="G2739" s="108" t="s">
        <v>55</v>
      </c>
      <c r="H2739" s="205">
        <v>1</v>
      </c>
      <c r="I2739" s="178">
        <v>25.38</v>
      </c>
      <c r="J2739" s="178">
        <v>25.38</v>
      </c>
    </row>
    <row r="2740" spans="1:10" customFormat="1" ht="26.1" customHeight="1" x14ac:dyDescent="0.2">
      <c r="A2740" s="107" t="s">
        <v>2572</v>
      </c>
      <c r="B2740" s="109" t="s">
        <v>2937</v>
      </c>
      <c r="C2740" s="107" t="s">
        <v>15</v>
      </c>
      <c r="D2740" s="107" t="s">
        <v>3618</v>
      </c>
      <c r="E2740" s="284" t="s">
        <v>3615</v>
      </c>
      <c r="F2740" s="284"/>
      <c r="G2740" s="108" t="s">
        <v>55</v>
      </c>
      <c r="H2740" s="205">
        <v>1</v>
      </c>
      <c r="I2740" s="178">
        <v>2.41</v>
      </c>
      <c r="J2740" s="178">
        <v>2.41</v>
      </c>
    </row>
    <row r="2741" spans="1:10" customFormat="1" ht="25.5" x14ac:dyDescent="0.2">
      <c r="A2741" s="206"/>
      <c r="B2741" s="206"/>
      <c r="C2741" s="206"/>
      <c r="D2741" s="206"/>
      <c r="E2741" s="206" t="s">
        <v>3313</v>
      </c>
      <c r="F2741" s="207">
        <v>25.75</v>
      </c>
      <c r="G2741" s="206" t="s">
        <v>3314</v>
      </c>
      <c r="H2741" s="207">
        <v>0</v>
      </c>
      <c r="I2741" s="206" t="s">
        <v>3315</v>
      </c>
      <c r="J2741" s="207">
        <v>25.75</v>
      </c>
    </row>
    <row r="2742" spans="1:10" customFormat="1" ht="15" thickBot="1" x14ac:dyDescent="0.25">
      <c r="A2742" s="206"/>
      <c r="B2742" s="206"/>
      <c r="C2742" s="206"/>
      <c r="D2742" s="206"/>
      <c r="E2742" s="206" t="s">
        <v>3316</v>
      </c>
      <c r="F2742" s="207">
        <v>9.07</v>
      </c>
      <c r="G2742" s="206"/>
      <c r="H2742" s="285" t="s">
        <v>3317</v>
      </c>
      <c r="I2742" s="285"/>
      <c r="J2742" s="207">
        <v>42.04</v>
      </c>
    </row>
    <row r="2743" spans="1:10" customFormat="1" ht="0.95" customHeight="1" thickTop="1" x14ac:dyDescent="0.2">
      <c r="A2743" s="208"/>
      <c r="B2743" s="208"/>
      <c r="C2743" s="208"/>
      <c r="D2743" s="208"/>
      <c r="E2743" s="208"/>
      <c r="F2743" s="208"/>
      <c r="G2743" s="208"/>
      <c r="H2743" s="208"/>
      <c r="I2743" s="208"/>
      <c r="J2743" s="208"/>
    </row>
    <row r="2744" spans="1:10" customFormat="1" ht="18" customHeight="1" x14ac:dyDescent="0.2">
      <c r="A2744" s="179"/>
      <c r="B2744" s="180" t="s">
        <v>1</v>
      </c>
      <c r="C2744" s="179" t="s">
        <v>2</v>
      </c>
      <c r="D2744" s="179" t="s">
        <v>3</v>
      </c>
      <c r="E2744" s="281" t="s">
        <v>3297</v>
      </c>
      <c r="F2744" s="281"/>
      <c r="G2744" s="181" t="s">
        <v>4</v>
      </c>
      <c r="H2744" s="180" t="s">
        <v>5</v>
      </c>
      <c r="I2744" s="180" t="s">
        <v>6</v>
      </c>
      <c r="J2744" s="180" t="s">
        <v>8</v>
      </c>
    </row>
    <row r="2745" spans="1:10" customFormat="1" ht="26.1" customHeight="1" x14ac:dyDescent="0.2">
      <c r="A2745" s="187" t="s">
        <v>3298</v>
      </c>
      <c r="B2745" s="189" t="s">
        <v>3599</v>
      </c>
      <c r="C2745" s="187" t="s">
        <v>15</v>
      </c>
      <c r="D2745" s="187" t="s">
        <v>3600</v>
      </c>
      <c r="E2745" s="282" t="s">
        <v>3306</v>
      </c>
      <c r="F2745" s="282"/>
      <c r="G2745" s="188" t="s">
        <v>55</v>
      </c>
      <c r="H2745" s="199">
        <v>1</v>
      </c>
      <c r="I2745" s="190">
        <v>33.880000000000003</v>
      </c>
      <c r="J2745" s="190">
        <v>33.880000000000003</v>
      </c>
    </row>
    <row r="2746" spans="1:10" customFormat="1" ht="26.1" customHeight="1" x14ac:dyDescent="0.2">
      <c r="A2746" s="200" t="s">
        <v>3300</v>
      </c>
      <c r="B2746" s="201" t="s">
        <v>3708</v>
      </c>
      <c r="C2746" s="200" t="s">
        <v>15</v>
      </c>
      <c r="D2746" s="200" t="s">
        <v>3709</v>
      </c>
      <c r="E2746" s="283" t="s">
        <v>3306</v>
      </c>
      <c r="F2746" s="283"/>
      <c r="G2746" s="202" t="s">
        <v>55</v>
      </c>
      <c r="H2746" s="203">
        <v>1</v>
      </c>
      <c r="I2746" s="204">
        <v>0.71</v>
      </c>
      <c r="J2746" s="204">
        <v>0.71</v>
      </c>
    </row>
    <row r="2747" spans="1:10" customFormat="1" ht="24" customHeight="1" x14ac:dyDescent="0.2">
      <c r="A2747" s="107" t="s">
        <v>2572</v>
      </c>
      <c r="B2747" s="109" t="s">
        <v>3030</v>
      </c>
      <c r="C2747" s="107" t="s">
        <v>15</v>
      </c>
      <c r="D2747" s="107" t="s">
        <v>3031</v>
      </c>
      <c r="E2747" s="284" t="s">
        <v>2609</v>
      </c>
      <c r="F2747" s="284"/>
      <c r="G2747" s="108" t="s">
        <v>55</v>
      </c>
      <c r="H2747" s="205">
        <v>1</v>
      </c>
      <c r="I2747" s="178">
        <v>25.88</v>
      </c>
      <c r="J2747" s="178">
        <v>25.88</v>
      </c>
    </row>
    <row r="2748" spans="1:10" customFormat="1" ht="26.1" customHeight="1" x14ac:dyDescent="0.2">
      <c r="A2748" s="107" t="s">
        <v>2572</v>
      </c>
      <c r="B2748" s="109" t="s">
        <v>2975</v>
      </c>
      <c r="C2748" s="107" t="s">
        <v>15</v>
      </c>
      <c r="D2748" s="107" t="s">
        <v>2976</v>
      </c>
      <c r="E2748" s="284" t="s">
        <v>3615</v>
      </c>
      <c r="F2748" s="284"/>
      <c r="G2748" s="108" t="s">
        <v>55</v>
      </c>
      <c r="H2748" s="205">
        <v>1</v>
      </c>
      <c r="I2748" s="178">
        <v>1.34</v>
      </c>
      <c r="J2748" s="178">
        <v>1.34</v>
      </c>
    </row>
    <row r="2749" spans="1:10" customFormat="1" ht="26.1" customHeight="1" x14ac:dyDescent="0.2">
      <c r="A2749" s="107" t="s">
        <v>2572</v>
      </c>
      <c r="B2749" s="109" t="s">
        <v>2940</v>
      </c>
      <c r="C2749" s="107" t="s">
        <v>15</v>
      </c>
      <c r="D2749" s="107" t="s">
        <v>3616</v>
      </c>
      <c r="E2749" s="284" t="s">
        <v>3615</v>
      </c>
      <c r="F2749" s="284"/>
      <c r="G2749" s="108" t="s">
        <v>55</v>
      </c>
      <c r="H2749" s="205">
        <v>1</v>
      </c>
      <c r="I2749" s="178">
        <v>0.11</v>
      </c>
      <c r="J2749" s="178">
        <v>0.11</v>
      </c>
    </row>
    <row r="2750" spans="1:10" customFormat="1" ht="26.1" customHeight="1" x14ac:dyDescent="0.2">
      <c r="A2750" s="107" t="s">
        <v>2572</v>
      </c>
      <c r="B2750" s="109" t="s">
        <v>2938</v>
      </c>
      <c r="C2750" s="107" t="s">
        <v>15</v>
      </c>
      <c r="D2750" s="107" t="s">
        <v>3614</v>
      </c>
      <c r="E2750" s="284" t="s">
        <v>3615</v>
      </c>
      <c r="F2750" s="284"/>
      <c r="G2750" s="108" t="s">
        <v>55</v>
      </c>
      <c r="H2750" s="205">
        <v>1</v>
      </c>
      <c r="I2750" s="178">
        <v>0.9</v>
      </c>
      <c r="J2750" s="178">
        <v>0.9</v>
      </c>
    </row>
    <row r="2751" spans="1:10" customFormat="1" ht="26.1" customHeight="1" x14ac:dyDescent="0.2">
      <c r="A2751" s="107" t="s">
        <v>2572</v>
      </c>
      <c r="B2751" s="109" t="s">
        <v>2937</v>
      </c>
      <c r="C2751" s="107" t="s">
        <v>15</v>
      </c>
      <c r="D2751" s="107" t="s">
        <v>3618</v>
      </c>
      <c r="E2751" s="284" t="s">
        <v>3615</v>
      </c>
      <c r="F2751" s="284"/>
      <c r="G2751" s="108" t="s">
        <v>55</v>
      </c>
      <c r="H2751" s="205">
        <v>1</v>
      </c>
      <c r="I2751" s="178">
        <v>2.41</v>
      </c>
      <c r="J2751" s="178">
        <v>2.41</v>
      </c>
    </row>
    <row r="2752" spans="1:10" customFormat="1" ht="26.1" customHeight="1" x14ac:dyDescent="0.2">
      <c r="A2752" s="107" t="s">
        <v>2572</v>
      </c>
      <c r="B2752" s="109" t="s">
        <v>2973</v>
      </c>
      <c r="C2752" s="107" t="s">
        <v>15</v>
      </c>
      <c r="D2752" s="107" t="s">
        <v>2974</v>
      </c>
      <c r="E2752" s="284" t="s">
        <v>3615</v>
      </c>
      <c r="F2752" s="284"/>
      <c r="G2752" s="108" t="s">
        <v>55</v>
      </c>
      <c r="H2752" s="205">
        <v>1</v>
      </c>
      <c r="I2752" s="178">
        <v>0.96</v>
      </c>
      <c r="J2752" s="178">
        <v>0.96</v>
      </c>
    </row>
    <row r="2753" spans="1:10" customFormat="1" ht="26.1" customHeight="1" x14ac:dyDescent="0.2">
      <c r="A2753" s="107" t="s">
        <v>2572</v>
      </c>
      <c r="B2753" s="109" t="s">
        <v>2939</v>
      </c>
      <c r="C2753" s="107" t="s">
        <v>15</v>
      </c>
      <c r="D2753" s="107" t="s">
        <v>3617</v>
      </c>
      <c r="E2753" s="284" t="s">
        <v>3615</v>
      </c>
      <c r="F2753" s="284"/>
      <c r="G2753" s="108" t="s">
        <v>55</v>
      </c>
      <c r="H2753" s="205">
        <v>1</v>
      </c>
      <c r="I2753" s="178">
        <v>1.57</v>
      </c>
      <c r="J2753" s="178">
        <v>1.57</v>
      </c>
    </row>
    <row r="2754" spans="1:10" customFormat="1" ht="25.5" x14ac:dyDescent="0.2">
      <c r="A2754" s="206"/>
      <c r="B2754" s="206"/>
      <c r="C2754" s="206"/>
      <c r="D2754" s="206"/>
      <c r="E2754" s="206" t="s">
        <v>3313</v>
      </c>
      <c r="F2754" s="207">
        <v>26.59</v>
      </c>
      <c r="G2754" s="206" t="s">
        <v>3314</v>
      </c>
      <c r="H2754" s="207">
        <v>0</v>
      </c>
      <c r="I2754" s="206" t="s">
        <v>3315</v>
      </c>
      <c r="J2754" s="207">
        <v>26.59</v>
      </c>
    </row>
    <row r="2755" spans="1:10" customFormat="1" ht="15" thickBot="1" x14ac:dyDescent="0.25">
      <c r="A2755" s="206"/>
      <c r="B2755" s="206"/>
      <c r="C2755" s="206"/>
      <c r="D2755" s="206"/>
      <c r="E2755" s="206" t="s">
        <v>3316</v>
      </c>
      <c r="F2755" s="207">
        <v>9.33</v>
      </c>
      <c r="G2755" s="206"/>
      <c r="H2755" s="285" t="s">
        <v>3317</v>
      </c>
      <c r="I2755" s="285"/>
      <c r="J2755" s="207">
        <v>43.21</v>
      </c>
    </row>
    <row r="2756" spans="1:10" customFormat="1" ht="0.95" customHeight="1" thickTop="1" x14ac:dyDescent="0.2">
      <c r="A2756" s="208"/>
      <c r="B2756" s="208"/>
      <c r="C2756" s="208"/>
      <c r="D2756" s="208"/>
      <c r="E2756" s="208"/>
      <c r="F2756" s="208"/>
      <c r="G2756" s="208"/>
      <c r="H2756" s="208"/>
      <c r="I2756" s="208"/>
      <c r="J2756" s="208"/>
    </row>
    <row r="2757" spans="1:10" customFormat="1" ht="18" customHeight="1" x14ac:dyDescent="0.2">
      <c r="A2757" s="179"/>
      <c r="B2757" s="180" t="s">
        <v>1</v>
      </c>
      <c r="C2757" s="179" t="s">
        <v>2</v>
      </c>
      <c r="D2757" s="179" t="s">
        <v>3</v>
      </c>
      <c r="E2757" s="281" t="s">
        <v>3297</v>
      </c>
      <c r="F2757" s="281"/>
      <c r="G2757" s="181" t="s">
        <v>4</v>
      </c>
      <c r="H2757" s="180" t="s">
        <v>5</v>
      </c>
      <c r="I2757" s="180" t="s">
        <v>6</v>
      </c>
      <c r="J2757" s="180" t="s">
        <v>8</v>
      </c>
    </row>
    <row r="2758" spans="1:10" customFormat="1" ht="39" customHeight="1" x14ac:dyDescent="0.2">
      <c r="A2758" s="187" t="s">
        <v>3298</v>
      </c>
      <c r="B2758" s="189" t="s">
        <v>3396</v>
      </c>
      <c r="C2758" s="187" t="s">
        <v>15</v>
      </c>
      <c r="D2758" s="187" t="s">
        <v>3397</v>
      </c>
      <c r="E2758" s="282" t="s">
        <v>3338</v>
      </c>
      <c r="F2758" s="282"/>
      <c r="G2758" s="188" t="s">
        <v>3342</v>
      </c>
      <c r="H2758" s="199">
        <v>1</v>
      </c>
      <c r="I2758" s="190">
        <v>6.22</v>
      </c>
      <c r="J2758" s="190">
        <v>6.22</v>
      </c>
    </row>
    <row r="2759" spans="1:10" customFormat="1" ht="39" customHeight="1" x14ac:dyDescent="0.2">
      <c r="A2759" s="200" t="s">
        <v>3300</v>
      </c>
      <c r="B2759" s="201" t="s">
        <v>3752</v>
      </c>
      <c r="C2759" s="200" t="s">
        <v>15</v>
      </c>
      <c r="D2759" s="200" t="s">
        <v>3753</v>
      </c>
      <c r="E2759" s="283" t="s">
        <v>3658</v>
      </c>
      <c r="F2759" s="283"/>
      <c r="G2759" s="202" t="s">
        <v>55</v>
      </c>
      <c r="H2759" s="203">
        <v>1</v>
      </c>
      <c r="I2759" s="204">
        <v>1.17</v>
      </c>
      <c r="J2759" s="204">
        <v>1.17</v>
      </c>
    </row>
    <row r="2760" spans="1:10" customFormat="1" ht="39" customHeight="1" x14ac:dyDescent="0.2">
      <c r="A2760" s="200" t="s">
        <v>3300</v>
      </c>
      <c r="B2760" s="201" t="s">
        <v>3754</v>
      </c>
      <c r="C2760" s="200" t="s">
        <v>15</v>
      </c>
      <c r="D2760" s="200" t="s">
        <v>3755</v>
      </c>
      <c r="E2760" s="283" t="s">
        <v>3658</v>
      </c>
      <c r="F2760" s="283"/>
      <c r="G2760" s="202" t="s">
        <v>55</v>
      </c>
      <c r="H2760" s="203">
        <v>1</v>
      </c>
      <c r="I2760" s="204">
        <v>5.05</v>
      </c>
      <c r="J2760" s="204">
        <v>5.05</v>
      </c>
    </row>
    <row r="2761" spans="1:10" customFormat="1" ht="25.5" x14ac:dyDescent="0.2">
      <c r="A2761" s="206"/>
      <c r="B2761" s="206"/>
      <c r="C2761" s="206"/>
      <c r="D2761" s="206"/>
      <c r="E2761" s="206" t="s">
        <v>3313</v>
      </c>
      <c r="F2761" s="207">
        <v>0</v>
      </c>
      <c r="G2761" s="206" t="s">
        <v>3314</v>
      </c>
      <c r="H2761" s="207">
        <v>0</v>
      </c>
      <c r="I2761" s="206" t="s">
        <v>3315</v>
      </c>
      <c r="J2761" s="207">
        <v>0</v>
      </c>
    </row>
    <row r="2762" spans="1:10" customFormat="1" ht="15" thickBot="1" x14ac:dyDescent="0.25">
      <c r="A2762" s="206"/>
      <c r="B2762" s="206"/>
      <c r="C2762" s="206"/>
      <c r="D2762" s="206"/>
      <c r="E2762" s="206" t="s">
        <v>3316</v>
      </c>
      <c r="F2762" s="207">
        <v>1.71</v>
      </c>
      <c r="G2762" s="206"/>
      <c r="H2762" s="285" t="s">
        <v>3317</v>
      </c>
      <c r="I2762" s="285"/>
      <c r="J2762" s="207">
        <v>7.93</v>
      </c>
    </row>
    <row r="2763" spans="1:10" customFormat="1" ht="0.95" customHeight="1" thickTop="1" x14ac:dyDescent="0.2">
      <c r="A2763" s="208"/>
      <c r="B2763" s="208"/>
      <c r="C2763" s="208"/>
      <c r="D2763" s="208"/>
      <c r="E2763" s="208"/>
      <c r="F2763" s="208"/>
      <c r="G2763" s="208"/>
      <c r="H2763" s="208"/>
      <c r="I2763" s="208"/>
      <c r="J2763" s="208"/>
    </row>
    <row r="2764" spans="1:10" customFormat="1" ht="18" customHeight="1" x14ac:dyDescent="0.2">
      <c r="A2764" s="179"/>
      <c r="B2764" s="180" t="s">
        <v>1</v>
      </c>
      <c r="C2764" s="179" t="s">
        <v>2</v>
      </c>
      <c r="D2764" s="179" t="s">
        <v>3</v>
      </c>
      <c r="E2764" s="281" t="s">
        <v>3297</v>
      </c>
      <c r="F2764" s="281"/>
      <c r="G2764" s="181" t="s">
        <v>4</v>
      </c>
      <c r="H2764" s="180" t="s">
        <v>5</v>
      </c>
      <c r="I2764" s="180" t="s">
        <v>6</v>
      </c>
      <c r="J2764" s="180" t="s">
        <v>8</v>
      </c>
    </row>
    <row r="2765" spans="1:10" customFormat="1" ht="39" customHeight="1" x14ac:dyDescent="0.2">
      <c r="A2765" s="187" t="s">
        <v>3298</v>
      </c>
      <c r="B2765" s="189" t="s">
        <v>3398</v>
      </c>
      <c r="C2765" s="187" t="s">
        <v>15</v>
      </c>
      <c r="D2765" s="187" t="s">
        <v>3399</v>
      </c>
      <c r="E2765" s="282" t="s">
        <v>3338</v>
      </c>
      <c r="F2765" s="282"/>
      <c r="G2765" s="188" t="s">
        <v>3339</v>
      </c>
      <c r="H2765" s="199">
        <v>1</v>
      </c>
      <c r="I2765" s="190">
        <v>22.01</v>
      </c>
      <c r="J2765" s="190">
        <v>22.01</v>
      </c>
    </row>
    <row r="2766" spans="1:10" customFormat="1" ht="39" customHeight="1" x14ac:dyDescent="0.2">
      <c r="A2766" s="200" t="s">
        <v>3300</v>
      </c>
      <c r="B2766" s="201" t="s">
        <v>3752</v>
      </c>
      <c r="C2766" s="200" t="s">
        <v>15</v>
      </c>
      <c r="D2766" s="200" t="s">
        <v>3753</v>
      </c>
      <c r="E2766" s="283" t="s">
        <v>3658</v>
      </c>
      <c r="F2766" s="283"/>
      <c r="G2766" s="202" t="s">
        <v>55</v>
      </c>
      <c r="H2766" s="203">
        <v>1</v>
      </c>
      <c r="I2766" s="204">
        <v>1.17</v>
      </c>
      <c r="J2766" s="204">
        <v>1.17</v>
      </c>
    </row>
    <row r="2767" spans="1:10" customFormat="1" ht="39" customHeight="1" x14ac:dyDescent="0.2">
      <c r="A2767" s="200" t="s">
        <v>3300</v>
      </c>
      <c r="B2767" s="201" t="s">
        <v>3756</v>
      </c>
      <c r="C2767" s="200" t="s">
        <v>15</v>
      </c>
      <c r="D2767" s="200" t="s">
        <v>3757</v>
      </c>
      <c r="E2767" s="283" t="s">
        <v>3658</v>
      </c>
      <c r="F2767" s="283"/>
      <c r="G2767" s="202" t="s">
        <v>55</v>
      </c>
      <c r="H2767" s="203">
        <v>1</v>
      </c>
      <c r="I2767" s="204">
        <v>10.26</v>
      </c>
      <c r="J2767" s="204">
        <v>10.26</v>
      </c>
    </row>
    <row r="2768" spans="1:10" customFormat="1" ht="39" customHeight="1" x14ac:dyDescent="0.2">
      <c r="A2768" s="200" t="s">
        <v>3300</v>
      </c>
      <c r="B2768" s="201" t="s">
        <v>3758</v>
      </c>
      <c r="C2768" s="200" t="s">
        <v>15</v>
      </c>
      <c r="D2768" s="200" t="s">
        <v>3759</v>
      </c>
      <c r="E2768" s="283" t="s">
        <v>3658</v>
      </c>
      <c r="F2768" s="283"/>
      <c r="G2768" s="202" t="s">
        <v>55</v>
      </c>
      <c r="H2768" s="203">
        <v>1</v>
      </c>
      <c r="I2768" s="204">
        <v>5.53</v>
      </c>
      <c r="J2768" s="204">
        <v>5.53</v>
      </c>
    </row>
    <row r="2769" spans="1:10" customFormat="1" ht="39" customHeight="1" x14ac:dyDescent="0.2">
      <c r="A2769" s="200" t="s">
        <v>3300</v>
      </c>
      <c r="B2769" s="201" t="s">
        <v>3754</v>
      </c>
      <c r="C2769" s="200" t="s">
        <v>15</v>
      </c>
      <c r="D2769" s="200" t="s">
        <v>3755</v>
      </c>
      <c r="E2769" s="283" t="s">
        <v>3658</v>
      </c>
      <c r="F2769" s="283"/>
      <c r="G2769" s="202" t="s">
        <v>55</v>
      </c>
      <c r="H2769" s="203">
        <v>1</v>
      </c>
      <c r="I2769" s="204">
        <v>5.05</v>
      </c>
      <c r="J2769" s="204">
        <v>5.05</v>
      </c>
    </row>
    <row r="2770" spans="1:10" customFormat="1" ht="25.5" x14ac:dyDescent="0.2">
      <c r="A2770" s="206"/>
      <c r="B2770" s="206"/>
      <c r="C2770" s="206"/>
      <c r="D2770" s="206"/>
      <c r="E2770" s="206" t="s">
        <v>3313</v>
      </c>
      <c r="F2770" s="207">
        <v>0</v>
      </c>
      <c r="G2770" s="206" t="s">
        <v>3314</v>
      </c>
      <c r="H2770" s="207">
        <v>0</v>
      </c>
      <c r="I2770" s="206" t="s">
        <v>3315</v>
      </c>
      <c r="J2770" s="207">
        <v>0</v>
      </c>
    </row>
    <row r="2771" spans="1:10" customFormat="1" ht="15" thickBot="1" x14ac:dyDescent="0.25">
      <c r="A2771" s="206"/>
      <c r="B2771" s="206"/>
      <c r="C2771" s="206"/>
      <c r="D2771" s="206"/>
      <c r="E2771" s="206" t="s">
        <v>3316</v>
      </c>
      <c r="F2771" s="207">
        <v>6.06</v>
      </c>
      <c r="G2771" s="206"/>
      <c r="H2771" s="285" t="s">
        <v>3317</v>
      </c>
      <c r="I2771" s="285"/>
      <c r="J2771" s="207">
        <v>28.07</v>
      </c>
    </row>
    <row r="2772" spans="1:10" customFormat="1" ht="0.95" customHeight="1" thickTop="1" x14ac:dyDescent="0.2">
      <c r="A2772" s="208"/>
      <c r="B2772" s="208"/>
      <c r="C2772" s="208"/>
      <c r="D2772" s="208"/>
      <c r="E2772" s="208"/>
      <c r="F2772" s="208"/>
      <c r="G2772" s="208"/>
      <c r="H2772" s="208"/>
      <c r="I2772" s="208"/>
      <c r="J2772" s="208"/>
    </row>
    <row r="2773" spans="1:10" customFormat="1" ht="18" customHeight="1" x14ac:dyDescent="0.2">
      <c r="A2773" s="179"/>
      <c r="B2773" s="180" t="s">
        <v>1</v>
      </c>
      <c r="C2773" s="179" t="s">
        <v>2</v>
      </c>
      <c r="D2773" s="179" t="s">
        <v>3</v>
      </c>
      <c r="E2773" s="281" t="s">
        <v>3297</v>
      </c>
      <c r="F2773" s="281"/>
      <c r="G2773" s="181" t="s">
        <v>4</v>
      </c>
      <c r="H2773" s="180" t="s">
        <v>5</v>
      </c>
      <c r="I2773" s="180" t="s">
        <v>6</v>
      </c>
      <c r="J2773" s="180" t="s">
        <v>8</v>
      </c>
    </row>
    <row r="2774" spans="1:10" customFormat="1" ht="39" customHeight="1" x14ac:dyDescent="0.2">
      <c r="A2774" s="187" t="s">
        <v>3298</v>
      </c>
      <c r="B2774" s="189" t="s">
        <v>3754</v>
      </c>
      <c r="C2774" s="187" t="s">
        <v>15</v>
      </c>
      <c r="D2774" s="187" t="s">
        <v>3755</v>
      </c>
      <c r="E2774" s="282" t="s">
        <v>3658</v>
      </c>
      <c r="F2774" s="282"/>
      <c r="G2774" s="188" t="s">
        <v>55</v>
      </c>
      <c r="H2774" s="199">
        <v>1</v>
      </c>
      <c r="I2774" s="190">
        <v>5.05</v>
      </c>
      <c r="J2774" s="190">
        <v>5.05</v>
      </c>
    </row>
    <row r="2775" spans="1:10" customFormat="1" ht="26.1" customHeight="1" x14ac:dyDescent="0.2">
      <c r="A2775" s="107" t="s">
        <v>2572</v>
      </c>
      <c r="B2775" s="109" t="s">
        <v>3060</v>
      </c>
      <c r="C2775" s="107" t="s">
        <v>15</v>
      </c>
      <c r="D2775" s="107" t="s">
        <v>3760</v>
      </c>
      <c r="E2775" s="284" t="s">
        <v>2919</v>
      </c>
      <c r="F2775" s="284"/>
      <c r="G2775" s="108" t="s">
        <v>25</v>
      </c>
      <c r="H2775" s="205">
        <v>6.3999999999999997E-5</v>
      </c>
      <c r="I2775" s="178">
        <v>79060.91</v>
      </c>
      <c r="J2775" s="178">
        <v>5.05</v>
      </c>
    </row>
    <row r="2776" spans="1:10" customFormat="1" ht="25.5" x14ac:dyDescent="0.2">
      <c r="A2776" s="206"/>
      <c r="B2776" s="206"/>
      <c r="C2776" s="206"/>
      <c r="D2776" s="206"/>
      <c r="E2776" s="206" t="s">
        <v>3313</v>
      </c>
      <c r="F2776" s="207">
        <v>0</v>
      </c>
      <c r="G2776" s="206" t="s">
        <v>3314</v>
      </c>
      <c r="H2776" s="207">
        <v>0</v>
      </c>
      <c r="I2776" s="206" t="s">
        <v>3315</v>
      </c>
      <c r="J2776" s="207">
        <v>0</v>
      </c>
    </row>
    <row r="2777" spans="1:10" customFormat="1" ht="15" thickBot="1" x14ac:dyDescent="0.25">
      <c r="A2777" s="206"/>
      <c r="B2777" s="206"/>
      <c r="C2777" s="206"/>
      <c r="D2777" s="206"/>
      <c r="E2777" s="206" t="s">
        <v>3316</v>
      </c>
      <c r="F2777" s="207">
        <v>1.39</v>
      </c>
      <c r="G2777" s="206"/>
      <c r="H2777" s="285" t="s">
        <v>3317</v>
      </c>
      <c r="I2777" s="285"/>
      <c r="J2777" s="207">
        <v>6.44</v>
      </c>
    </row>
    <row r="2778" spans="1:10" customFormat="1" ht="0.95" customHeight="1" thickTop="1" x14ac:dyDescent="0.2">
      <c r="A2778" s="208"/>
      <c r="B2778" s="208"/>
      <c r="C2778" s="208"/>
      <c r="D2778" s="208"/>
      <c r="E2778" s="208"/>
      <c r="F2778" s="208"/>
      <c r="G2778" s="208"/>
      <c r="H2778" s="208"/>
      <c r="I2778" s="208"/>
      <c r="J2778" s="208"/>
    </row>
    <row r="2779" spans="1:10" customFormat="1" ht="18" customHeight="1" x14ac:dyDescent="0.2">
      <c r="A2779" s="179"/>
      <c r="B2779" s="180" t="s">
        <v>1</v>
      </c>
      <c r="C2779" s="179" t="s">
        <v>2</v>
      </c>
      <c r="D2779" s="179" t="s">
        <v>3</v>
      </c>
      <c r="E2779" s="281" t="s">
        <v>3297</v>
      </c>
      <c r="F2779" s="281"/>
      <c r="G2779" s="181" t="s">
        <v>4</v>
      </c>
      <c r="H2779" s="180" t="s">
        <v>5</v>
      </c>
      <c r="I2779" s="180" t="s">
        <v>6</v>
      </c>
      <c r="J2779" s="180" t="s">
        <v>8</v>
      </c>
    </row>
    <row r="2780" spans="1:10" customFormat="1" ht="39" customHeight="1" x14ac:dyDescent="0.2">
      <c r="A2780" s="187" t="s">
        <v>3298</v>
      </c>
      <c r="B2780" s="189" t="s">
        <v>3752</v>
      </c>
      <c r="C2780" s="187" t="s">
        <v>15</v>
      </c>
      <c r="D2780" s="187" t="s">
        <v>3753</v>
      </c>
      <c r="E2780" s="282" t="s">
        <v>3658</v>
      </c>
      <c r="F2780" s="282"/>
      <c r="G2780" s="188" t="s">
        <v>55</v>
      </c>
      <c r="H2780" s="199">
        <v>1</v>
      </c>
      <c r="I2780" s="190">
        <v>1.17</v>
      </c>
      <c r="J2780" s="190">
        <v>1.17</v>
      </c>
    </row>
    <row r="2781" spans="1:10" customFormat="1" ht="26.1" customHeight="1" x14ac:dyDescent="0.2">
      <c r="A2781" s="107" t="s">
        <v>2572</v>
      </c>
      <c r="B2781" s="109" t="s">
        <v>3060</v>
      </c>
      <c r="C2781" s="107" t="s">
        <v>15</v>
      </c>
      <c r="D2781" s="107" t="s">
        <v>3760</v>
      </c>
      <c r="E2781" s="284" t="s">
        <v>2919</v>
      </c>
      <c r="F2781" s="284"/>
      <c r="G2781" s="108" t="s">
        <v>25</v>
      </c>
      <c r="H2781" s="205">
        <v>1.4800000000000001E-5</v>
      </c>
      <c r="I2781" s="178">
        <v>79060.91</v>
      </c>
      <c r="J2781" s="178">
        <v>1.17</v>
      </c>
    </row>
    <row r="2782" spans="1:10" customFormat="1" ht="25.5" x14ac:dyDescent="0.2">
      <c r="A2782" s="206"/>
      <c r="B2782" s="206"/>
      <c r="C2782" s="206"/>
      <c r="D2782" s="206"/>
      <c r="E2782" s="206" t="s">
        <v>3313</v>
      </c>
      <c r="F2782" s="207">
        <v>0</v>
      </c>
      <c r="G2782" s="206" t="s">
        <v>3314</v>
      </c>
      <c r="H2782" s="207">
        <v>0</v>
      </c>
      <c r="I2782" s="206" t="s">
        <v>3315</v>
      </c>
      <c r="J2782" s="207">
        <v>0</v>
      </c>
    </row>
    <row r="2783" spans="1:10" customFormat="1" ht="15" thickBot="1" x14ac:dyDescent="0.25">
      <c r="A2783" s="206"/>
      <c r="B2783" s="206"/>
      <c r="C2783" s="206"/>
      <c r="D2783" s="206"/>
      <c r="E2783" s="206" t="s">
        <v>3316</v>
      </c>
      <c r="F2783" s="207">
        <v>0.32</v>
      </c>
      <c r="G2783" s="206"/>
      <c r="H2783" s="285" t="s">
        <v>3317</v>
      </c>
      <c r="I2783" s="285"/>
      <c r="J2783" s="207">
        <v>1.49</v>
      </c>
    </row>
    <row r="2784" spans="1:10" customFormat="1" ht="0.95" customHeight="1" thickTop="1" x14ac:dyDescent="0.2">
      <c r="A2784" s="208"/>
      <c r="B2784" s="208"/>
      <c r="C2784" s="208"/>
      <c r="D2784" s="208"/>
      <c r="E2784" s="208"/>
      <c r="F2784" s="208"/>
      <c r="G2784" s="208"/>
      <c r="H2784" s="208"/>
      <c r="I2784" s="208"/>
      <c r="J2784" s="208"/>
    </row>
    <row r="2785" spans="1:10" customFormat="1" ht="18" customHeight="1" x14ac:dyDescent="0.2">
      <c r="A2785" s="179"/>
      <c r="B2785" s="180" t="s">
        <v>1</v>
      </c>
      <c r="C2785" s="179" t="s">
        <v>2</v>
      </c>
      <c r="D2785" s="179" t="s">
        <v>3</v>
      </c>
      <c r="E2785" s="281" t="s">
        <v>3297</v>
      </c>
      <c r="F2785" s="281"/>
      <c r="G2785" s="181" t="s">
        <v>4</v>
      </c>
      <c r="H2785" s="180" t="s">
        <v>5</v>
      </c>
      <c r="I2785" s="180" t="s">
        <v>6</v>
      </c>
      <c r="J2785" s="180" t="s">
        <v>8</v>
      </c>
    </row>
    <row r="2786" spans="1:10" customFormat="1" ht="39" customHeight="1" x14ac:dyDescent="0.2">
      <c r="A2786" s="187" t="s">
        <v>3298</v>
      </c>
      <c r="B2786" s="189" t="s">
        <v>3758</v>
      </c>
      <c r="C2786" s="187" t="s">
        <v>15</v>
      </c>
      <c r="D2786" s="187" t="s">
        <v>3759</v>
      </c>
      <c r="E2786" s="282" t="s">
        <v>3658</v>
      </c>
      <c r="F2786" s="282"/>
      <c r="G2786" s="188" t="s">
        <v>55</v>
      </c>
      <c r="H2786" s="199">
        <v>1</v>
      </c>
      <c r="I2786" s="190">
        <v>5.53</v>
      </c>
      <c r="J2786" s="190">
        <v>5.53</v>
      </c>
    </row>
    <row r="2787" spans="1:10" customFormat="1" ht="26.1" customHeight="1" x14ac:dyDescent="0.2">
      <c r="A2787" s="107" t="s">
        <v>2572</v>
      </c>
      <c r="B2787" s="109" t="s">
        <v>3060</v>
      </c>
      <c r="C2787" s="107" t="s">
        <v>15</v>
      </c>
      <c r="D2787" s="107" t="s">
        <v>3760</v>
      </c>
      <c r="E2787" s="284" t="s">
        <v>2919</v>
      </c>
      <c r="F2787" s="284"/>
      <c r="G2787" s="108" t="s">
        <v>25</v>
      </c>
      <c r="H2787" s="205">
        <v>6.9999999999999994E-5</v>
      </c>
      <c r="I2787" s="178">
        <v>79060.91</v>
      </c>
      <c r="J2787" s="178">
        <v>5.53</v>
      </c>
    </row>
    <row r="2788" spans="1:10" customFormat="1" ht="25.5" x14ac:dyDescent="0.2">
      <c r="A2788" s="206"/>
      <c r="B2788" s="206"/>
      <c r="C2788" s="206"/>
      <c r="D2788" s="206"/>
      <c r="E2788" s="206" t="s">
        <v>3313</v>
      </c>
      <c r="F2788" s="207">
        <v>0</v>
      </c>
      <c r="G2788" s="206" t="s">
        <v>3314</v>
      </c>
      <c r="H2788" s="207">
        <v>0</v>
      </c>
      <c r="I2788" s="206" t="s">
        <v>3315</v>
      </c>
      <c r="J2788" s="207">
        <v>0</v>
      </c>
    </row>
    <row r="2789" spans="1:10" customFormat="1" ht="15" thickBot="1" x14ac:dyDescent="0.25">
      <c r="A2789" s="206"/>
      <c r="B2789" s="206"/>
      <c r="C2789" s="206"/>
      <c r="D2789" s="206"/>
      <c r="E2789" s="206" t="s">
        <v>3316</v>
      </c>
      <c r="F2789" s="207">
        <v>1.52</v>
      </c>
      <c r="G2789" s="206"/>
      <c r="H2789" s="285" t="s">
        <v>3317</v>
      </c>
      <c r="I2789" s="285"/>
      <c r="J2789" s="207">
        <v>7.05</v>
      </c>
    </row>
    <row r="2790" spans="1:10" customFormat="1" ht="0.95" customHeight="1" thickTop="1" x14ac:dyDescent="0.2">
      <c r="A2790" s="208"/>
      <c r="B2790" s="208"/>
      <c r="C2790" s="208"/>
      <c r="D2790" s="208"/>
      <c r="E2790" s="208"/>
      <c r="F2790" s="208"/>
      <c r="G2790" s="208"/>
      <c r="H2790" s="208"/>
      <c r="I2790" s="208"/>
      <c r="J2790" s="208"/>
    </row>
    <row r="2791" spans="1:10" customFormat="1" ht="18" customHeight="1" x14ac:dyDescent="0.2">
      <c r="A2791" s="179"/>
      <c r="B2791" s="180" t="s">
        <v>1</v>
      </c>
      <c r="C2791" s="179" t="s">
        <v>2</v>
      </c>
      <c r="D2791" s="179" t="s">
        <v>3</v>
      </c>
      <c r="E2791" s="281" t="s">
        <v>3297</v>
      </c>
      <c r="F2791" s="281"/>
      <c r="G2791" s="181" t="s">
        <v>4</v>
      </c>
      <c r="H2791" s="180" t="s">
        <v>5</v>
      </c>
      <c r="I2791" s="180" t="s">
        <v>6</v>
      </c>
      <c r="J2791" s="180" t="s">
        <v>8</v>
      </c>
    </row>
    <row r="2792" spans="1:10" customFormat="1" ht="39" customHeight="1" x14ac:dyDescent="0.2">
      <c r="A2792" s="187" t="s">
        <v>3298</v>
      </c>
      <c r="B2792" s="189" t="s">
        <v>3756</v>
      </c>
      <c r="C2792" s="187" t="s">
        <v>15</v>
      </c>
      <c r="D2792" s="187" t="s">
        <v>3757</v>
      </c>
      <c r="E2792" s="282" t="s">
        <v>3658</v>
      </c>
      <c r="F2792" s="282"/>
      <c r="G2792" s="188" t="s">
        <v>55</v>
      </c>
      <c r="H2792" s="199">
        <v>1</v>
      </c>
      <c r="I2792" s="190">
        <v>10.26</v>
      </c>
      <c r="J2792" s="190">
        <v>10.26</v>
      </c>
    </row>
    <row r="2793" spans="1:10" customFormat="1" ht="26.1" customHeight="1" x14ac:dyDescent="0.2">
      <c r="A2793" s="107" t="s">
        <v>2572</v>
      </c>
      <c r="B2793" s="109" t="s">
        <v>3061</v>
      </c>
      <c r="C2793" s="107" t="s">
        <v>15</v>
      </c>
      <c r="D2793" s="107" t="s">
        <v>3761</v>
      </c>
      <c r="E2793" s="284" t="s">
        <v>2573</v>
      </c>
      <c r="F2793" s="284"/>
      <c r="G2793" s="108" t="s">
        <v>531</v>
      </c>
      <c r="H2793" s="205">
        <v>1.55</v>
      </c>
      <c r="I2793" s="178">
        <v>6.62</v>
      </c>
      <c r="J2793" s="178">
        <v>10.26</v>
      </c>
    </row>
    <row r="2794" spans="1:10" customFormat="1" ht="25.5" x14ac:dyDescent="0.2">
      <c r="A2794" s="206"/>
      <c r="B2794" s="206"/>
      <c r="C2794" s="206"/>
      <c r="D2794" s="206"/>
      <c r="E2794" s="206" t="s">
        <v>3313</v>
      </c>
      <c r="F2794" s="207">
        <v>0</v>
      </c>
      <c r="G2794" s="206" t="s">
        <v>3314</v>
      </c>
      <c r="H2794" s="207">
        <v>0</v>
      </c>
      <c r="I2794" s="206" t="s">
        <v>3315</v>
      </c>
      <c r="J2794" s="207">
        <v>0</v>
      </c>
    </row>
    <row r="2795" spans="1:10" customFormat="1" ht="15" thickBot="1" x14ac:dyDescent="0.25">
      <c r="A2795" s="206"/>
      <c r="B2795" s="206"/>
      <c r="C2795" s="206"/>
      <c r="D2795" s="206"/>
      <c r="E2795" s="206" t="s">
        <v>3316</v>
      </c>
      <c r="F2795" s="207">
        <v>2.82</v>
      </c>
      <c r="G2795" s="206"/>
      <c r="H2795" s="285" t="s">
        <v>3317</v>
      </c>
      <c r="I2795" s="285"/>
      <c r="J2795" s="207">
        <v>13.08</v>
      </c>
    </row>
    <row r="2796" spans="1:10" customFormat="1" ht="0.95" customHeight="1" thickTop="1" x14ac:dyDescent="0.2">
      <c r="A2796" s="208"/>
      <c r="B2796" s="208"/>
      <c r="C2796" s="208"/>
      <c r="D2796" s="208"/>
      <c r="E2796" s="208"/>
      <c r="F2796" s="208"/>
      <c r="G2796" s="208"/>
      <c r="H2796" s="208"/>
      <c r="I2796" s="208"/>
      <c r="J2796" s="208"/>
    </row>
    <row r="2797" spans="1:10" customFormat="1" ht="18" customHeight="1" x14ac:dyDescent="0.2">
      <c r="A2797" s="179"/>
      <c r="B2797" s="180" t="s">
        <v>1</v>
      </c>
      <c r="C2797" s="179" t="s">
        <v>2</v>
      </c>
      <c r="D2797" s="179" t="s">
        <v>3</v>
      </c>
      <c r="E2797" s="281" t="s">
        <v>3297</v>
      </c>
      <c r="F2797" s="281"/>
      <c r="G2797" s="181" t="s">
        <v>4</v>
      </c>
      <c r="H2797" s="180" t="s">
        <v>5</v>
      </c>
      <c r="I2797" s="180" t="s">
        <v>6</v>
      </c>
      <c r="J2797" s="180" t="s">
        <v>8</v>
      </c>
    </row>
    <row r="2798" spans="1:10" customFormat="1" ht="26.1" customHeight="1" x14ac:dyDescent="0.2">
      <c r="A2798" s="187" t="s">
        <v>3298</v>
      </c>
      <c r="B2798" s="189" t="s">
        <v>3633</v>
      </c>
      <c r="C2798" s="187" t="s">
        <v>15</v>
      </c>
      <c r="D2798" s="187" t="s">
        <v>3634</v>
      </c>
      <c r="E2798" s="282" t="s">
        <v>3306</v>
      </c>
      <c r="F2798" s="282"/>
      <c r="G2798" s="188" t="s">
        <v>55</v>
      </c>
      <c r="H2798" s="199">
        <v>1</v>
      </c>
      <c r="I2798" s="190">
        <v>30.23</v>
      </c>
      <c r="J2798" s="190">
        <v>30.23</v>
      </c>
    </row>
    <row r="2799" spans="1:10" customFormat="1" ht="39" customHeight="1" x14ac:dyDescent="0.2">
      <c r="A2799" s="200" t="s">
        <v>3300</v>
      </c>
      <c r="B2799" s="201" t="s">
        <v>3710</v>
      </c>
      <c r="C2799" s="200" t="s">
        <v>15</v>
      </c>
      <c r="D2799" s="200" t="s">
        <v>3711</v>
      </c>
      <c r="E2799" s="283" t="s">
        <v>3306</v>
      </c>
      <c r="F2799" s="283"/>
      <c r="G2799" s="202" t="s">
        <v>55</v>
      </c>
      <c r="H2799" s="203">
        <v>1</v>
      </c>
      <c r="I2799" s="204">
        <v>0.2</v>
      </c>
      <c r="J2799" s="204">
        <v>0.2</v>
      </c>
    </row>
    <row r="2800" spans="1:10" customFormat="1" ht="26.1" customHeight="1" x14ac:dyDescent="0.2">
      <c r="A2800" s="107" t="s">
        <v>2572</v>
      </c>
      <c r="B2800" s="109" t="s">
        <v>2939</v>
      </c>
      <c r="C2800" s="107" t="s">
        <v>15</v>
      </c>
      <c r="D2800" s="107" t="s">
        <v>3617</v>
      </c>
      <c r="E2800" s="284" t="s">
        <v>3615</v>
      </c>
      <c r="F2800" s="284"/>
      <c r="G2800" s="108" t="s">
        <v>55</v>
      </c>
      <c r="H2800" s="205">
        <v>1</v>
      </c>
      <c r="I2800" s="178">
        <v>1.57</v>
      </c>
      <c r="J2800" s="178">
        <v>1.57</v>
      </c>
    </row>
    <row r="2801" spans="1:10" customFormat="1" ht="26.1" customHeight="1" x14ac:dyDescent="0.2">
      <c r="A2801" s="107" t="s">
        <v>2572</v>
      </c>
      <c r="B2801" s="109" t="s">
        <v>2938</v>
      </c>
      <c r="C2801" s="107" t="s">
        <v>15</v>
      </c>
      <c r="D2801" s="107" t="s">
        <v>3614</v>
      </c>
      <c r="E2801" s="284" t="s">
        <v>3615</v>
      </c>
      <c r="F2801" s="284"/>
      <c r="G2801" s="108" t="s">
        <v>55</v>
      </c>
      <c r="H2801" s="205">
        <v>1</v>
      </c>
      <c r="I2801" s="178">
        <v>0.9</v>
      </c>
      <c r="J2801" s="178">
        <v>0.9</v>
      </c>
    </row>
    <row r="2802" spans="1:10" customFormat="1" ht="26.1" customHeight="1" x14ac:dyDescent="0.2">
      <c r="A2802" s="107" t="s">
        <v>2572</v>
      </c>
      <c r="B2802" s="109" t="s">
        <v>2937</v>
      </c>
      <c r="C2802" s="107" t="s">
        <v>15</v>
      </c>
      <c r="D2802" s="107" t="s">
        <v>3618</v>
      </c>
      <c r="E2802" s="284" t="s">
        <v>3615</v>
      </c>
      <c r="F2802" s="284"/>
      <c r="G2802" s="108" t="s">
        <v>55</v>
      </c>
      <c r="H2802" s="205">
        <v>1</v>
      </c>
      <c r="I2802" s="178">
        <v>2.41</v>
      </c>
      <c r="J2802" s="178">
        <v>2.41</v>
      </c>
    </row>
    <row r="2803" spans="1:10" customFormat="1" ht="26.1" customHeight="1" x14ac:dyDescent="0.2">
      <c r="A2803" s="107" t="s">
        <v>2572</v>
      </c>
      <c r="B2803" s="109" t="s">
        <v>2970</v>
      </c>
      <c r="C2803" s="107" t="s">
        <v>15</v>
      </c>
      <c r="D2803" s="107" t="s">
        <v>2971</v>
      </c>
      <c r="E2803" s="284" t="s">
        <v>3615</v>
      </c>
      <c r="F2803" s="284"/>
      <c r="G2803" s="108" t="s">
        <v>55</v>
      </c>
      <c r="H2803" s="205">
        <v>1</v>
      </c>
      <c r="I2803" s="178">
        <v>0.9</v>
      </c>
      <c r="J2803" s="178">
        <v>0.9</v>
      </c>
    </row>
    <row r="2804" spans="1:10" customFormat="1" ht="26.1" customHeight="1" x14ac:dyDescent="0.2">
      <c r="A2804" s="107" t="s">
        <v>2572</v>
      </c>
      <c r="B2804" s="109" t="s">
        <v>3032</v>
      </c>
      <c r="C2804" s="107" t="s">
        <v>15</v>
      </c>
      <c r="D2804" s="107" t="s">
        <v>3712</v>
      </c>
      <c r="E2804" s="284" t="s">
        <v>2609</v>
      </c>
      <c r="F2804" s="284"/>
      <c r="G2804" s="108" t="s">
        <v>55</v>
      </c>
      <c r="H2804" s="205">
        <v>1</v>
      </c>
      <c r="I2804" s="178">
        <v>24.11</v>
      </c>
      <c r="J2804" s="178">
        <v>24.11</v>
      </c>
    </row>
    <row r="2805" spans="1:10" customFormat="1" ht="26.1" customHeight="1" x14ac:dyDescent="0.2">
      <c r="A2805" s="107" t="s">
        <v>2572</v>
      </c>
      <c r="B2805" s="109" t="s">
        <v>2940</v>
      </c>
      <c r="C2805" s="107" t="s">
        <v>15</v>
      </c>
      <c r="D2805" s="107" t="s">
        <v>3616</v>
      </c>
      <c r="E2805" s="284" t="s">
        <v>3615</v>
      </c>
      <c r="F2805" s="284"/>
      <c r="G2805" s="108" t="s">
        <v>55</v>
      </c>
      <c r="H2805" s="205">
        <v>1</v>
      </c>
      <c r="I2805" s="178">
        <v>0.11</v>
      </c>
      <c r="J2805" s="178">
        <v>0.11</v>
      </c>
    </row>
    <row r="2806" spans="1:10" customFormat="1" ht="26.1" customHeight="1" x14ac:dyDescent="0.2">
      <c r="A2806" s="107" t="s">
        <v>2572</v>
      </c>
      <c r="B2806" s="109" t="s">
        <v>2968</v>
      </c>
      <c r="C2806" s="107" t="s">
        <v>15</v>
      </c>
      <c r="D2806" s="107" t="s">
        <v>2969</v>
      </c>
      <c r="E2806" s="284" t="s">
        <v>3615</v>
      </c>
      <c r="F2806" s="284"/>
      <c r="G2806" s="108" t="s">
        <v>55</v>
      </c>
      <c r="H2806" s="205">
        <v>1</v>
      </c>
      <c r="I2806" s="178">
        <v>0.03</v>
      </c>
      <c r="J2806" s="178">
        <v>0.03</v>
      </c>
    </row>
    <row r="2807" spans="1:10" customFormat="1" ht="25.5" x14ac:dyDescent="0.2">
      <c r="A2807" s="206"/>
      <c r="B2807" s="206"/>
      <c r="C2807" s="206"/>
      <c r="D2807" s="206"/>
      <c r="E2807" s="206" t="s">
        <v>3313</v>
      </c>
      <c r="F2807" s="207">
        <v>24.31</v>
      </c>
      <c r="G2807" s="206" t="s">
        <v>3314</v>
      </c>
      <c r="H2807" s="207">
        <v>0</v>
      </c>
      <c r="I2807" s="206" t="s">
        <v>3315</v>
      </c>
      <c r="J2807" s="207">
        <v>24.31</v>
      </c>
    </row>
    <row r="2808" spans="1:10" customFormat="1" ht="15" thickBot="1" x14ac:dyDescent="0.25">
      <c r="A2808" s="206"/>
      <c r="B2808" s="206"/>
      <c r="C2808" s="206"/>
      <c r="D2808" s="206"/>
      <c r="E2808" s="206" t="s">
        <v>3316</v>
      </c>
      <c r="F2808" s="207">
        <v>8.32</v>
      </c>
      <c r="G2808" s="206"/>
      <c r="H2808" s="285" t="s">
        <v>3317</v>
      </c>
      <c r="I2808" s="285"/>
      <c r="J2808" s="207">
        <v>38.549999999999997</v>
      </c>
    </row>
    <row r="2809" spans="1:10" customFormat="1" ht="0.95" customHeight="1" thickTop="1" x14ac:dyDescent="0.2">
      <c r="A2809" s="208"/>
      <c r="B2809" s="208"/>
      <c r="C2809" s="208"/>
      <c r="D2809" s="208"/>
      <c r="E2809" s="208"/>
      <c r="F2809" s="208"/>
      <c r="G2809" s="208"/>
      <c r="H2809" s="208"/>
      <c r="I2809" s="208"/>
      <c r="J2809" s="208"/>
    </row>
    <row r="2810" spans="1:10" customFormat="1" ht="18" customHeight="1" x14ac:dyDescent="0.2">
      <c r="A2810" s="179"/>
      <c r="B2810" s="180" t="s">
        <v>1</v>
      </c>
      <c r="C2810" s="179" t="s">
        <v>2</v>
      </c>
      <c r="D2810" s="179" t="s">
        <v>3</v>
      </c>
      <c r="E2810" s="281" t="s">
        <v>3297</v>
      </c>
      <c r="F2810" s="281"/>
      <c r="G2810" s="181" t="s">
        <v>4</v>
      </c>
      <c r="H2810" s="180" t="s">
        <v>5</v>
      </c>
      <c r="I2810" s="180" t="s">
        <v>6</v>
      </c>
      <c r="J2810" s="180" t="s">
        <v>8</v>
      </c>
    </row>
    <row r="2811" spans="1:10" customFormat="1" ht="24" customHeight="1" x14ac:dyDescent="0.2">
      <c r="A2811" s="187" t="s">
        <v>3298</v>
      </c>
      <c r="B2811" s="189" t="s">
        <v>3746</v>
      </c>
      <c r="C2811" s="187" t="s">
        <v>15</v>
      </c>
      <c r="D2811" s="187" t="s">
        <v>3747</v>
      </c>
      <c r="E2811" s="282" t="s">
        <v>3306</v>
      </c>
      <c r="F2811" s="282"/>
      <c r="G2811" s="188" t="s">
        <v>55</v>
      </c>
      <c r="H2811" s="199">
        <v>1</v>
      </c>
      <c r="I2811" s="190">
        <v>30.42</v>
      </c>
      <c r="J2811" s="190">
        <v>30.42</v>
      </c>
    </row>
    <row r="2812" spans="1:10" customFormat="1" ht="26.1" customHeight="1" x14ac:dyDescent="0.2">
      <c r="A2812" s="200" t="s">
        <v>3300</v>
      </c>
      <c r="B2812" s="201" t="s">
        <v>3713</v>
      </c>
      <c r="C2812" s="200" t="s">
        <v>15</v>
      </c>
      <c r="D2812" s="200" t="s">
        <v>3714</v>
      </c>
      <c r="E2812" s="283" t="s">
        <v>3306</v>
      </c>
      <c r="F2812" s="283"/>
      <c r="G2812" s="202" t="s">
        <v>55</v>
      </c>
      <c r="H2812" s="203">
        <v>1</v>
      </c>
      <c r="I2812" s="204">
        <v>0.39</v>
      </c>
      <c r="J2812" s="204">
        <v>0.39</v>
      </c>
    </row>
    <row r="2813" spans="1:10" customFormat="1" ht="24" customHeight="1" x14ac:dyDescent="0.2">
      <c r="A2813" s="107" t="s">
        <v>2572</v>
      </c>
      <c r="B2813" s="109" t="s">
        <v>3033</v>
      </c>
      <c r="C2813" s="107" t="s">
        <v>15</v>
      </c>
      <c r="D2813" s="107" t="s">
        <v>3715</v>
      </c>
      <c r="E2813" s="284" t="s">
        <v>2609</v>
      </c>
      <c r="F2813" s="284"/>
      <c r="G2813" s="108" t="s">
        <v>55</v>
      </c>
      <c r="H2813" s="205">
        <v>1</v>
      </c>
      <c r="I2813" s="178">
        <v>24.11</v>
      </c>
      <c r="J2813" s="178">
        <v>24.11</v>
      </c>
    </row>
    <row r="2814" spans="1:10" customFormat="1" ht="26.1" customHeight="1" x14ac:dyDescent="0.2">
      <c r="A2814" s="107" t="s">
        <v>2572</v>
      </c>
      <c r="B2814" s="109" t="s">
        <v>2970</v>
      </c>
      <c r="C2814" s="107" t="s">
        <v>15</v>
      </c>
      <c r="D2814" s="107" t="s">
        <v>2971</v>
      </c>
      <c r="E2814" s="284" t="s">
        <v>3615</v>
      </c>
      <c r="F2814" s="284"/>
      <c r="G2814" s="108" t="s">
        <v>55</v>
      </c>
      <c r="H2814" s="205">
        <v>1</v>
      </c>
      <c r="I2814" s="178">
        <v>0.9</v>
      </c>
      <c r="J2814" s="178">
        <v>0.9</v>
      </c>
    </row>
    <row r="2815" spans="1:10" customFormat="1" ht="26.1" customHeight="1" x14ac:dyDescent="0.2">
      <c r="A2815" s="107" t="s">
        <v>2572</v>
      </c>
      <c r="B2815" s="109" t="s">
        <v>2939</v>
      </c>
      <c r="C2815" s="107" t="s">
        <v>15</v>
      </c>
      <c r="D2815" s="107" t="s">
        <v>3617</v>
      </c>
      <c r="E2815" s="284" t="s">
        <v>3615</v>
      </c>
      <c r="F2815" s="284"/>
      <c r="G2815" s="108" t="s">
        <v>55</v>
      </c>
      <c r="H2815" s="205">
        <v>1</v>
      </c>
      <c r="I2815" s="178">
        <v>1.57</v>
      </c>
      <c r="J2815" s="178">
        <v>1.57</v>
      </c>
    </row>
    <row r="2816" spans="1:10" customFormat="1" ht="26.1" customHeight="1" x14ac:dyDescent="0.2">
      <c r="A2816" s="107" t="s">
        <v>2572</v>
      </c>
      <c r="B2816" s="109" t="s">
        <v>2968</v>
      </c>
      <c r="C2816" s="107" t="s">
        <v>15</v>
      </c>
      <c r="D2816" s="107" t="s">
        <v>2969</v>
      </c>
      <c r="E2816" s="284" t="s">
        <v>3615</v>
      </c>
      <c r="F2816" s="284"/>
      <c r="G2816" s="108" t="s">
        <v>55</v>
      </c>
      <c r="H2816" s="205">
        <v>1</v>
      </c>
      <c r="I2816" s="178">
        <v>0.03</v>
      </c>
      <c r="J2816" s="178">
        <v>0.03</v>
      </c>
    </row>
    <row r="2817" spans="1:10" customFormat="1" ht="26.1" customHeight="1" x14ac:dyDescent="0.2">
      <c r="A2817" s="107" t="s">
        <v>2572</v>
      </c>
      <c r="B2817" s="109" t="s">
        <v>2937</v>
      </c>
      <c r="C2817" s="107" t="s">
        <v>15</v>
      </c>
      <c r="D2817" s="107" t="s">
        <v>3618</v>
      </c>
      <c r="E2817" s="284" t="s">
        <v>3615</v>
      </c>
      <c r="F2817" s="284"/>
      <c r="G2817" s="108" t="s">
        <v>55</v>
      </c>
      <c r="H2817" s="205">
        <v>1</v>
      </c>
      <c r="I2817" s="178">
        <v>2.41</v>
      </c>
      <c r="J2817" s="178">
        <v>2.41</v>
      </c>
    </row>
    <row r="2818" spans="1:10" customFormat="1" ht="26.1" customHeight="1" x14ac:dyDescent="0.2">
      <c r="A2818" s="107" t="s">
        <v>2572</v>
      </c>
      <c r="B2818" s="109" t="s">
        <v>2938</v>
      </c>
      <c r="C2818" s="107" t="s">
        <v>15</v>
      </c>
      <c r="D2818" s="107" t="s">
        <v>3614</v>
      </c>
      <c r="E2818" s="284" t="s">
        <v>3615</v>
      </c>
      <c r="F2818" s="284"/>
      <c r="G2818" s="108" t="s">
        <v>55</v>
      </c>
      <c r="H2818" s="205">
        <v>1</v>
      </c>
      <c r="I2818" s="178">
        <v>0.9</v>
      </c>
      <c r="J2818" s="178">
        <v>0.9</v>
      </c>
    </row>
    <row r="2819" spans="1:10" customFormat="1" ht="26.1" customHeight="1" x14ac:dyDescent="0.2">
      <c r="A2819" s="107" t="s">
        <v>2572</v>
      </c>
      <c r="B2819" s="109" t="s">
        <v>2940</v>
      </c>
      <c r="C2819" s="107" t="s">
        <v>15</v>
      </c>
      <c r="D2819" s="107" t="s">
        <v>3616</v>
      </c>
      <c r="E2819" s="284" t="s">
        <v>3615</v>
      </c>
      <c r="F2819" s="284"/>
      <c r="G2819" s="108" t="s">
        <v>55</v>
      </c>
      <c r="H2819" s="205">
        <v>1</v>
      </c>
      <c r="I2819" s="178">
        <v>0.11</v>
      </c>
      <c r="J2819" s="178">
        <v>0.11</v>
      </c>
    </row>
    <row r="2820" spans="1:10" customFormat="1" ht="25.5" x14ac:dyDescent="0.2">
      <c r="A2820" s="206"/>
      <c r="B2820" s="206"/>
      <c r="C2820" s="206"/>
      <c r="D2820" s="206"/>
      <c r="E2820" s="206" t="s">
        <v>3313</v>
      </c>
      <c r="F2820" s="207">
        <v>24.5</v>
      </c>
      <c r="G2820" s="206" t="s">
        <v>3314</v>
      </c>
      <c r="H2820" s="207">
        <v>0</v>
      </c>
      <c r="I2820" s="206" t="s">
        <v>3315</v>
      </c>
      <c r="J2820" s="207">
        <v>24.5</v>
      </c>
    </row>
    <row r="2821" spans="1:10" customFormat="1" ht="15" thickBot="1" x14ac:dyDescent="0.25">
      <c r="A2821" s="206"/>
      <c r="B2821" s="206"/>
      <c r="C2821" s="206"/>
      <c r="D2821" s="206"/>
      <c r="E2821" s="206" t="s">
        <v>3316</v>
      </c>
      <c r="F2821" s="207">
        <v>8.3699999999999992</v>
      </c>
      <c r="G2821" s="206"/>
      <c r="H2821" s="285" t="s">
        <v>3317</v>
      </c>
      <c r="I2821" s="285"/>
      <c r="J2821" s="207">
        <v>38.79</v>
      </c>
    </row>
    <row r="2822" spans="1:10" customFormat="1" ht="0.95" customHeight="1" thickTop="1" x14ac:dyDescent="0.2">
      <c r="A2822" s="208"/>
      <c r="B2822" s="208"/>
      <c r="C2822" s="208"/>
      <c r="D2822" s="208"/>
      <c r="E2822" s="208"/>
      <c r="F2822" s="208"/>
      <c r="G2822" s="208"/>
      <c r="H2822" s="208"/>
      <c r="I2822" s="208"/>
      <c r="J2822" s="208"/>
    </row>
    <row r="2823" spans="1:10" customFormat="1" ht="18" customHeight="1" x14ac:dyDescent="0.2">
      <c r="A2823" s="179"/>
      <c r="B2823" s="180" t="s">
        <v>1</v>
      </c>
      <c r="C2823" s="179" t="s">
        <v>2</v>
      </c>
      <c r="D2823" s="179" t="s">
        <v>3</v>
      </c>
      <c r="E2823" s="281" t="s">
        <v>3297</v>
      </c>
      <c r="F2823" s="281"/>
      <c r="G2823" s="181" t="s">
        <v>4</v>
      </c>
      <c r="H2823" s="180" t="s">
        <v>5</v>
      </c>
      <c r="I2823" s="180" t="s">
        <v>6</v>
      </c>
      <c r="J2823" s="180" t="s">
        <v>8</v>
      </c>
    </row>
    <row r="2824" spans="1:10" customFormat="1" ht="26.1" customHeight="1" x14ac:dyDescent="0.2">
      <c r="A2824" s="187" t="s">
        <v>3298</v>
      </c>
      <c r="B2824" s="189" t="s">
        <v>3685</v>
      </c>
      <c r="C2824" s="187" t="s">
        <v>15</v>
      </c>
      <c r="D2824" s="187" t="s">
        <v>3686</v>
      </c>
      <c r="E2824" s="282" t="s">
        <v>3306</v>
      </c>
      <c r="F2824" s="282"/>
      <c r="G2824" s="188" t="s">
        <v>55</v>
      </c>
      <c r="H2824" s="199">
        <v>1</v>
      </c>
      <c r="I2824" s="190">
        <v>40.58</v>
      </c>
      <c r="J2824" s="190">
        <v>40.58</v>
      </c>
    </row>
    <row r="2825" spans="1:10" customFormat="1" ht="26.1" customHeight="1" x14ac:dyDescent="0.2">
      <c r="A2825" s="200" t="s">
        <v>3300</v>
      </c>
      <c r="B2825" s="201" t="s">
        <v>3716</v>
      </c>
      <c r="C2825" s="200" t="s">
        <v>15</v>
      </c>
      <c r="D2825" s="200" t="s">
        <v>3717</v>
      </c>
      <c r="E2825" s="283" t="s">
        <v>3306</v>
      </c>
      <c r="F2825" s="283"/>
      <c r="G2825" s="202" t="s">
        <v>55</v>
      </c>
      <c r="H2825" s="203">
        <v>1</v>
      </c>
      <c r="I2825" s="204">
        <v>0.39</v>
      </c>
      <c r="J2825" s="204">
        <v>0.39</v>
      </c>
    </row>
    <row r="2826" spans="1:10" customFormat="1" ht="26.1" customHeight="1" x14ac:dyDescent="0.2">
      <c r="A2826" s="107" t="s">
        <v>2572</v>
      </c>
      <c r="B2826" s="109" t="s">
        <v>3034</v>
      </c>
      <c r="C2826" s="107" t="s">
        <v>15</v>
      </c>
      <c r="D2826" s="107" t="s">
        <v>3718</v>
      </c>
      <c r="E2826" s="284" t="s">
        <v>2609</v>
      </c>
      <c r="F2826" s="284"/>
      <c r="G2826" s="108" t="s">
        <v>55</v>
      </c>
      <c r="H2826" s="205">
        <v>1</v>
      </c>
      <c r="I2826" s="178">
        <v>34.270000000000003</v>
      </c>
      <c r="J2826" s="178">
        <v>34.270000000000003</v>
      </c>
    </row>
    <row r="2827" spans="1:10" customFormat="1" ht="26.1" customHeight="1" x14ac:dyDescent="0.2">
      <c r="A2827" s="107" t="s">
        <v>2572</v>
      </c>
      <c r="B2827" s="109" t="s">
        <v>2938</v>
      </c>
      <c r="C2827" s="107" t="s">
        <v>15</v>
      </c>
      <c r="D2827" s="107" t="s">
        <v>3614</v>
      </c>
      <c r="E2827" s="284" t="s">
        <v>3615</v>
      </c>
      <c r="F2827" s="284"/>
      <c r="G2827" s="108" t="s">
        <v>55</v>
      </c>
      <c r="H2827" s="205">
        <v>1</v>
      </c>
      <c r="I2827" s="178">
        <v>0.9</v>
      </c>
      <c r="J2827" s="178">
        <v>0.9</v>
      </c>
    </row>
    <row r="2828" spans="1:10" customFormat="1" ht="26.1" customHeight="1" x14ac:dyDescent="0.2">
      <c r="A2828" s="107" t="s">
        <v>2572</v>
      </c>
      <c r="B2828" s="109" t="s">
        <v>2940</v>
      </c>
      <c r="C2828" s="107" t="s">
        <v>15</v>
      </c>
      <c r="D2828" s="107" t="s">
        <v>3616</v>
      </c>
      <c r="E2828" s="284" t="s">
        <v>3615</v>
      </c>
      <c r="F2828" s="284"/>
      <c r="G2828" s="108" t="s">
        <v>55</v>
      </c>
      <c r="H2828" s="205">
        <v>1</v>
      </c>
      <c r="I2828" s="178">
        <v>0.11</v>
      </c>
      <c r="J2828" s="178">
        <v>0.11</v>
      </c>
    </row>
    <row r="2829" spans="1:10" customFormat="1" ht="26.1" customHeight="1" x14ac:dyDescent="0.2">
      <c r="A2829" s="107" t="s">
        <v>2572</v>
      </c>
      <c r="B2829" s="109" t="s">
        <v>2937</v>
      </c>
      <c r="C2829" s="107" t="s">
        <v>15</v>
      </c>
      <c r="D2829" s="107" t="s">
        <v>3618</v>
      </c>
      <c r="E2829" s="284" t="s">
        <v>3615</v>
      </c>
      <c r="F2829" s="284"/>
      <c r="G2829" s="108" t="s">
        <v>55</v>
      </c>
      <c r="H2829" s="205">
        <v>1</v>
      </c>
      <c r="I2829" s="178">
        <v>2.41</v>
      </c>
      <c r="J2829" s="178">
        <v>2.41</v>
      </c>
    </row>
    <row r="2830" spans="1:10" customFormat="1" ht="26.1" customHeight="1" x14ac:dyDescent="0.2">
      <c r="A2830" s="107" t="s">
        <v>2572</v>
      </c>
      <c r="B2830" s="109" t="s">
        <v>2970</v>
      </c>
      <c r="C2830" s="107" t="s">
        <v>15</v>
      </c>
      <c r="D2830" s="107" t="s">
        <v>2971</v>
      </c>
      <c r="E2830" s="284" t="s">
        <v>3615</v>
      </c>
      <c r="F2830" s="284"/>
      <c r="G2830" s="108" t="s">
        <v>55</v>
      </c>
      <c r="H2830" s="205">
        <v>1</v>
      </c>
      <c r="I2830" s="178">
        <v>0.9</v>
      </c>
      <c r="J2830" s="178">
        <v>0.9</v>
      </c>
    </row>
    <row r="2831" spans="1:10" customFormat="1" ht="26.1" customHeight="1" x14ac:dyDescent="0.2">
      <c r="A2831" s="107" t="s">
        <v>2572</v>
      </c>
      <c r="B2831" s="109" t="s">
        <v>2939</v>
      </c>
      <c r="C2831" s="107" t="s">
        <v>15</v>
      </c>
      <c r="D2831" s="107" t="s">
        <v>3617</v>
      </c>
      <c r="E2831" s="284" t="s">
        <v>3615</v>
      </c>
      <c r="F2831" s="284"/>
      <c r="G2831" s="108" t="s">
        <v>55</v>
      </c>
      <c r="H2831" s="205">
        <v>1</v>
      </c>
      <c r="I2831" s="178">
        <v>1.57</v>
      </c>
      <c r="J2831" s="178">
        <v>1.57</v>
      </c>
    </row>
    <row r="2832" spans="1:10" customFormat="1" ht="26.1" customHeight="1" x14ac:dyDescent="0.2">
      <c r="A2832" s="107" t="s">
        <v>2572</v>
      </c>
      <c r="B2832" s="109" t="s">
        <v>2968</v>
      </c>
      <c r="C2832" s="107" t="s">
        <v>15</v>
      </c>
      <c r="D2832" s="107" t="s">
        <v>2969</v>
      </c>
      <c r="E2832" s="284" t="s">
        <v>3615</v>
      </c>
      <c r="F2832" s="284"/>
      <c r="G2832" s="108" t="s">
        <v>55</v>
      </c>
      <c r="H2832" s="205">
        <v>1</v>
      </c>
      <c r="I2832" s="178">
        <v>0.03</v>
      </c>
      <c r="J2832" s="178">
        <v>0.03</v>
      </c>
    </row>
    <row r="2833" spans="1:10" customFormat="1" ht="25.5" x14ac:dyDescent="0.2">
      <c r="A2833" s="206"/>
      <c r="B2833" s="206"/>
      <c r="C2833" s="206"/>
      <c r="D2833" s="206"/>
      <c r="E2833" s="206" t="s">
        <v>3313</v>
      </c>
      <c r="F2833" s="207">
        <v>34.659999999999997</v>
      </c>
      <c r="G2833" s="206" t="s">
        <v>3314</v>
      </c>
      <c r="H2833" s="207">
        <v>0</v>
      </c>
      <c r="I2833" s="206" t="s">
        <v>3315</v>
      </c>
      <c r="J2833" s="207">
        <v>34.659999999999997</v>
      </c>
    </row>
    <row r="2834" spans="1:10" customFormat="1" ht="15" thickBot="1" x14ac:dyDescent="0.25">
      <c r="A2834" s="206"/>
      <c r="B2834" s="206"/>
      <c r="C2834" s="206"/>
      <c r="D2834" s="206"/>
      <c r="E2834" s="206" t="s">
        <v>3316</v>
      </c>
      <c r="F2834" s="207">
        <v>11.17</v>
      </c>
      <c r="G2834" s="206"/>
      <c r="H2834" s="285" t="s">
        <v>3317</v>
      </c>
      <c r="I2834" s="285"/>
      <c r="J2834" s="207">
        <v>51.75</v>
      </c>
    </row>
    <row r="2835" spans="1:10" customFormat="1" ht="0.95" customHeight="1" thickTop="1" x14ac:dyDescent="0.2">
      <c r="A2835" s="208"/>
      <c r="B2835" s="208"/>
      <c r="C2835" s="208"/>
      <c r="D2835" s="208"/>
      <c r="E2835" s="208"/>
      <c r="F2835" s="208"/>
      <c r="G2835" s="208"/>
      <c r="H2835" s="208"/>
      <c r="I2835" s="208"/>
      <c r="J2835" s="208"/>
    </row>
    <row r="2836" spans="1:10" customFormat="1" ht="18" customHeight="1" x14ac:dyDescent="0.2">
      <c r="A2836" s="179"/>
      <c r="B2836" s="180" t="s">
        <v>1</v>
      </c>
      <c r="C2836" s="179" t="s">
        <v>2</v>
      </c>
      <c r="D2836" s="179" t="s">
        <v>3</v>
      </c>
      <c r="E2836" s="281" t="s">
        <v>3297</v>
      </c>
      <c r="F2836" s="281"/>
      <c r="G2836" s="181" t="s">
        <v>4</v>
      </c>
      <c r="H2836" s="180" t="s">
        <v>5</v>
      </c>
      <c r="I2836" s="180" t="s">
        <v>6</v>
      </c>
      <c r="J2836" s="180" t="s">
        <v>8</v>
      </c>
    </row>
    <row r="2837" spans="1:10" customFormat="1" ht="24" customHeight="1" x14ac:dyDescent="0.2">
      <c r="A2837" s="187" t="s">
        <v>3298</v>
      </c>
      <c r="B2837" s="189" t="s">
        <v>3334</v>
      </c>
      <c r="C2837" s="187" t="s">
        <v>15</v>
      </c>
      <c r="D2837" s="187" t="s">
        <v>3335</v>
      </c>
      <c r="E2837" s="282" t="s">
        <v>3306</v>
      </c>
      <c r="F2837" s="282"/>
      <c r="G2837" s="188" t="s">
        <v>55</v>
      </c>
      <c r="H2837" s="199">
        <v>1</v>
      </c>
      <c r="I2837" s="190">
        <v>31.67</v>
      </c>
      <c r="J2837" s="190">
        <v>31.67</v>
      </c>
    </row>
    <row r="2838" spans="1:10" customFormat="1" ht="26.1" customHeight="1" x14ac:dyDescent="0.2">
      <c r="A2838" s="200" t="s">
        <v>3300</v>
      </c>
      <c r="B2838" s="201" t="s">
        <v>3719</v>
      </c>
      <c r="C2838" s="200" t="s">
        <v>15</v>
      </c>
      <c r="D2838" s="200" t="s">
        <v>3720</v>
      </c>
      <c r="E2838" s="283" t="s">
        <v>3306</v>
      </c>
      <c r="F2838" s="283"/>
      <c r="G2838" s="202" t="s">
        <v>55</v>
      </c>
      <c r="H2838" s="203">
        <v>1</v>
      </c>
      <c r="I2838" s="204">
        <v>0.5</v>
      </c>
      <c r="J2838" s="204">
        <v>0.5</v>
      </c>
    </row>
    <row r="2839" spans="1:10" customFormat="1" ht="26.1" customHeight="1" x14ac:dyDescent="0.2">
      <c r="A2839" s="107" t="s">
        <v>2572</v>
      </c>
      <c r="B2839" s="109" t="s">
        <v>2937</v>
      </c>
      <c r="C2839" s="107" t="s">
        <v>15</v>
      </c>
      <c r="D2839" s="107" t="s">
        <v>3618</v>
      </c>
      <c r="E2839" s="284" t="s">
        <v>3615</v>
      </c>
      <c r="F2839" s="284"/>
      <c r="G2839" s="108" t="s">
        <v>55</v>
      </c>
      <c r="H2839" s="205">
        <v>1</v>
      </c>
      <c r="I2839" s="178">
        <v>2.41</v>
      </c>
      <c r="J2839" s="178">
        <v>2.41</v>
      </c>
    </row>
    <row r="2840" spans="1:10" customFormat="1" ht="26.1" customHeight="1" x14ac:dyDescent="0.2">
      <c r="A2840" s="107" t="s">
        <v>2572</v>
      </c>
      <c r="B2840" s="109" t="s">
        <v>2940</v>
      </c>
      <c r="C2840" s="107" t="s">
        <v>15</v>
      </c>
      <c r="D2840" s="107" t="s">
        <v>3616</v>
      </c>
      <c r="E2840" s="284" t="s">
        <v>3615</v>
      </c>
      <c r="F2840" s="284"/>
      <c r="G2840" s="108" t="s">
        <v>55</v>
      </c>
      <c r="H2840" s="205">
        <v>1</v>
      </c>
      <c r="I2840" s="178">
        <v>0.11</v>
      </c>
      <c r="J2840" s="178">
        <v>0.11</v>
      </c>
    </row>
    <row r="2841" spans="1:10" customFormat="1" ht="26.1" customHeight="1" x14ac:dyDescent="0.2">
      <c r="A2841" s="107" t="s">
        <v>2572</v>
      </c>
      <c r="B2841" s="109" t="s">
        <v>2941</v>
      </c>
      <c r="C2841" s="107" t="s">
        <v>15</v>
      </c>
      <c r="D2841" s="107" t="s">
        <v>2942</v>
      </c>
      <c r="E2841" s="284" t="s">
        <v>3615</v>
      </c>
      <c r="F2841" s="284"/>
      <c r="G2841" s="108" t="s">
        <v>55</v>
      </c>
      <c r="H2841" s="205">
        <v>1</v>
      </c>
      <c r="I2841" s="178">
        <v>0.8</v>
      </c>
      <c r="J2841" s="178">
        <v>0.8</v>
      </c>
    </row>
    <row r="2842" spans="1:10" customFormat="1" ht="24" customHeight="1" x14ac:dyDescent="0.2">
      <c r="A2842" s="107" t="s">
        <v>2572</v>
      </c>
      <c r="B2842" s="109" t="s">
        <v>3035</v>
      </c>
      <c r="C2842" s="107" t="s">
        <v>15</v>
      </c>
      <c r="D2842" s="107" t="s">
        <v>3036</v>
      </c>
      <c r="E2842" s="284" t="s">
        <v>2609</v>
      </c>
      <c r="F2842" s="284"/>
      <c r="G2842" s="108" t="s">
        <v>55</v>
      </c>
      <c r="H2842" s="205">
        <v>1</v>
      </c>
      <c r="I2842" s="178">
        <v>23.95</v>
      </c>
      <c r="J2842" s="178">
        <v>23.95</v>
      </c>
    </row>
    <row r="2843" spans="1:10" customFormat="1" ht="26.1" customHeight="1" x14ac:dyDescent="0.2">
      <c r="A2843" s="107" t="s">
        <v>2572</v>
      </c>
      <c r="B2843" s="109" t="s">
        <v>2943</v>
      </c>
      <c r="C2843" s="107" t="s">
        <v>15</v>
      </c>
      <c r="D2843" s="107" t="s">
        <v>2944</v>
      </c>
      <c r="E2843" s="284" t="s">
        <v>3615</v>
      </c>
      <c r="F2843" s="284"/>
      <c r="G2843" s="108" t="s">
        <v>55</v>
      </c>
      <c r="H2843" s="205">
        <v>1</v>
      </c>
      <c r="I2843" s="178">
        <v>1.43</v>
      </c>
      <c r="J2843" s="178">
        <v>1.43</v>
      </c>
    </row>
    <row r="2844" spans="1:10" customFormat="1" ht="26.1" customHeight="1" x14ac:dyDescent="0.2">
      <c r="A2844" s="107" t="s">
        <v>2572</v>
      </c>
      <c r="B2844" s="109" t="s">
        <v>2939</v>
      </c>
      <c r="C2844" s="107" t="s">
        <v>15</v>
      </c>
      <c r="D2844" s="107" t="s">
        <v>3617</v>
      </c>
      <c r="E2844" s="284" t="s">
        <v>3615</v>
      </c>
      <c r="F2844" s="284"/>
      <c r="G2844" s="108" t="s">
        <v>55</v>
      </c>
      <c r="H2844" s="205">
        <v>1</v>
      </c>
      <c r="I2844" s="178">
        <v>1.57</v>
      </c>
      <c r="J2844" s="178">
        <v>1.57</v>
      </c>
    </row>
    <row r="2845" spans="1:10" customFormat="1" ht="26.1" customHeight="1" x14ac:dyDescent="0.2">
      <c r="A2845" s="107" t="s">
        <v>2572</v>
      </c>
      <c r="B2845" s="109" t="s">
        <v>2938</v>
      </c>
      <c r="C2845" s="107" t="s">
        <v>15</v>
      </c>
      <c r="D2845" s="107" t="s">
        <v>3614</v>
      </c>
      <c r="E2845" s="284" t="s">
        <v>3615</v>
      </c>
      <c r="F2845" s="284"/>
      <c r="G2845" s="108" t="s">
        <v>55</v>
      </c>
      <c r="H2845" s="205">
        <v>1</v>
      </c>
      <c r="I2845" s="178">
        <v>0.9</v>
      </c>
      <c r="J2845" s="178">
        <v>0.9</v>
      </c>
    </row>
    <row r="2846" spans="1:10" customFormat="1" ht="25.5" x14ac:dyDescent="0.2">
      <c r="A2846" s="206"/>
      <c r="B2846" s="206"/>
      <c r="C2846" s="206"/>
      <c r="D2846" s="206"/>
      <c r="E2846" s="206" t="s">
        <v>3313</v>
      </c>
      <c r="F2846" s="207">
        <v>24.45</v>
      </c>
      <c r="G2846" s="206" t="s">
        <v>3314</v>
      </c>
      <c r="H2846" s="207">
        <v>0</v>
      </c>
      <c r="I2846" s="206" t="s">
        <v>3315</v>
      </c>
      <c r="J2846" s="207">
        <v>24.45</v>
      </c>
    </row>
    <row r="2847" spans="1:10" customFormat="1" ht="15" thickBot="1" x14ac:dyDescent="0.25">
      <c r="A2847" s="206"/>
      <c r="B2847" s="206"/>
      <c r="C2847" s="206"/>
      <c r="D2847" s="206"/>
      <c r="E2847" s="206" t="s">
        <v>3316</v>
      </c>
      <c r="F2847" s="207">
        <v>8.7200000000000006</v>
      </c>
      <c r="G2847" s="206"/>
      <c r="H2847" s="285" t="s">
        <v>3317</v>
      </c>
      <c r="I2847" s="285"/>
      <c r="J2847" s="207">
        <v>40.39</v>
      </c>
    </row>
    <row r="2848" spans="1:10" customFormat="1" ht="0.95" customHeight="1" thickTop="1" x14ac:dyDescent="0.2">
      <c r="A2848" s="208"/>
      <c r="B2848" s="208"/>
      <c r="C2848" s="208"/>
      <c r="D2848" s="208"/>
      <c r="E2848" s="208"/>
      <c r="F2848" s="208"/>
      <c r="G2848" s="208"/>
      <c r="H2848" s="208"/>
      <c r="I2848" s="208"/>
      <c r="J2848" s="208"/>
    </row>
    <row r="2849" spans="1:10" customFormat="1" ht="18" customHeight="1" x14ac:dyDescent="0.2">
      <c r="A2849" s="179"/>
      <c r="B2849" s="180" t="s">
        <v>1</v>
      </c>
      <c r="C2849" s="179" t="s">
        <v>2</v>
      </c>
      <c r="D2849" s="179" t="s">
        <v>3</v>
      </c>
      <c r="E2849" s="281" t="s">
        <v>3297</v>
      </c>
      <c r="F2849" s="281"/>
      <c r="G2849" s="181" t="s">
        <v>4</v>
      </c>
      <c r="H2849" s="180" t="s">
        <v>5</v>
      </c>
      <c r="I2849" s="180" t="s">
        <v>6</v>
      </c>
      <c r="J2849" s="180" t="s">
        <v>8</v>
      </c>
    </row>
    <row r="2850" spans="1:10" customFormat="1" ht="24" customHeight="1" x14ac:dyDescent="0.2">
      <c r="A2850" s="187" t="s">
        <v>3298</v>
      </c>
      <c r="B2850" s="189" t="s">
        <v>3432</v>
      </c>
      <c r="C2850" s="187" t="s">
        <v>15</v>
      </c>
      <c r="D2850" s="187" t="s">
        <v>3433</v>
      </c>
      <c r="E2850" s="282" t="s">
        <v>3306</v>
      </c>
      <c r="F2850" s="282"/>
      <c r="G2850" s="188" t="s">
        <v>55</v>
      </c>
      <c r="H2850" s="199">
        <v>1</v>
      </c>
      <c r="I2850" s="190">
        <v>33.42</v>
      </c>
      <c r="J2850" s="190">
        <v>33.42</v>
      </c>
    </row>
    <row r="2851" spans="1:10" customFormat="1" ht="26.1" customHeight="1" x14ac:dyDescent="0.2">
      <c r="A2851" s="200" t="s">
        <v>3300</v>
      </c>
      <c r="B2851" s="201" t="s">
        <v>3721</v>
      </c>
      <c r="C2851" s="200" t="s">
        <v>15</v>
      </c>
      <c r="D2851" s="200" t="s">
        <v>3722</v>
      </c>
      <c r="E2851" s="283" t="s">
        <v>3306</v>
      </c>
      <c r="F2851" s="283"/>
      <c r="G2851" s="202" t="s">
        <v>55</v>
      </c>
      <c r="H2851" s="203">
        <v>1</v>
      </c>
      <c r="I2851" s="204">
        <v>0.35</v>
      </c>
      <c r="J2851" s="204">
        <v>0.35</v>
      </c>
    </row>
    <row r="2852" spans="1:10" customFormat="1" ht="26.1" customHeight="1" x14ac:dyDescent="0.2">
      <c r="A2852" s="107" t="s">
        <v>2572</v>
      </c>
      <c r="B2852" s="109" t="s">
        <v>3062</v>
      </c>
      <c r="C2852" s="107" t="s">
        <v>15</v>
      </c>
      <c r="D2852" s="107" t="s">
        <v>3063</v>
      </c>
      <c r="E2852" s="284" t="s">
        <v>3615</v>
      </c>
      <c r="F2852" s="284"/>
      <c r="G2852" s="108" t="s">
        <v>55</v>
      </c>
      <c r="H2852" s="205">
        <v>1</v>
      </c>
      <c r="I2852" s="178">
        <v>2.31</v>
      </c>
      <c r="J2852" s="178">
        <v>2.31</v>
      </c>
    </row>
    <row r="2853" spans="1:10" customFormat="1" ht="26.1" customHeight="1" x14ac:dyDescent="0.2">
      <c r="A2853" s="107" t="s">
        <v>2572</v>
      </c>
      <c r="B2853" s="109" t="s">
        <v>2938</v>
      </c>
      <c r="C2853" s="107" t="s">
        <v>15</v>
      </c>
      <c r="D2853" s="107" t="s">
        <v>3614</v>
      </c>
      <c r="E2853" s="284" t="s">
        <v>3615</v>
      </c>
      <c r="F2853" s="284"/>
      <c r="G2853" s="108" t="s">
        <v>55</v>
      </c>
      <c r="H2853" s="205">
        <v>1</v>
      </c>
      <c r="I2853" s="178">
        <v>0.9</v>
      </c>
      <c r="J2853" s="178">
        <v>0.9</v>
      </c>
    </row>
    <row r="2854" spans="1:10" customFormat="1" ht="24" customHeight="1" x14ac:dyDescent="0.2">
      <c r="A2854" s="107" t="s">
        <v>2572</v>
      </c>
      <c r="B2854" s="109" t="s">
        <v>3037</v>
      </c>
      <c r="C2854" s="107" t="s">
        <v>15</v>
      </c>
      <c r="D2854" s="107" t="s">
        <v>3038</v>
      </c>
      <c r="E2854" s="284" t="s">
        <v>2609</v>
      </c>
      <c r="F2854" s="284"/>
      <c r="G2854" s="108" t="s">
        <v>55</v>
      </c>
      <c r="H2854" s="205">
        <v>1</v>
      </c>
      <c r="I2854" s="178">
        <v>23.95</v>
      </c>
      <c r="J2854" s="178">
        <v>23.95</v>
      </c>
    </row>
    <row r="2855" spans="1:10" customFormat="1" ht="26.1" customHeight="1" x14ac:dyDescent="0.2">
      <c r="A2855" s="107" t="s">
        <v>2572</v>
      </c>
      <c r="B2855" s="109" t="s">
        <v>2940</v>
      </c>
      <c r="C2855" s="107" t="s">
        <v>15</v>
      </c>
      <c r="D2855" s="107" t="s">
        <v>3616</v>
      </c>
      <c r="E2855" s="284" t="s">
        <v>3615</v>
      </c>
      <c r="F2855" s="284"/>
      <c r="G2855" s="108" t="s">
        <v>55</v>
      </c>
      <c r="H2855" s="205">
        <v>1</v>
      </c>
      <c r="I2855" s="178">
        <v>0.11</v>
      </c>
      <c r="J2855" s="178">
        <v>0.11</v>
      </c>
    </row>
    <row r="2856" spans="1:10" customFormat="1" ht="26.1" customHeight="1" x14ac:dyDescent="0.2">
      <c r="A2856" s="107" t="s">
        <v>2572</v>
      </c>
      <c r="B2856" s="109" t="s">
        <v>2937</v>
      </c>
      <c r="C2856" s="107" t="s">
        <v>15</v>
      </c>
      <c r="D2856" s="107" t="s">
        <v>3618</v>
      </c>
      <c r="E2856" s="284" t="s">
        <v>3615</v>
      </c>
      <c r="F2856" s="284"/>
      <c r="G2856" s="108" t="s">
        <v>55</v>
      </c>
      <c r="H2856" s="205">
        <v>1</v>
      </c>
      <c r="I2856" s="178">
        <v>2.41</v>
      </c>
      <c r="J2856" s="178">
        <v>2.41</v>
      </c>
    </row>
    <row r="2857" spans="1:10" customFormat="1" ht="26.1" customHeight="1" x14ac:dyDescent="0.2">
      <c r="A2857" s="107" t="s">
        <v>2572</v>
      </c>
      <c r="B2857" s="109" t="s">
        <v>3064</v>
      </c>
      <c r="C2857" s="107" t="s">
        <v>15</v>
      </c>
      <c r="D2857" s="107" t="s">
        <v>3065</v>
      </c>
      <c r="E2857" s="284" t="s">
        <v>3615</v>
      </c>
      <c r="F2857" s="284"/>
      <c r="G2857" s="108" t="s">
        <v>55</v>
      </c>
      <c r="H2857" s="205">
        <v>1</v>
      </c>
      <c r="I2857" s="178">
        <v>1.82</v>
      </c>
      <c r="J2857" s="178">
        <v>1.82</v>
      </c>
    </row>
    <row r="2858" spans="1:10" customFormat="1" ht="26.1" customHeight="1" x14ac:dyDescent="0.2">
      <c r="A2858" s="107" t="s">
        <v>2572</v>
      </c>
      <c r="B2858" s="109" t="s">
        <v>2939</v>
      </c>
      <c r="C2858" s="107" t="s">
        <v>15</v>
      </c>
      <c r="D2858" s="107" t="s">
        <v>3617</v>
      </c>
      <c r="E2858" s="284" t="s">
        <v>3615</v>
      </c>
      <c r="F2858" s="284"/>
      <c r="G2858" s="108" t="s">
        <v>55</v>
      </c>
      <c r="H2858" s="205">
        <v>1</v>
      </c>
      <c r="I2858" s="178">
        <v>1.57</v>
      </c>
      <c r="J2858" s="178">
        <v>1.57</v>
      </c>
    </row>
    <row r="2859" spans="1:10" customFormat="1" ht="25.5" x14ac:dyDescent="0.2">
      <c r="A2859" s="206"/>
      <c r="B2859" s="206"/>
      <c r="C2859" s="206"/>
      <c r="D2859" s="206"/>
      <c r="E2859" s="206" t="s">
        <v>3313</v>
      </c>
      <c r="F2859" s="207">
        <v>24.3</v>
      </c>
      <c r="G2859" s="206" t="s">
        <v>3314</v>
      </c>
      <c r="H2859" s="207">
        <v>0</v>
      </c>
      <c r="I2859" s="206" t="s">
        <v>3315</v>
      </c>
      <c r="J2859" s="207">
        <v>24.3</v>
      </c>
    </row>
    <row r="2860" spans="1:10" customFormat="1" ht="15" thickBot="1" x14ac:dyDescent="0.25">
      <c r="A2860" s="206"/>
      <c r="B2860" s="206"/>
      <c r="C2860" s="206"/>
      <c r="D2860" s="206"/>
      <c r="E2860" s="206" t="s">
        <v>3316</v>
      </c>
      <c r="F2860" s="207">
        <v>9.1999999999999993</v>
      </c>
      <c r="G2860" s="206"/>
      <c r="H2860" s="285" t="s">
        <v>3317</v>
      </c>
      <c r="I2860" s="285"/>
      <c r="J2860" s="207">
        <v>42.62</v>
      </c>
    </row>
    <row r="2861" spans="1:10" customFormat="1" ht="0.95" customHeight="1" thickTop="1" x14ac:dyDescent="0.2">
      <c r="A2861" s="208"/>
      <c r="B2861" s="208"/>
      <c r="C2861" s="208"/>
      <c r="D2861" s="208"/>
      <c r="E2861" s="208"/>
      <c r="F2861" s="208"/>
      <c r="G2861" s="208"/>
      <c r="H2861" s="208"/>
      <c r="I2861" s="208"/>
      <c r="J2861" s="208"/>
    </row>
    <row r="2862" spans="1:10" customFormat="1" ht="18" customHeight="1" x14ac:dyDescent="0.2">
      <c r="A2862" s="179"/>
      <c r="B2862" s="180" t="s">
        <v>1</v>
      </c>
      <c r="C2862" s="179" t="s">
        <v>2</v>
      </c>
      <c r="D2862" s="179" t="s">
        <v>3</v>
      </c>
      <c r="E2862" s="281" t="s">
        <v>3297</v>
      </c>
      <c r="F2862" s="281"/>
      <c r="G2862" s="181" t="s">
        <v>4</v>
      </c>
      <c r="H2862" s="180" t="s">
        <v>5</v>
      </c>
      <c r="I2862" s="180" t="s">
        <v>6</v>
      </c>
      <c r="J2862" s="180" t="s">
        <v>8</v>
      </c>
    </row>
    <row r="2863" spans="1:10" customFormat="1" ht="26.1" customHeight="1" x14ac:dyDescent="0.2">
      <c r="A2863" s="187" t="s">
        <v>3298</v>
      </c>
      <c r="B2863" s="189" t="s">
        <v>3301</v>
      </c>
      <c r="C2863" s="187" t="s">
        <v>15</v>
      </c>
      <c r="D2863" s="187" t="s">
        <v>3302</v>
      </c>
      <c r="E2863" s="282" t="s">
        <v>3303</v>
      </c>
      <c r="F2863" s="282"/>
      <c r="G2863" s="188" t="s">
        <v>16</v>
      </c>
      <c r="H2863" s="199">
        <v>1</v>
      </c>
      <c r="I2863" s="190">
        <v>23.33</v>
      </c>
      <c r="J2863" s="190">
        <v>23.33</v>
      </c>
    </row>
    <row r="2864" spans="1:10" customFormat="1" ht="24" customHeight="1" x14ac:dyDescent="0.2">
      <c r="A2864" s="200" t="s">
        <v>3300</v>
      </c>
      <c r="B2864" s="201" t="s">
        <v>3432</v>
      </c>
      <c r="C2864" s="200" t="s">
        <v>15</v>
      </c>
      <c r="D2864" s="200" t="s">
        <v>3433</v>
      </c>
      <c r="E2864" s="283" t="s">
        <v>3306</v>
      </c>
      <c r="F2864" s="283"/>
      <c r="G2864" s="202" t="s">
        <v>55</v>
      </c>
      <c r="H2864" s="203">
        <v>0.45290000000000002</v>
      </c>
      <c r="I2864" s="204">
        <v>33.42</v>
      </c>
      <c r="J2864" s="204">
        <v>15.13</v>
      </c>
    </row>
    <row r="2865" spans="1:10" customFormat="1" ht="24" customHeight="1" x14ac:dyDescent="0.2">
      <c r="A2865" s="107" t="s">
        <v>2572</v>
      </c>
      <c r="B2865" s="109" t="s">
        <v>3762</v>
      </c>
      <c r="C2865" s="107" t="s">
        <v>15</v>
      </c>
      <c r="D2865" s="107" t="s">
        <v>3763</v>
      </c>
      <c r="E2865" s="284" t="s">
        <v>2573</v>
      </c>
      <c r="F2865" s="284"/>
      <c r="G2865" s="108" t="s">
        <v>531</v>
      </c>
      <c r="H2865" s="205">
        <v>0.32569999999999999</v>
      </c>
      <c r="I2865" s="178">
        <v>25.19</v>
      </c>
      <c r="J2865" s="178">
        <v>8.1999999999999993</v>
      </c>
    </row>
    <row r="2866" spans="1:10" customFormat="1" ht="25.5" x14ac:dyDescent="0.2">
      <c r="A2866" s="206"/>
      <c r="B2866" s="206"/>
      <c r="C2866" s="206"/>
      <c r="D2866" s="206"/>
      <c r="E2866" s="206" t="s">
        <v>3313</v>
      </c>
      <c r="F2866" s="207">
        <v>11</v>
      </c>
      <c r="G2866" s="206" t="s">
        <v>3314</v>
      </c>
      <c r="H2866" s="207">
        <v>0</v>
      </c>
      <c r="I2866" s="206" t="s">
        <v>3315</v>
      </c>
      <c r="J2866" s="207">
        <v>11</v>
      </c>
    </row>
    <row r="2867" spans="1:10" customFormat="1" ht="15" thickBot="1" x14ac:dyDescent="0.25">
      <c r="A2867" s="206"/>
      <c r="B2867" s="206"/>
      <c r="C2867" s="206"/>
      <c r="D2867" s="206"/>
      <c r="E2867" s="206" t="s">
        <v>3316</v>
      </c>
      <c r="F2867" s="207">
        <v>6.42</v>
      </c>
      <c r="G2867" s="206"/>
      <c r="H2867" s="285" t="s">
        <v>3317</v>
      </c>
      <c r="I2867" s="285"/>
      <c r="J2867" s="207">
        <v>29.75</v>
      </c>
    </row>
    <row r="2868" spans="1:10" customFormat="1" ht="0.95" customHeight="1" thickTop="1" x14ac:dyDescent="0.2">
      <c r="A2868" s="208"/>
      <c r="B2868" s="208"/>
      <c r="C2868" s="208"/>
      <c r="D2868" s="208"/>
      <c r="E2868" s="208"/>
      <c r="F2868" s="208"/>
      <c r="G2868" s="208"/>
      <c r="H2868" s="208"/>
      <c r="I2868" s="208"/>
      <c r="J2868" s="208"/>
    </row>
    <row r="2869" spans="1:10" customFormat="1" ht="18" customHeight="1" x14ac:dyDescent="0.2">
      <c r="A2869" s="179"/>
      <c r="B2869" s="180" t="s">
        <v>1</v>
      </c>
      <c r="C2869" s="179" t="s">
        <v>2</v>
      </c>
      <c r="D2869" s="179" t="s">
        <v>3</v>
      </c>
      <c r="E2869" s="281" t="s">
        <v>3297</v>
      </c>
      <c r="F2869" s="281"/>
      <c r="G2869" s="181" t="s">
        <v>4</v>
      </c>
      <c r="H2869" s="180" t="s">
        <v>5</v>
      </c>
      <c r="I2869" s="180" t="s">
        <v>6</v>
      </c>
      <c r="J2869" s="180" t="s">
        <v>8</v>
      </c>
    </row>
    <row r="2870" spans="1:10" customFormat="1" ht="39" customHeight="1" x14ac:dyDescent="0.2">
      <c r="A2870" s="187" t="s">
        <v>3298</v>
      </c>
      <c r="B2870" s="189" t="s">
        <v>3451</v>
      </c>
      <c r="C2870" s="187" t="s">
        <v>15</v>
      </c>
      <c r="D2870" s="187" t="s">
        <v>3452</v>
      </c>
      <c r="E2870" s="282" t="s">
        <v>3435</v>
      </c>
      <c r="F2870" s="282"/>
      <c r="G2870" s="188" t="s">
        <v>25</v>
      </c>
      <c r="H2870" s="199">
        <v>1</v>
      </c>
      <c r="I2870" s="190">
        <v>453.42</v>
      </c>
      <c r="J2870" s="190">
        <v>453.42</v>
      </c>
    </row>
    <row r="2871" spans="1:10" customFormat="1" ht="26.1" customHeight="1" x14ac:dyDescent="0.2">
      <c r="A2871" s="200" t="s">
        <v>3300</v>
      </c>
      <c r="B2871" s="201" t="s">
        <v>3626</v>
      </c>
      <c r="C2871" s="200" t="s">
        <v>15</v>
      </c>
      <c r="D2871" s="200" t="s">
        <v>3627</v>
      </c>
      <c r="E2871" s="283" t="s">
        <v>3306</v>
      </c>
      <c r="F2871" s="283"/>
      <c r="G2871" s="202" t="s">
        <v>55</v>
      </c>
      <c r="H2871" s="203">
        <v>2.2419775999999998</v>
      </c>
      <c r="I2871" s="204">
        <v>34.9</v>
      </c>
      <c r="J2871" s="204">
        <v>78.239999999999995</v>
      </c>
    </row>
    <row r="2872" spans="1:10" customFormat="1" ht="24" customHeight="1" x14ac:dyDescent="0.2">
      <c r="A2872" s="200" t="s">
        <v>3300</v>
      </c>
      <c r="B2872" s="201" t="s">
        <v>3307</v>
      </c>
      <c r="C2872" s="200" t="s">
        <v>15</v>
      </c>
      <c r="D2872" s="200" t="s">
        <v>3308</v>
      </c>
      <c r="E2872" s="283" t="s">
        <v>3306</v>
      </c>
      <c r="F2872" s="283"/>
      <c r="G2872" s="202" t="s">
        <v>55</v>
      </c>
      <c r="H2872" s="203">
        <v>0.63360240000000001</v>
      </c>
      <c r="I2872" s="204">
        <v>23.58</v>
      </c>
      <c r="J2872" s="204">
        <v>14.94</v>
      </c>
    </row>
    <row r="2873" spans="1:10" customFormat="1" ht="26.1" customHeight="1" x14ac:dyDescent="0.2">
      <c r="A2873" s="107" t="s">
        <v>2572</v>
      </c>
      <c r="B2873" s="109" t="s">
        <v>3069</v>
      </c>
      <c r="C2873" s="107" t="s">
        <v>15</v>
      </c>
      <c r="D2873" s="107" t="s">
        <v>3764</v>
      </c>
      <c r="E2873" s="284" t="s">
        <v>2573</v>
      </c>
      <c r="F2873" s="284"/>
      <c r="G2873" s="108" t="s">
        <v>25</v>
      </c>
      <c r="H2873" s="205">
        <v>19.8</v>
      </c>
      <c r="I2873" s="178">
        <v>0.09</v>
      </c>
      <c r="J2873" s="178">
        <v>1.78</v>
      </c>
    </row>
    <row r="2874" spans="1:10" customFormat="1" ht="39" customHeight="1" x14ac:dyDescent="0.2">
      <c r="A2874" s="107" t="s">
        <v>2572</v>
      </c>
      <c r="B2874" s="109" t="s">
        <v>3066</v>
      </c>
      <c r="C2874" s="107" t="s">
        <v>15</v>
      </c>
      <c r="D2874" s="107" t="s">
        <v>3765</v>
      </c>
      <c r="E2874" s="284" t="s">
        <v>2573</v>
      </c>
      <c r="F2874" s="284"/>
      <c r="G2874" s="108" t="s">
        <v>25</v>
      </c>
      <c r="H2874" s="205">
        <v>3</v>
      </c>
      <c r="I2874" s="178">
        <v>22.89</v>
      </c>
      <c r="J2874" s="178">
        <v>68.67</v>
      </c>
    </row>
    <row r="2875" spans="1:10" customFormat="1" ht="24" customHeight="1" x14ac:dyDescent="0.2">
      <c r="A2875" s="107" t="s">
        <v>2572</v>
      </c>
      <c r="B2875" s="109" t="s">
        <v>3213</v>
      </c>
      <c r="C2875" s="107" t="s">
        <v>15</v>
      </c>
      <c r="D2875" s="107" t="s">
        <v>3214</v>
      </c>
      <c r="E2875" s="284" t="s">
        <v>2573</v>
      </c>
      <c r="F2875" s="284"/>
      <c r="G2875" s="108" t="s">
        <v>25</v>
      </c>
      <c r="H2875" s="205">
        <v>19.8</v>
      </c>
      <c r="I2875" s="178">
        <v>0.06</v>
      </c>
      <c r="J2875" s="178">
        <v>1.18</v>
      </c>
    </row>
    <row r="2876" spans="1:10" customFormat="1" ht="65.099999999999994" customHeight="1" x14ac:dyDescent="0.2">
      <c r="A2876" s="107" t="s">
        <v>2572</v>
      </c>
      <c r="B2876" s="109" t="s">
        <v>3067</v>
      </c>
      <c r="C2876" s="107" t="s">
        <v>15</v>
      </c>
      <c r="D2876" s="107" t="s">
        <v>3068</v>
      </c>
      <c r="E2876" s="284" t="s">
        <v>2573</v>
      </c>
      <c r="F2876" s="284"/>
      <c r="G2876" s="108" t="s">
        <v>25</v>
      </c>
      <c r="H2876" s="205">
        <v>1</v>
      </c>
      <c r="I2876" s="178">
        <v>288.61</v>
      </c>
      <c r="J2876" s="178">
        <v>288.61</v>
      </c>
    </row>
    <row r="2877" spans="1:10" customFormat="1" ht="25.5" x14ac:dyDescent="0.2">
      <c r="A2877" s="206"/>
      <c r="B2877" s="206"/>
      <c r="C2877" s="206"/>
      <c r="D2877" s="206"/>
      <c r="E2877" s="206" t="s">
        <v>3313</v>
      </c>
      <c r="F2877" s="207">
        <v>73.53</v>
      </c>
      <c r="G2877" s="206" t="s">
        <v>3314</v>
      </c>
      <c r="H2877" s="207">
        <v>0</v>
      </c>
      <c r="I2877" s="206" t="s">
        <v>3315</v>
      </c>
      <c r="J2877" s="207">
        <v>73.53</v>
      </c>
    </row>
    <row r="2878" spans="1:10" customFormat="1" ht="15" thickBot="1" x14ac:dyDescent="0.25">
      <c r="A2878" s="206"/>
      <c r="B2878" s="206"/>
      <c r="C2878" s="206"/>
      <c r="D2878" s="206"/>
      <c r="E2878" s="206" t="s">
        <v>3316</v>
      </c>
      <c r="F2878" s="207">
        <v>124.87</v>
      </c>
      <c r="G2878" s="206"/>
      <c r="H2878" s="285" t="s">
        <v>3317</v>
      </c>
      <c r="I2878" s="285"/>
      <c r="J2878" s="207">
        <v>578.29</v>
      </c>
    </row>
    <row r="2879" spans="1:10" customFormat="1" ht="0.95" customHeight="1" thickTop="1" x14ac:dyDescent="0.2">
      <c r="A2879" s="208"/>
      <c r="B2879" s="208"/>
      <c r="C2879" s="208"/>
      <c r="D2879" s="208"/>
      <c r="E2879" s="208"/>
      <c r="F2879" s="208"/>
      <c r="G2879" s="208"/>
      <c r="H2879" s="208"/>
      <c r="I2879" s="208"/>
      <c r="J2879" s="208"/>
    </row>
    <row r="2880" spans="1:10" customFormat="1" ht="18" customHeight="1" x14ac:dyDescent="0.2">
      <c r="A2880" s="179"/>
      <c r="B2880" s="180" t="s">
        <v>1</v>
      </c>
      <c r="C2880" s="179" t="s">
        <v>2</v>
      </c>
      <c r="D2880" s="179" t="s">
        <v>3</v>
      </c>
      <c r="E2880" s="281" t="s">
        <v>3297</v>
      </c>
      <c r="F2880" s="281"/>
      <c r="G2880" s="181" t="s">
        <v>4</v>
      </c>
      <c r="H2880" s="180" t="s">
        <v>5</v>
      </c>
      <c r="I2880" s="180" t="s">
        <v>6</v>
      </c>
      <c r="J2880" s="180" t="s">
        <v>8</v>
      </c>
    </row>
    <row r="2881" spans="1:10" customFormat="1" ht="39" customHeight="1" x14ac:dyDescent="0.2">
      <c r="A2881" s="187" t="s">
        <v>3298</v>
      </c>
      <c r="B2881" s="189" t="s">
        <v>3448</v>
      </c>
      <c r="C2881" s="187" t="s">
        <v>15</v>
      </c>
      <c r="D2881" s="187" t="s">
        <v>3449</v>
      </c>
      <c r="E2881" s="282" t="s">
        <v>3435</v>
      </c>
      <c r="F2881" s="282"/>
      <c r="G2881" s="188" t="s">
        <v>25</v>
      </c>
      <c r="H2881" s="199">
        <v>1</v>
      </c>
      <c r="I2881" s="190">
        <v>372.21</v>
      </c>
      <c r="J2881" s="190">
        <v>372.21</v>
      </c>
    </row>
    <row r="2882" spans="1:10" customFormat="1" ht="26.1" customHeight="1" x14ac:dyDescent="0.2">
      <c r="A2882" s="200" t="s">
        <v>3300</v>
      </c>
      <c r="B2882" s="201" t="s">
        <v>3626</v>
      </c>
      <c r="C2882" s="200" t="s">
        <v>15</v>
      </c>
      <c r="D2882" s="200" t="s">
        <v>3627</v>
      </c>
      <c r="E2882" s="283" t="s">
        <v>3306</v>
      </c>
      <c r="F2882" s="283"/>
      <c r="G2882" s="202" t="s">
        <v>55</v>
      </c>
      <c r="H2882" s="203">
        <v>2.0504780999999999</v>
      </c>
      <c r="I2882" s="204">
        <v>34.9</v>
      </c>
      <c r="J2882" s="204">
        <v>71.56</v>
      </c>
    </row>
    <row r="2883" spans="1:10" customFormat="1" ht="24" customHeight="1" x14ac:dyDescent="0.2">
      <c r="A2883" s="200" t="s">
        <v>3300</v>
      </c>
      <c r="B2883" s="201" t="s">
        <v>3307</v>
      </c>
      <c r="C2883" s="200" t="s">
        <v>15</v>
      </c>
      <c r="D2883" s="200" t="s">
        <v>3308</v>
      </c>
      <c r="E2883" s="283" t="s">
        <v>3306</v>
      </c>
      <c r="F2883" s="283"/>
      <c r="G2883" s="202" t="s">
        <v>55</v>
      </c>
      <c r="H2883" s="203">
        <v>0.57948290000000002</v>
      </c>
      <c r="I2883" s="204">
        <v>23.58</v>
      </c>
      <c r="J2883" s="204">
        <v>13.66</v>
      </c>
    </row>
    <row r="2884" spans="1:10" customFormat="1" ht="51.95" customHeight="1" x14ac:dyDescent="0.2">
      <c r="A2884" s="107" t="s">
        <v>2572</v>
      </c>
      <c r="B2884" s="109" t="s">
        <v>3070</v>
      </c>
      <c r="C2884" s="107" t="s">
        <v>15</v>
      </c>
      <c r="D2884" s="107" t="s">
        <v>3071</v>
      </c>
      <c r="E2884" s="284" t="s">
        <v>2573</v>
      </c>
      <c r="F2884" s="284"/>
      <c r="G2884" s="108" t="s">
        <v>25</v>
      </c>
      <c r="H2884" s="205">
        <v>1</v>
      </c>
      <c r="I2884" s="178">
        <v>215.36</v>
      </c>
      <c r="J2884" s="178">
        <v>215.36</v>
      </c>
    </row>
    <row r="2885" spans="1:10" customFormat="1" ht="39" customHeight="1" x14ac:dyDescent="0.2">
      <c r="A2885" s="107" t="s">
        <v>2572</v>
      </c>
      <c r="B2885" s="109" t="s">
        <v>3066</v>
      </c>
      <c r="C2885" s="107" t="s">
        <v>15</v>
      </c>
      <c r="D2885" s="107" t="s">
        <v>3765</v>
      </c>
      <c r="E2885" s="284" t="s">
        <v>2573</v>
      </c>
      <c r="F2885" s="284"/>
      <c r="G2885" s="108" t="s">
        <v>25</v>
      </c>
      <c r="H2885" s="205">
        <v>3</v>
      </c>
      <c r="I2885" s="178">
        <v>22.89</v>
      </c>
      <c r="J2885" s="178">
        <v>68.67</v>
      </c>
    </row>
    <row r="2886" spans="1:10" customFormat="1" ht="24" customHeight="1" x14ac:dyDescent="0.2">
      <c r="A2886" s="107" t="s">
        <v>2572</v>
      </c>
      <c r="B2886" s="109" t="s">
        <v>3213</v>
      </c>
      <c r="C2886" s="107" t="s">
        <v>15</v>
      </c>
      <c r="D2886" s="107" t="s">
        <v>3214</v>
      </c>
      <c r="E2886" s="284" t="s">
        <v>2573</v>
      </c>
      <c r="F2886" s="284"/>
      <c r="G2886" s="108" t="s">
        <v>25</v>
      </c>
      <c r="H2886" s="205">
        <v>19.8</v>
      </c>
      <c r="I2886" s="178">
        <v>0.06</v>
      </c>
      <c r="J2886" s="178">
        <v>1.18</v>
      </c>
    </row>
    <row r="2887" spans="1:10" customFormat="1" ht="26.1" customHeight="1" x14ac:dyDescent="0.2">
      <c r="A2887" s="107" t="s">
        <v>2572</v>
      </c>
      <c r="B2887" s="109" t="s">
        <v>3069</v>
      </c>
      <c r="C2887" s="107" t="s">
        <v>15</v>
      </c>
      <c r="D2887" s="107" t="s">
        <v>3764</v>
      </c>
      <c r="E2887" s="284" t="s">
        <v>2573</v>
      </c>
      <c r="F2887" s="284"/>
      <c r="G2887" s="108" t="s">
        <v>25</v>
      </c>
      <c r="H2887" s="205">
        <v>19.8</v>
      </c>
      <c r="I2887" s="178">
        <v>0.09</v>
      </c>
      <c r="J2887" s="178">
        <v>1.78</v>
      </c>
    </row>
    <row r="2888" spans="1:10" customFormat="1" ht="25.5" x14ac:dyDescent="0.2">
      <c r="A2888" s="206"/>
      <c r="B2888" s="206"/>
      <c r="C2888" s="206"/>
      <c r="D2888" s="206"/>
      <c r="E2888" s="206" t="s">
        <v>3313</v>
      </c>
      <c r="F2888" s="207">
        <v>67.25</v>
      </c>
      <c r="G2888" s="206" t="s">
        <v>3314</v>
      </c>
      <c r="H2888" s="207">
        <v>0</v>
      </c>
      <c r="I2888" s="206" t="s">
        <v>3315</v>
      </c>
      <c r="J2888" s="207">
        <v>67.25</v>
      </c>
    </row>
    <row r="2889" spans="1:10" customFormat="1" ht="15" thickBot="1" x14ac:dyDescent="0.25">
      <c r="A2889" s="206"/>
      <c r="B2889" s="206"/>
      <c r="C2889" s="206"/>
      <c r="D2889" s="206"/>
      <c r="E2889" s="206" t="s">
        <v>3316</v>
      </c>
      <c r="F2889" s="207">
        <v>102.5</v>
      </c>
      <c r="G2889" s="206"/>
      <c r="H2889" s="285" t="s">
        <v>3317</v>
      </c>
      <c r="I2889" s="285"/>
      <c r="J2889" s="207">
        <v>474.71</v>
      </c>
    </row>
    <row r="2890" spans="1:10" customFormat="1" ht="0.95" customHeight="1" thickTop="1" x14ac:dyDescent="0.2">
      <c r="A2890" s="208"/>
      <c r="B2890" s="208"/>
      <c r="C2890" s="208"/>
      <c r="D2890" s="208"/>
      <c r="E2890" s="208"/>
      <c r="F2890" s="208"/>
      <c r="G2890" s="208"/>
      <c r="H2890" s="208"/>
      <c r="I2890" s="208"/>
      <c r="J2890" s="208"/>
    </row>
    <row r="2891" spans="1:10" customFormat="1" ht="18" customHeight="1" x14ac:dyDescent="0.2">
      <c r="A2891" s="179"/>
      <c r="B2891" s="180" t="s">
        <v>1</v>
      </c>
      <c r="C2891" s="179" t="s">
        <v>2</v>
      </c>
      <c r="D2891" s="179" t="s">
        <v>3</v>
      </c>
      <c r="E2891" s="281" t="s">
        <v>3297</v>
      </c>
      <c r="F2891" s="281"/>
      <c r="G2891" s="181" t="s">
        <v>4</v>
      </c>
      <c r="H2891" s="180" t="s">
        <v>5</v>
      </c>
      <c r="I2891" s="180" t="s">
        <v>6</v>
      </c>
      <c r="J2891" s="180" t="s">
        <v>8</v>
      </c>
    </row>
    <row r="2892" spans="1:10" customFormat="1" ht="39" customHeight="1" x14ac:dyDescent="0.2">
      <c r="A2892" s="187" t="s">
        <v>3298</v>
      </c>
      <c r="B2892" s="189" t="s">
        <v>3436</v>
      </c>
      <c r="C2892" s="187" t="s">
        <v>15</v>
      </c>
      <c r="D2892" s="187" t="s">
        <v>3437</v>
      </c>
      <c r="E2892" s="282" t="s">
        <v>3435</v>
      </c>
      <c r="F2892" s="282"/>
      <c r="G2892" s="188" t="s">
        <v>25</v>
      </c>
      <c r="H2892" s="199">
        <v>1</v>
      </c>
      <c r="I2892" s="190">
        <v>399.66</v>
      </c>
      <c r="J2892" s="190">
        <v>399.66</v>
      </c>
    </row>
    <row r="2893" spans="1:10" customFormat="1" ht="24" customHeight="1" x14ac:dyDescent="0.2">
      <c r="A2893" s="200" t="s">
        <v>3300</v>
      </c>
      <c r="B2893" s="201" t="s">
        <v>3307</v>
      </c>
      <c r="C2893" s="200" t="s">
        <v>15</v>
      </c>
      <c r="D2893" s="200" t="s">
        <v>3308</v>
      </c>
      <c r="E2893" s="283" t="s">
        <v>3306</v>
      </c>
      <c r="F2893" s="283"/>
      <c r="G2893" s="202" t="s">
        <v>55</v>
      </c>
      <c r="H2893" s="203">
        <v>0.63360240000000001</v>
      </c>
      <c r="I2893" s="204">
        <v>23.58</v>
      </c>
      <c r="J2893" s="204">
        <v>14.94</v>
      </c>
    </row>
    <row r="2894" spans="1:10" customFormat="1" ht="26.1" customHeight="1" x14ac:dyDescent="0.2">
      <c r="A2894" s="200" t="s">
        <v>3300</v>
      </c>
      <c r="B2894" s="201" t="s">
        <v>3626</v>
      </c>
      <c r="C2894" s="200" t="s">
        <v>15</v>
      </c>
      <c r="D2894" s="200" t="s">
        <v>3627</v>
      </c>
      <c r="E2894" s="283" t="s">
        <v>3306</v>
      </c>
      <c r="F2894" s="283"/>
      <c r="G2894" s="202" t="s">
        <v>55</v>
      </c>
      <c r="H2894" s="203">
        <v>2.2419775999999998</v>
      </c>
      <c r="I2894" s="204">
        <v>34.9</v>
      </c>
      <c r="J2894" s="204">
        <v>78.239999999999995</v>
      </c>
    </row>
    <row r="2895" spans="1:10" customFormat="1" ht="39" customHeight="1" x14ac:dyDescent="0.2">
      <c r="A2895" s="107" t="s">
        <v>2572</v>
      </c>
      <c r="B2895" s="109" t="s">
        <v>3066</v>
      </c>
      <c r="C2895" s="107" t="s">
        <v>15</v>
      </c>
      <c r="D2895" s="107" t="s">
        <v>3765</v>
      </c>
      <c r="E2895" s="284" t="s">
        <v>2573</v>
      </c>
      <c r="F2895" s="284"/>
      <c r="G2895" s="108" t="s">
        <v>25</v>
      </c>
      <c r="H2895" s="205">
        <v>3</v>
      </c>
      <c r="I2895" s="178">
        <v>22.89</v>
      </c>
      <c r="J2895" s="178">
        <v>68.67</v>
      </c>
    </row>
    <row r="2896" spans="1:10" customFormat="1" ht="24" customHeight="1" x14ac:dyDescent="0.2">
      <c r="A2896" s="107" t="s">
        <v>2572</v>
      </c>
      <c r="B2896" s="109" t="s">
        <v>3213</v>
      </c>
      <c r="C2896" s="107" t="s">
        <v>15</v>
      </c>
      <c r="D2896" s="107" t="s">
        <v>3214</v>
      </c>
      <c r="E2896" s="284" t="s">
        <v>2573</v>
      </c>
      <c r="F2896" s="284"/>
      <c r="G2896" s="108" t="s">
        <v>25</v>
      </c>
      <c r="H2896" s="205">
        <v>19.8</v>
      </c>
      <c r="I2896" s="178">
        <v>0.06</v>
      </c>
      <c r="J2896" s="178">
        <v>1.18</v>
      </c>
    </row>
    <row r="2897" spans="1:10" customFormat="1" ht="51.95" customHeight="1" x14ac:dyDescent="0.2">
      <c r="A2897" s="107" t="s">
        <v>2572</v>
      </c>
      <c r="B2897" s="109" t="s">
        <v>3072</v>
      </c>
      <c r="C2897" s="107" t="s">
        <v>15</v>
      </c>
      <c r="D2897" s="107" t="s">
        <v>3073</v>
      </c>
      <c r="E2897" s="284" t="s">
        <v>2573</v>
      </c>
      <c r="F2897" s="284"/>
      <c r="G2897" s="108" t="s">
        <v>25</v>
      </c>
      <c r="H2897" s="205">
        <v>1</v>
      </c>
      <c r="I2897" s="178">
        <v>234.85</v>
      </c>
      <c r="J2897" s="178">
        <v>234.85</v>
      </c>
    </row>
    <row r="2898" spans="1:10" customFormat="1" ht="26.1" customHeight="1" x14ac:dyDescent="0.2">
      <c r="A2898" s="107" t="s">
        <v>2572</v>
      </c>
      <c r="B2898" s="109" t="s">
        <v>3069</v>
      </c>
      <c r="C2898" s="107" t="s">
        <v>15</v>
      </c>
      <c r="D2898" s="107" t="s">
        <v>3764</v>
      </c>
      <c r="E2898" s="284" t="s">
        <v>2573</v>
      </c>
      <c r="F2898" s="284"/>
      <c r="G2898" s="108" t="s">
        <v>25</v>
      </c>
      <c r="H2898" s="205">
        <v>19.8</v>
      </c>
      <c r="I2898" s="178">
        <v>0.09</v>
      </c>
      <c r="J2898" s="178">
        <v>1.78</v>
      </c>
    </row>
    <row r="2899" spans="1:10" customFormat="1" ht="25.5" x14ac:dyDescent="0.2">
      <c r="A2899" s="206"/>
      <c r="B2899" s="206"/>
      <c r="C2899" s="206"/>
      <c r="D2899" s="206"/>
      <c r="E2899" s="206" t="s">
        <v>3313</v>
      </c>
      <c r="F2899" s="207">
        <v>73.53</v>
      </c>
      <c r="G2899" s="206" t="s">
        <v>3314</v>
      </c>
      <c r="H2899" s="207">
        <v>0</v>
      </c>
      <c r="I2899" s="206" t="s">
        <v>3315</v>
      </c>
      <c r="J2899" s="207">
        <v>73.53</v>
      </c>
    </row>
    <row r="2900" spans="1:10" customFormat="1" ht="15" thickBot="1" x14ac:dyDescent="0.25">
      <c r="A2900" s="206"/>
      <c r="B2900" s="206"/>
      <c r="C2900" s="206"/>
      <c r="D2900" s="206"/>
      <c r="E2900" s="206" t="s">
        <v>3316</v>
      </c>
      <c r="F2900" s="207">
        <v>110.06</v>
      </c>
      <c r="G2900" s="206"/>
      <c r="H2900" s="285" t="s">
        <v>3317</v>
      </c>
      <c r="I2900" s="285"/>
      <c r="J2900" s="207">
        <v>509.72</v>
      </c>
    </row>
    <row r="2901" spans="1:10" customFormat="1" ht="0.95" customHeight="1" thickTop="1" x14ac:dyDescent="0.2">
      <c r="A2901" s="208"/>
      <c r="B2901" s="208"/>
      <c r="C2901" s="208"/>
      <c r="D2901" s="208"/>
      <c r="E2901" s="208"/>
      <c r="F2901" s="208"/>
      <c r="G2901" s="208"/>
      <c r="H2901" s="208"/>
      <c r="I2901" s="208"/>
      <c r="J2901" s="208"/>
    </row>
    <row r="2902" spans="1:10" customFormat="1" ht="18" customHeight="1" x14ac:dyDescent="0.2">
      <c r="A2902" s="179"/>
      <c r="B2902" s="180" t="s">
        <v>1</v>
      </c>
      <c r="C2902" s="179" t="s">
        <v>2</v>
      </c>
      <c r="D2902" s="179" t="s">
        <v>3</v>
      </c>
      <c r="E2902" s="281" t="s">
        <v>3297</v>
      </c>
      <c r="F2902" s="281"/>
      <c r="G2902" s="181" t="s">
        <v>4</v>
      </c>
      <c r="H2902" s="180" t="s">
        <v>5</v>
      </c>
      <c r="I2902" s="180" t="s">
        <v>6</v>
      </c>
      <c r="J2902" s="180" t="s">
        <v>8</v>
      </c>
    </row>
    <row r="2903" spans="1:10" customFormat="1" ht="39" customHeight="1" x14ac:dyDescent="0.2">
      <c r="A2903" s="187" t="s">
        <v>3298</v>
      </c>
      <c r="B2903" s="189" t="s">
        <v>3444</v>
      </c>
      <c r="C2903" s="187" t="s">
        <v>15</v>
      </c>
      <c r="D2903" s="187" t="s">
        <v>3445</v>
      </c>
      <c r="E2903" s="282" t="s">
        <v>3435</v>
      </c>
      <c r="F2903" s="282"/>
      <c r="G2903" s="188" t="s">
        <v>25</v>
      </c>
      <c r="H2903" s="199">
        <v>1</v>
      </c>
      <c r="I2903" s="190">
        <v>485.02</v>
      </c>
      <c r="J2903" s="190">
        <v>485.02</v>
      </c>
    </row>
    <row r="2904" spans="1:10" customFormat="1" ht="26.1" customHeight="1" x14ac:dyDescent="0.2">
      <c r="A2904" s="200" t="s">
        <v>3300</v>
      </c>
      <c r="B2904" s="201" t="s">
        <v>3626</v>
      </c>
      <c r="C2904" s="200" t="s">
        <v>15</v>
      </c>
      <c r="D2904" s="200" t="s">
        <v>3627</v>
      </c>
      <c r="E2904" s="283" t="s">
        <v>3306</v>
      </c>
      <c r="F2904" s="283"/>
      <c r="G2904" s="202" t="s">
        <v>55</v>
      </c>
      <c r="H2904" s="203">
        <v>2.4334772</v>
      </c>
      <c r="I2904" s="204">
        <v>34.9</v>
      </c>
      <c r="J2904" s="204">
        <v>84.92</v>
      </c>
    </row>
    <row r="2905" spans="1:10" customFormat="1" ht="24" customHeight="1" x14ac:dyDescent="0.2">
      <c r="A2905" s="200" t="s">
        <v>3300</v>
      </c>
      <c r="B2905" s="201" t="s">
        <v>3307</v>
      </c>
      <c r="C2905" s="200" t="s">
        <v>15</v>
      </c>
      <c r="D2905" s="200" t="s">
        <v>3308</v>
      </c>
      <c r="E2905" s="283" t="s">
        <v>3306</v>
      </c>
      <c r="F2905" s="283"/>
      <c r="G2905" s="202" t="s">
        <v>55</v>
      </c>
      <c r="H2905" s="203">
        <v>0.68772180000000005</v>
      </c>
      <c r="I2905" s="204">
        <v>23.58</v>
      </c>
      <c r="J2905" s="204">
        <v>16.21</v>
      </c>
    </row>
    <row r="2906" spans="1:10" customFormat="1" ht="51.95" customHeight="1" x14ac:dyDescent="0.2">
      <c r="A2906" s="107" t="s">
        <v>2572</v>
      </c>
      <c r="B2906" s="109" t="s">
        <v>3074</v>
      </c>
      <c r="C2906" s="107" t="s">
        <v>15</v>
      </c>
      <c r="D2906" s="107" t="s">
        <v>3075</v>
      </c>
      <c r="E2906" s="284" t="s">
        <v>2573</v>
      </c>
      <c r="F2906" s="284"/>
      <c r="G2906" s="108" t="s">
        <v>25</v>
      </c>
      <c r="H2906" s="205">
        <v>1</v>
      </c>
      <c r="I2906" s="178">
        <v>312.26</v>
      </c>
      <c r="J2906" s="178">
        <v>312.26</v>
      </c>
    </row>
    <row r="2907" spans="1:10" customFormat="1" ht="39" customHeight="1" x14ac:dyDescent="0.2">
      <c r="A2907" s="107" t="s">
        <v>2572</v>
      </c>
      <c r="B2907" s="109" t="s">
        <v>3066</v>
      </c>
      <c r="C2907" s="107" t="s">
        <v>15</v>
      </c>
      <c r="D2907" s="107" t="s">
        <v>3765</v>
      </c>
      <c r="E2907" s="284" t="s">
        <v>2573</v>
      </c>
      <c r="F2907" s="284"/>
      <c r="G2907" s="108" t="s">
        <v>25</v>
      </c>
      <c r="H2907" s="205">
        <v>3</v>
      </c>
      <c r="I2907" s="178">
        <v>22.89</v>
      </c>
      <c r="J2907" s="178">
        <v>68.67</v>
      </c>
    </row>
    <row r="2908" spans="1:10" customFormat="1" ht="24" customHeight="1" x14ac:dyDescent="0.2">
      <c r="A2908" s="107" t="s">
        <v>2572</v>
      </c>
      <c r="B2908" s="109" t="s">
        <v>3213</v>
      </c>
      <c r="C2908" s="107" t="s">
        <v>15</v>
      </c>
      <c r="D2908" s="107" t="s">
        <v>3214</v>
      </c>
      <c r="E2908" s="284" t="s">
        <v>2573</v>
      </c>
      <c r="F2908" s="284"/>
      <c r="G2908" s="108" t="s">
        <v>25</v>
      </c>
      <c r="H2908" s="205">
        <v>19.8</v>
      </c>
      <c r="I2908" s="178">
        <v>0.06</v>
      </c>
      <c r="J2908" s="178">
        <v>1.18</v>
      </c>
    </row>
    <row r="2909" spans="1:10" customFormat="1" ht="26.1" customHeight="1" x14ac:dyDescent="0.2">
      <c r="A2909" s="107" t="s">
        <v>2572</v>
      </c>
      <c r="B2909" s="109" t="s">
        <v>3069</v>
      </c>
      <c r="C2909" s="107" t="s">
        <v>15</v>
      </c>
      <c r="D2909" s="107" t="s">
        <v>3764</v>
      </c>
      <c r="E2909" s="284" t="s">
        <v>2573</v>
      </c>
      <c r="F2909" s="284"/>
      <c r="G2909" s="108" t="s">
        <v>25</v>
      </c>
      <c r="H2909" s="205">
        <v>19.8</v>
      </c>
      <c r="I2909" s="178">
        <v>0.09</v>
      </c>
      <c r="J2909" s="178">
        <v>1.78</v>
      </c>
    </row>
    <row r="2910" spans="1:10" customFormat="1" ht="25.5" x14ac:dyDescent="0.2">
      <c r="A2910" s="206"/>
      <c r="B2910" s="206"/>
      <c r="C2910" s="206"/>
      <c r="D2910" s="206"/>
      <c r="E2910" s="206" t="s">
        <v>3313</v>
      </c>
      <c r="F2910" s="207">
        <v>79.81</v>
      </c>
      <c r="G2910" s="206" t="s">
        <v>3314</v>
      </c>
      <c r="H2910" s="207">
        <v>0</v>
      </c>
      <c r="I2910" s="206" t="s">
        <v>3315</v>
      </c>
      <c r="J2910" s="207">
        <v>79.81</v>
      </c>
    </row>
    <row r="2911" spans="1:10" customFormat="1" ht="15" thickBot="1" x14ac:dyDescent="0.25">
      <c r="A2911" s="206"/>
      <c r="B2911" s="206"/>
      <c r="C2911" s="206"/>
      <c r="D2911" s="206"/>
      <c r="E2911" s="206" t="s">
        <v>3316</v>
      </c>
      <c r="F2911" s="207">
        <v>133.57</v>
      </c>
      <c r="G2911" s="206"/>
      <c r="H2911" s="285" t="s">
        <v>3317</v>
      </c>
      <c r="I2911" s="285"/>
      <c r="J2911" s="207">
        <v>618.59</v>
      </c>
    </row>
    <row r="2912" spans="1:10" customFormat="1" ht="0.95" customHeight="1" thickTop="1" x14ac:dyDescent="0.2">
      <c r="A2912" s="208"/>
      <c r="B2912" s="208"/>
      <c r="C2912" s="208"/>
      <c r="D2912" s="208"/>
      <c r="E2912" s="208"/>
      <c r="F2912" s="208"/>
      <c r="G2912" s="208"/>
      <c r="H2912" s="208"/>
      <c r="I2912" s="208"/>
      <c r="J2912" s="208"/>
    </row>
    <row r="2913" spans="1:10" customFormat="1" ht="18" customHeight="1" x14ac:dyDescent="0.2">
      <c r="A2913" s="179"/>
      <c r="B2913" s="180" t="s">
        <v>1</v>
      </c>
      <c r="C2913" s="179" t="s">
        <v>2</v>
      </c>
      <c r="D2913" s="179" t="s">
        <v>3</v>
      </c>
      <c r="E2913" s="281" t="s">
        <v>3297</v>
      </c>
      <c r="F2913" s="281"/>
      <c r="G2913" s="181" t="s">
        <v>4</v>
      </c>
      <c r="H2913" s="180" t="s">
        <v>5</v>
      </c>
      <c r="I2913" s="180" t="s">
        <v>6</v>
      </c>
      <c r="J2913" s="180" t="s">
        <v>8</v>
      </c>
    </row>
    <row r="2914" spans="1:10" customFormat="1" ht="39" customHeight="1" x14ac:dyDescent="0.2">
      <c r="A2914" s="187" t="s">
        <v>3298</v>
      </c>
      <c r="B2914" s="189" t="s">
        <v>3508</v>
      </c>
      <c r="C2914" s="187" t="s">
        <v>15</v>
      </c>
      <c r="D2914" s="187" t="s">
        <v>3509</v>
      </c>
      <c r="E2914" s="282" t="s">
        <v>3510</v>
      </c>
      <c r="F2914" s="282"/>
      <c r="G2914" s="188" t="s">
        <v>67</v>
      </c>
      <c r="H2914" s="199">
        <v>1</v>
      </c>
      <c r="I2914" s="190">
        <v>320.77</v>
      </c>
      <c r="J2914" s="190">
        <v>320.77</v>
      </c>
    </row>
    <row r="2915" spans="1:10" customFormat="1" ht="39" customHeight="1" x14ac:dyDescent="0.2">
      <c r="A2915" s="200" t="s">
        <v>3300</v>
      </c>
      <c r="B2915" s="201" t="s">
        <v>3681</v>
      </c>
      <c r="C2915" s="200" t="s">
        <v>15</v>
      </c>
      <c r="D2915" s="200" t="s">
        <v>3682</v>
      </c>
      <c r="E2915" s="283" t="s">
        <v>3338</v>
      </c>
      <c r="F2915" s="283"/>
      <c r="G2915" s="202" t="s">
        <v>3339</v>
      </c>
      <c r="H2915" s="203">
        <v>0.13505</v>
      </c>
      <c r="I2915" s="204">
        <v>48.65</v>
      </c>
      <c r="J2915" s="204">
        <v>6.57</v>
      </c>
    </row>
    <row r="2916" spans="1:10" customFormat="1" ht="24" customHeight="1" x14ac:dyDescent="0.2">
      <c r="A2916" s="200" t="s">
        <v>3300</v>
      </c>
      <c r="B2916" s="201" t="s">
        <v>3307</v>
      </c>
      <c r="C2916" s="200" t="s">
        <v>15</v>
      </c>
      <c r="D2916" s="200" t="s">
        <v>3308</v>
      </c>
      <c r="E2916" s="283" t="s">
        <v>3306</v>
      </c>
      <c r="F2916" s="283"/>
      <c r="G2916" s="202" t="s">
        <v>55</v>
      </c>
      <c r="H2916" s="203">
        <v>3.0821290000000001</v>
      </c>
      <c r="I2916" s="204">
        <v>23.58</v>
      </c>
      <c r="J2916" s="204">
        <v>72.67</v>
      </c>
    </row>
    <row r="2917" spans="1:10" customFormat="1" ht="24" customHeight="1" x14ac:dyDescent="0.2">
      <c r="A2917" s="200" t="s">
        <v>3300</v>
      </c>
      <c r="B2917" s="201" t="s">
        <v>3334</v>
      </c>
      <c r="C2917" s="200" t="s">
        <v>15</v>
      </c>
      <c r="D2917" s="200" t="s">
        <v>3335</v>
      </c>
      <c r="E2917" s="283" t="s">
        <v>3306</v>
      </c>
      <c r="F2917" s="283"/>
      <c r="G2917" s="202" t="s">
        <v>55</v>
      </c>
      <c r="H2917" s="203">
        <v>1.7843899999999999</v>
      </c>
      <c r="I2917" s="204">
        <v>31.67</v>
      </c>
      <c r="J2917" s="204">
        <v>56.51</v>
      </c>
    </row>
    <row r="2918" spans="1:10" customFormat="1" ht="26.1" customHeight="1" x14ac:dyDescent="0.2">
      <c r="A2918" s="107" t="s">
        <v>2572</v>
      </c>
      <c r="B2918" s="109" t="s">
        <v>2636</v>
      </c>
      <c r="C2918" s="107" t="s">
        <v>15</v>
      </c>
      <c r="D2918" s="107" t="s">
        <v>2637</v>
      </c>
      <c r="E2918" s="284" t="s">
        <v>2573</v>
      </c>
      <c r="F2918" s="284"/>
      <c r="G2918" s="108" t="s">
        <v>67</v>
      </c>
      <c r="H2918" s="205">
        <v>1.1000000000000001</v>
      </c>
      <c r="I2918" s="178">
        <v>168.2</v>
      </c>
      <c r="J2918" s="178">
        <v>185.02</v>
      </c>
    </row>
    <row r="2919" spans="1:10" customFormat="1" ht="25.5" x14ac:dyDescent="0.2">
      <c r="A2919" s="206"/>
      <c r="B2919" s="206"/>
      <c r="C2919" s="206"/>
      <c r="D2919" s="206"/>
      <c r="E2919" s="206" t="s">
        <v>3313</v>
      </c>
      <c r="F2919" s="207">
        <v>98.9</v>
      </c>
      <c r="G2919" s="206" t="s">
        <v>3314</v>
      </c>
      <c r="H2919" s="207">
        <v>0</v>
      </c>
      <c r="I2919" s="206" t="s">
        <v>3315</v>
      </c>
      <c r="J2919" s="207">
        <v>98.9</v>
      </c>
    </row>
    <row r="2920" spans="1:10" customFormat="1" ht="15" thickBot="1" x14ac:dyDescent="0.25">
      <c r="A2920" s="206"/>
      <c r="B2920" s="206"/>
      <c r="C2920" s="206"/>
      <c r="D2920" s="206"/>
      <c r="E2920" s="206" t="s">
        <v>3316</v>
      </c>
      <c r="F2920" s="207">
        <v>88.34</v>
      </c>
      <c r="G2920" s="206"/>
      <c r="H2920" s="285" t="s">
        <v>3317</v>
      </c>
      <c r="I2920" s="285"/>
      <c r="J2920" s="207">
        <v>409.11</v>
      </c>
    </row>
    <row r="2921" spans="1:10" customFormat="1" ht="0.95" customHeight="1" thickTop="1" x14ac:dyDescent="0.2">
      <c r="A2921" s="208"/>
      <c r="B2921" s="208"/>
      <c r="C2921" s="208"/>
      <c r="D2921" s="208"/>
      <c r="E2921" s="208"/>
      <c r="F2921" s="208"/>
      <c r="G2921" s="208"/>
      <c r="H2921" s="208"/>
      <c r="I2921" s="208"/>
      <c r="J2921" s="208"/>
    </row>
    <row r="2922" spans="1:10" customFormat="1" ht="18" customHeight="1" x14ac:dyDescent="0.2">
      <c r="A2922" s="179"/>
      <c r="B2922" s="180" t="s">
        <v>1</v>
      </c>
      <c r="C2922" s="179" t="s">
        <v>2</v>
      </c>
      <c r="D2922" s="179" t="s">
        <v>3</v>
      </c>
      <c r="E2922" s="281" t="s">
        <v>3297</v>
      </c>
      <c r="F2922" s="281"/>
      <c r="G2922" s="181" t="s">
        <v>4</v>
      </c>
      <c r="H2922" s="180" t="s">
        <v>5</v>
      </c>
      <c r="I2922" s="180" t="s">
        <v>6</v>
      </c>
      <c r="J2922" s="180" t="s">
        <v>8</v>
      </c>
    </row>
    <row r="2923" spans="1:10" customFormat="1" ht="39" customHeight="1" x14ac:dyDescent="0.2">
      <c r="A2923" s="187" t="s">
        <v>3298</v>
      </c>
      <c r="B2923" s="189" t="s">
        <v>3734</v>
      </c>
      <c r="C2923" s="187" t="s">
        <v>15</v>
      </c>
      <c r="D2923" s="187" t="s">
        <v>3735</v>
      </c>
      <c r="E2923" s="282" t="s">
        <v>3338</v>
      </c>
      <c r="F2923" s="282"/>
      <c r="G2923" s="188" t="s">
        <v>3342</v>
      </c>
      <c r="H2923" s="199">
        <v>1</v>
      </c>
      <c r="I2923" s="190">
        <v>40.67</v>
      </c>
      <c r="J2923" s="190">
        <v>40.67</v>
      </c>
    </row>
    <row r="2924" spans="1:10" customFormat="1" ht="26.1" customHeight="1" x14ac:dyDescent="0.2">
      <c r="A2924" s="200" t="s">
        <v>3300</v>
      </c>
      <c r="B2924" s="201" t="s">
        <v>3685</v>
      </c>
      <c r="C2924" s="200" t="s">
        <v>15</v>
      </c>
      <c r="D2924" s="200" t="s">
        <v>3686</v>
      </c>
      <c r="E2924" s="283" t="s">
        <v>3306</v>
      </c>
      <c r="F2924" s="283"/>
      <c r="G2924" s="202" t="s">
        <v>55</v>
      </c>
      <c r="H2924" s="203">
        <v>1</v>
      </c>
      <c r="I2924" s="204">
        <v>40.58</v>
      </c>
      <c r="J2924" s="204">
        <v>40.58</v>
      </c>
    </row>
    <row r="2925" spans="1:10" customFormat="1" ht="39" customHeight="1" x14ac:dyDescent="0.2">
      <c r="A2925" s="200" t="s">
        <v>3300</v>
      </c>
      <c r="B2925" s="201" t="s">
        <v>3766</v>
      </c>
      <c r="C2925" s="200" t="s">
        <v>15</v>
      </c>
      <c r="D2925" s="200" t="s">
        <v>3767</v>
      </c>
      <c r="E2925" s="283" t="s">
        <v>3658</v>
      </c>
      <c r="F2925" s="283"/>
      <c r="G2925" s="202" t="s">
        <v>55</v>
      </c>
      <c r="H2925" s="203">
        <v>1</v>
      </c>
      <c r="I2925" s="204">
        <v>0.01</v>
      </c>
      <c r="J2925" s="204">
        <v>0.01</v>
      </c>
    </row>
    <row r="2926" spans="1:10" customFormat="1" ht="39" customHeight="1" x14ac:dyDescent="0.2">
      <c r="A2926" s="200" t="s">
        <v>3300</v>
      </c>
      <c r="B2926" s="201" t="s">
        <v>3768</v>
      </c>
      <c r="C2926" s="200" t="s">
        <v>15</v>
      </c>
      <c r="D2926" s="200" t="s">
        <v>3769</v>
      </c>
      <c r="E2926" s="283" t="s">
        <v>3658</v>
      </c>
      <c r="F2926" s="283"/>
      <c r="G2926" s="202" t="s">
        <v>55</v>
      </c>
      <c r="H2926" s="203">
        <v>1</v>
      </c>
      <c r="I2926" s="204">
        <v>0.08</v>
      </c>
      <c r="J2926" s="204">
        <v>0.08</v>
      </c>
    </row>
    <row r="2927" spans="1:10" customFormat="1" ht="25.5" x14ac:dyDescent="0.2">
      <c r="A2927" s="206"/>
      <c r="B2927" s="206"/>
      <c r="C2927" s="206"/>
      <c r="D2927" s="206"/>
      <c r="E2927" s="206" t="s">
        <v>3313</v>
      </c>
      <c r="F2927" s="207">
        <v>34.659999999999997</v>
      </c>
      <c r="G2927" s="206" t="s">
        <v>3314</v>
      </c>
      <c r="H2927" s="207">
        <v>0</v>
      </c>
      <c r="I2927" s="206" t="s">
        <v>3315</v>
      </c>
      <c r="J2927" s="207">
        <v>34.659999999999997</v>
      </c>
    </row>
    <row r="2928" spans="1:10" customFormat="1" ht="15" thickBot="1" x14ac:dyDescent="0.25">
      <c r="A2928" s="206"/>
      <c r="B2928" s="206"/>
      <c r="C2928" s="206"/>
      <c r="D2928" s="206"/>
      <c r="E2928" s="206" t="s">
        <v>3316</v>
      </c>
      <c r="F2928" s="207">
        <v>11.2</v>
      </c>
      <c r="G2928" s="206"/>
      <c r="H2928" s="285" t="s">
        <v>3317</v>
      </c>
      <c r="I2928" s="285"/>
      <c r="J2928" s="207">
        <v>51.87</v>
      </c>
    </row>
    <row r="2929" spans="1:10" customFormat="1" ht="0.95" customHeight="1" thickTop="1" x14ac:dyDescent="0.2">
      <c r="A2929" s="208"/>
      <c r="B2929" s="208"/>
      <c r="C2929" s="208"/>
      <c r="D2929" s="208"/>
      <c r="E2929" s="208"/>
      <c r="F2929" s="208"/>
      <c r="G2929" s="208"/>
      <c r="H2929" s="208"/>
      <c r="I2929" s="208"/>
      <c r="J2929" s="208"/>
    </row>
    <row r="2930" spans="1:10" customFormat="1" ht="18" customHeight="1" x14ac:dyDescent="0.2">
      <c r="A2930" s="179"/>
      <c r="B2930" s="180" t="s">
        <v>1</v>
      </c>
      <c r="C2930" s="179" t="s">
        <v>2</v>
      </c>
      <c r="D2930" s="179" t="s">
        <v>3</v>
      </c>
      <c r="E2930" s="281" t="s">
        <v>3297</v>
      </c>
      <c r="F2930" s="281"/>
      <c r="G2930" s="181" t="s">
        <v>4</v>
      </c>
      <c r="H2930" s="180" t="s">
        <v>5</v>
      </c>
      <c r="I2930" s="180" t="s">
        <v>6</v>
      </c>
      <c r="J2930" s="180" t="s">
        <v>8</v>
      </c>
    </row>
    <row r="2931" spans="1:10" customFormat="1" ht="39" customHeight="1" x14ac:dyDescent="0.2">
      <c r="A2931" s="187" t="s">
        <v>3298</v>
      </c>
      <c r="B2931" s="189" t="s">
        <v>3732</v>
      </c>
      <c r="C2931" s="187" t="s">
        <v>15</v>
      </c>
      <c r="D2931" s="187" t="s">
        <v>3733</v>
      </c>
      <c r="E2931" s="282" t="s">
        <v>3338</v>
      </c>
      <c r="F2931" s="282"/>
      <c r="G2931" s="188" t="s">
        <v>3339</v>
      </c>
      <c r="H2931" s="199">
        <v>1</v>
      </c>
      <c r="I2931" s="190">
        <v>42.32</v>
      </c>
      <c r="J2931" s="190">
        <v>42.32</v>
      </c>
    </row>
    <row r="2932" spans="1:10" customFormat="1" ht="39" customHeight="1" x14ac:dyDescent="0.2">
      <c r="A2932" s="200" t="s">
        <v>3300</v>
      </c>
      <c r="B2932" s="201" t="s">
        <v>3770</v>
      </c>
      <c r="C2932" s="200" t="s">
        <v>15</v>
      </c>
      <c r="D2932" s="200" t="s">
        <v>3771</v>
      </c>
      <c r="E2932" s="283" t="s">
        <v>3658</v>
      </c>
      <c r="F2932" s="283"/>
      <c r="G2932" s="202" t="s">
        <v>55</v>
      </c>
      <c r="H2932" s="203">
        <v>1</v>
      </c>
      <c r="I2932" s="204">
        <v>0.05</v>
      </c>
      <c r="J2932" s="204">
        <v>0.05</v>
      </c>
    </row>
    <row r="2933" spans="1:10" customFormat="1" ht="39" customHeight="1" x14ac:dyDescent="0.2">
      <c r="A2933" s="200" t="s">
        <v>3300</v>
      </c>
      <c r="B2933" s="201" t="s">
        <v>3772</v>
      </c>
      <c r="C2933" s="200" t="s">
        <v>15</v>
      </c>
      <c r="D2933" s="200" t="s">
        <v>3773</v>
      </c>
      <c r="E2933" s="283" t="s">
        <v>3658</v>
      </c>
      <c r="F2933" s="283"/>
      <c r="G2933" s="202" t="s">
        <v>55</v>
      </c>
      <c r="H2933" s="203">
        <v>1</v>
      </c>
      <c r="I2933" s="204">
        <v>1.6</v>
      </c>
      <c r="J2933" s="204">
        <v>1.6</v>
      </c>
    </row>
    <row r="2934" spans="1:10" customFormat="1" ht="26.1" customHeight="1" x14ac:dyDescent="0.2">
      <c r="A2934" s="200" t="s">
        <v>3300</v>
      </c>
      <c r="B2934" s="201" t="s">
        <v>3685</v>
      </c>
      <c r="C2934" s="200" t="s">
        <v>15</v>
      </c>
      <c r="D2934" s="200" t="s">
        <v>3686</v>
      </c>
      <c r="E2934" s="283" t="s">
        <v>3306</v>
      </c>
      <c r="F2934" s="283"/>
      <c r="G2934" s="202" t="s">
        <v>55</v>
      </c>
      <c r="H2934" s="203">
        <v>1</v>
      </c>
      <c r="I2934" s="204">
        <v>40.58</v>
      </c>
      <c r="J2934" s="204">
        <v>40.58</v>
      </c>
    </row>
    <row r="2935" spans="1:10" customFormat="1" ht="39" customHeight="1" x14ac:dyDescent="0.2">
      <c r="A2935" s="200" t="s">
        <v>3300</v>
      </c>
      <c r="B2935" s="201" t="s">
        <v>3768</v>
      </c>
      <c r="C2935" s="200" t="s">
        <v>15</v>
      </c>
      <c r="D2935" s="200" t="s">
        <v>3769</v>
      </c>
      <c r="E2935" s="283" t="s">
        <v>3658</v>
      </c>
      <c r="F2935" s="283"/>
      <c r="G2935" s="202" t="s">
        <v>55</v>
      </c>
      <c r="H2935" s="203">
        <v>1</v>
      </c>
      <c r="I2935" s="204">
        <v>0.08</v>
      </c>
      <c r="J2935" s="204">
        <v>0.08</v>
      </c>
    </row>
    <row r="2936" spans="1:10" customFormat="1" ht="39" customHeight="1" x14ac:dyDescent="0.2">
      <c r="A2936" s="200" t="s">
        <v>3300</v>
      </c>
      <c r="B2936" s="201" t="s">
        <v>3766</v>
      </c>
      <c r="C2936" s="200" t="s">
        <v>15</v>
      </c>
      <c r="D2936" s="200" t="s">
        <v>3767</v>
      </c>
      <c r="E2936" s="283" t="s">
        <v>3658</v>
      </c>
      <c r="F2936" s="283"/>
      <c r="G2936" s="202" t="s">
        <v>55</v>
      </c>
      <c r="H2936" s="203">
        <v>1</v>
      </c>
      <c r="I2936" s="204">
        <v>0.01</v>
      </c>
      <c r="J2936" s="204">
        <v>0.01</v>
      </c>
    </row>
    <row r="2937" spans="1:10" customFormat="1" ht="25.5" x14ac:dyDescent="0.2">
      <c r="A2937" s="206"/>
      <c r="B2937" s="206"/>
      <c r="C2937" s="206"/>
      <c r="D2937" s="206"/>
      <c r="E2937" s="206" t="s">
        <v>3313</v>
      </c>
      <c r="F2937" s="207">
        <v>34.659999999999997</v>
      </c>
      <c r="G2937" s="206" t="s">
        <v>3314</v>
      </c>
      <c r="H2937" s="207">
        <v>0</v>
      </c>
      <c r="I2937" s="206" t="s">
        <v>3315</v>
      </c>
      <c r="J2937" s="207">
        <v>34.659999999999997</v>
      </c>
    </row>
    <row r="2938" spans="1:10" customFormat="1" ht="15" thickBot="1" x14ac:dyDescent="0.25">
      <c r="A2938" s="206"/>
      <c r="B2938" s="206"/>
      <c r="C2938" s="206"/>
      <c r="D2938" s="206"/>
      <c r="E2938" s="206" t="s">
        <v>3316</v>
      </c>
      <c r="F2938" s="207">
        <v>11.65</v>
      </c>
      <c r="G2938" s="206"/>
      <c r="H2938" s="285" t="s">
        <v>3317</v>
      </c>
      <c r="I2938" s="285"/>
      <c r="J2938" s="207">
        <v>53.97</v>
      </c>
    </row>
    <row r="2939" spans="1:10" customFormat="1" ht="0.95" customHeight="1" thickTop="1" x14ac:dyDescent="0.2">
      <c r="A2939" s="208"/>
      <c r="B2939" s="208"/>
      <c r="C2939" s="208"/>
      <c r="D2939" s="208"/>
      <c r="E2939" s="208"/>
      <c r="F2939" s="208"/>
      <c r="G2939" s="208"/>
      <c r="H2939" s="208"/>
      <c r="I2939" s="208"/>
      <c r="J2939" s="208"/>
    </row>
    <row r="2940" spans="1:10" customFormat="1" ht="18" customHeight="1" x14ac:dyDescent="0.2">
      <c r="A2940" s="179"/>
      <c r="B2940" s="180" t="s">
        <v>1</v>
      </c>
      <c r="C2940" s="179" t="s">
        <v>2</v>
      </c>
      <c r="D2940" s="179" t="s">
        <v>3</v>
      </c>
      <c r="E2940" s="281" t="s">
        <v>3297</v>
      </c>
      <c r="F2940" s="281"/>
      <c r="G2940" s="181" t="s">
        <v>4</v>
      </c>
      <c r="H2940" s="180" t="s">
        <v>5</v>
      </c>
      <c r="I2940" s="180" t="s">
        <v>6</v>
      </c>
      <c r="J2940" s="180" t="s">
        <v>8</v>
      </c>
    </row>
    <row r="2941" spans="1:10" customFormat="1" ht="39" customHeight="1" x14ac:dyDescent="0.2">
      <c r="A2941" s="187" t="s">
        <v>3298</v>
      </c>
      <c r="B2941" s="189" t="s">
        <v>3768</v>
      </c>
      <c r="C2941" s="187" t="s">
        <v>15</v>
      </c>
      <c r="D2941" s="187" t="s">
        <v>3769</v>
      </c>
      <c r="E2941" s="282" t="s">
        <v>3658</v>
      </c>
      <c r="F2941" s="282"/>
      <c r="G2941" s="188" t="s">
        <v>55</v>
      </c>
      <c r="H2941" s="199">
        <v>1</v>
      </c>
      <c r="I2941" s="190">
        <v>0.08</v>
      </c>
      <c r="J2941" s="190">
        <v>0.08</v>
      </c>
    </row>
    <row r="2942" spans="1:10" customFormat="1" ht="39" customHeight="1" x14ac:dyDescent="0.2">
      <c r="A2942" s="107" t="s">
        <v>2572</v>
      </c>
      <c r="B2942" s="109" t="s">
        <v>3076</v>
      </c>
      <c r="C2942" s="107" t="s">
        <v>15</v>
      </c>
      <c r="D2942" s="107" t="s">
        <v>3077</v>
      </c>
      <c r="E2942" s="284" t="s">
        <v>2919</v>
      </c>
      <c r="F2942" s="284"/>
      <c r="G2942" s="108" t="s">
        <v>25</v>
      </c>
      <c r="H2942" s="205">
        <v>7.2000000000000002E-5</v>
      </c>
      <c r="I2942" s="178">
        <v>1171.98</v>
      </c>
      <c r="J2942" s="178">
        <v>0.08</v>
      </c>
    </row>
    <row r="2943" spans="1:10" customFormat="1" ht="25.5" x14ac:dyDescent="0.2">
      <c r="A2943" s="206"/>
      <c r="B2943" s="206"/>
      <c r="C2943" s="206"/>
      <c r="D2943" s="206"/>
      <c r="E2943" s="206" t="s">
        <v>3313</v>
      </c>
      <c r="F2943" s="207">
        <v>0</v>
      </c>
      <c r="G2943" s="206" t="s">
        <v>3314</v>
      </c>
      <c r="H2943" s="207">
        <v>0</v>
      </c>
      <c r="I2943" s="206" t="s">
        <v>3315</v>
      </c>
      <c r="J2943" s="207">
        <v>0</v>
      </c>
    </row>
    <row r="2944" spans="1:10" customFormat="1" ht="15" thickBot="1" x14ac:dyDescent="0.25">
      <c r="A2944" s="206"/>
      <c r="B2944" s="206"/>
      <c r="C2944" s="206"/>
      <c r="D2944" s="206"/>
      <c r="E2944" s="206" t="s">
        <v>3316</v>
      </c>
      <c r="F2944" s="207">
        <v>0.02</v>
      </c>
      <c r="G2944" s="206"/>
      <c r="H2944" s="285" t="s">
        <v>3317</v>
      </c>
      <c r="I2944" s="285"/>
      <c r="J2944" s="207">
        <v>0.1</v>
      </c>
    </row>
    <row r="2945" spans="1:10" customFormat="1" ht="0.95" customHeight="1" thickTop="1" x14ac:dyDescent="0.2">
      <c r="A2945" s="208"/>
      <c r="B2945" s="208"/>
      <c r="C2945" s="208"/>
      <c r="D2945" s="208"/>
      <c r="E2945" s="208"/>
      <c r="F2945" s="208"/>
      <c r="G2945" s="208"/>
      <c r="H2945" s="208"/>
      <c r="I2945" s="208"/>
      <c r="J2945" s="208"/>
    </row>
    <row r="2946" spans="1:10" customFormat="1" ht="18" customHeight="1" x14ac:dyDescent="0.2">
      <c r="A2946" s="179"/>
      <c r="B2946" s="180" t="s">
        <v>1</v>
      </c>
      <c r="C2946" s="179" t="s">
        <v>2</v>
      </c>
      <c r="D2946" s="179" t="s">
        <v>3</v>
      </c>
      <c r="E2946" s="281" t="s">
        <v>3297</v>
      </c>
      <c r="F2946" s="281"/>
      <c r="G2946" s="181" t="s">
        <v>4</v>
      </c>
      <c r="H2946" s="180" t="s">
        <v>5</v>
      </c>
      <c r="I2946" s="180" t="s">
        <v>6</v>
      </c>
      <c r="J2946" s="180" t="s">
        <v>8</v>
      </c>
    </row>
    <row r="2947" spans="1:10" customFormat="1" ht="39" customHeight="1" x14ac:dyDescent="0.2">
      <c r="A2947" s="187" t="s">
        <v>3298</v>
      </c>
      <c r="B2947" s="189" t="s">
        <v>3766</v>
      </c>
      <c r="C2947" s="187" t="s">
        <v>15</v>
      </c>
      <c r="D2947" s="187" t="s">
        <v>3767</v>
      </c>
      <c r="E2947" s="282" t="s">
        <v>3658</v>
      </c>
      <c r="F2947" s="282"/>
      <c r="G2947" s="188" t="s">
        <v>55</v>
      </c>
      <c r="H2947" s="199">
        <v>1</v>
      </c>
      <c r="I2947" s="190">
        <v>0.01</v>
      </c>
      <c r="J2947" s="190">
        <v>0.01</v>
      </c>
    </row>
    <row r="2948" spans="1:10" customFormat="1" ht="39" customHeight="1" x14ac:dyDescent="0.2">
      <c r="A2948" s="107" t="s">
        <v>2572</v>
      </c>
      <c r="B2948" s="109" t="s">
        <v>3076</v>
      </c>
      <c r="C2948" s="107" t="s">
        <v>15</v>
      </c>
      <c r="D2948" s="107" t="s">
        <v>3077</v>
      </c>
      <c r="E2948" s="284" t="s">
        <v>2919</v>
      </c>
      <c r="F2948" s="284"/>
      <c r="G2948" s="108" t="s">
        <v>25</v>
      </c>
      <c r="H2948" s="205">
        <v>1.4800000000000001E-5</v>
      </c>
      <c r="I2948" s="178">
        <v>1171.98</v>
      </c>
      <c r="J2948" s="178">
        <v>0.01</v>
      </c>
    </row>
    <row r="2949" spans="1:10" customFormat="1" ht="25.5" x14ac:dyDescent="0.2">
      <c r="A2949" s="206"/>
      <c r="B2949" s="206"/>
      <c r="C2949" s="206"/>
      <c r="D2949" s="206"/>
      <c r="E2949" s="206" t="s">
        <v>3313</v>
      </c>
      <c r="F2949" s="207">
        <v>0</v>
      </c>
      <c r="G2949" s="206" t="s">
        <v>3314</v>
      </c>
      <c r="H2949" s="207">
        <v>0</v>
      </c>
      <c r="I2949" s="206" t="s">
        <v>3315</v>
      </c>
      <c r="J2949" s="207">
        <v>0</v>
      </c>
    </row>
    <row r="2950" spans="1:10" customFormat="1" ht="15" thickBot="1" x14ac:dyDescent="0.25">
      <c r="A2950" s="206"/>
      <c r="B2950" s="206"/>
      <c r="C2950" s="206"/>
      <c r="D2950" s="206"/>
      <c r="E2950" s="206" t="s">
        <v>3316</v>
      </c>
      <c r="F2950" s="207">
        <v>0</v>
      </c>
      <c r="G2950" s="206"/>
      <c r="H2950" s="285" t="s">
        <v>3317</v>
      </c>
      <c r="I2950" s="285"/>
      <c r="J2950" s="207">
        <v>0.01</v>
      </c>
    </row>
    <row r="2951" spans="1:10" customFormat="1" ht="0.95" customHeight="1" thickTop="1" x14ac:dyDescent="0.2">
      <c r="A2951" s="208"/>
      <c r="B2951" s="208"/>
      <c r="C2951" s="208"/>
      <c r="D2951" s="208"/>
      <c r="E2951" s="208"/>
      <c r="F2951" s="208"/>
      <c r="G2951" s="208"/>
      <c r="H2951" s="208"/>
      <c r="I2951" s="208"/>
      <c r="J2951" s="208"/>
    </row>
    <row r="2952" spans="1:10" customFormat="1" ht="18" customHeight="1" x14ac:dyDescent="0.2">
      <c r="A2952" s="179"/>
      <c r="B2952" s="180" t="s">
        <v>1</v>
      </c>
      <c r="C2952" s="179" t="s">
        <v>2</v>
      </c>
      <c r="D2952" s="179" t="s">
        <v>3</v>
      </c>
      <c r="E2952" s="281" t="s">
        <v>3297</v>
      </c>
      <c r="F2952" s="281"/>
      <c r="G2952" s="181" t="s">
        <v>4</v>
      </c>
      <c r="H2952" s="180" t="s">
        <v>5</v>
      </c>
      <c r="I2952" s="180" t="s">
        <v>6</v>
      </c>
      <c r="J2952" s="180" t="s">
        <v>8</v>
      </c>
    </row>
    <row r="2953" spans="1:10" customFormat="1" ht="39" customHeight="1" x14ac:dyDescent="0.2">
      <c r="A2953" s="187" t="s">
        <v>3298</v>
      </c>
      <c r="B2953" s="189" t="s">
        <v>3770</v>
      </c>
      <c r="C2953" s="187" t="s">
        <v>15</v>
      </c>
      <c r="D2953" s="187" t="s">
        <v>3771</v>
      </c>
      <c r="E2953" s="282" t="s">
        <v>3658</v>
      </c>
      <c r="F2953" s="282"/>
      <c r="G2953" s="188" t="s">
        <v>55</v>
      </c>
      <c r="H2953" s="199">
        <v>1</v>
      </c>
      <c r="I2953" s="190">
        <v>0.05</v>
      </c>
      <c r="J2953" s="190">
        <v>0.05</v>
      </c>
    </row>
    <row r="2954" spans="1:10" customFormat="1" ht="39" customHeight="1" x14ac:dyDescent="0.2">
      <c r="A2954" s="107" t="s">
        <v>2572</v>
      </c>
      <c r="B2954" s="109" t="s">
        <v>3076</v>
      </c>
      <c r="C2954" s="107" t="s">
        <v>15</v>
      </c>
      <c r="D2954" s="107" t="s">
        <v>3077</v>
      </c>
      <c r="E2954" s="284" t="s">
        <v>2919</v>
      </c>
      <c r="F2954" s="284"/>
      <c r="G2954" s="108" t="s">
        <v>25</v>
      </c>
      <c r="H2954" s="205">
        <v>5.0000000000000002E-5</v>
      </c>
      <c r="I2954" s="178">
        <v>1171.98</v>
      </c>
      <c r="J2954" s="178">
        <v>0.05</v>
      </c>
    </row>
    <row r="2955" spans="1:10" customFormat="1" ht="25.5" x14ac:dyDescent="0.2">
      <c r="A2955" s="206"/>
      <c r="B2955" s="206"/>
      <c r="C2955" s="206"/>
      <c r="D2955" s="206"/>
      <c r="E2955" s="206" t="s">
        <v>3313</v>
      </c>
      <c r="F2955" s="207">
        <v>0</v>
      </c>
      <c r="G2955" s="206" t="s">
        <v>3314</v>
      </c>
      <c r="H2955" s="207">
        <v>0</v>
      </c>
      <c r="I2955" s="206" t="s">
        <v>3315</v>
      </c>
      <c r="J2955" s="207">
        <v>0</v>
      </c>
    </row>
    <row r="2956" spans="1:10" customFormat="1" ht="15" thickBot="1" x14ac:dyDescent="0.25">
      <c r="A2956" s="206"/>
      <c r="B2956" s="206"/>
      <c r="C2956" s="206"/>
      <c r="D2956" s="206"/>
      <c r="E2956" s="206" t="s">
        <v>3316</v>
      </c>
      <c r="F2956" s="207">
        <v>0.01</v>
      </c>
      <c r="G2956" s="206"/>
      <c r="H2956" s="285" t="s">
        <v>3317</v>
      </c>
      <c r="I2956" s="285"/>
      <c r="J2956" s="207">
        <v>0.06</v>
      </c>
    </row>
    <row r="2957" spans="1:10" customFormat="1" ht="0.95" customHeight="1" thickTop="1" x14ac:dyDescent="0.2">
      <c r="A2957" s="208"/>
      <c r="B2957" s="208"/>
      <c r="C2957" s="208"/>
      <c r="D2957" s="208"/>
      <c r="E2957" s="208"/>
      <c r="F2957" s="208"/>
      <c r="G2957" s="208"/>
      <c r="H2957" s="208"/>
      <c r="I2957" s="208"/>
      <c r="J2957" s="208"/>
    </row>
    <row r="2958" spans="1:10" customFormat="1" ht="18" customHeight="1" x14ac:dyDescent="0.2">
      <c r="A2958" s="179"/>
      <c r="B2958" s="180" t="s">
        <v>1</v>
      </c>
      <c r="C2958" s="179" t="s">
        <v>2</v>
      </c>
      <c r="D2958" s="179" t="s">
        <v>3</v>
      </c>
      <c r="E2958" s="281" t="s">
        <v>3297</v>
      </c>
      <c r="F2958" s="281"/>
      <c r="G2958" s="181" t="s">
        <v>4</v>
      </c>
      <c r="H2958" s="180" t="s">
        <v>5</v>
      </c>
      <c r="I2958" s="180" t="s">
        <v>6</v>
      </c>
      <c r="J2958" s="180" t="s">
        <v>8</v>
      </c>
    </row>
    <row r="2959" spans="1:10" customFormat="1" ht="39" customHeight="1" x14ac:dyDescent="0.2">
      <c r="A2959" s="187" t="s">
        <v>3298</v>
      </c>
      <c r="B2959" s="189" t="s">
        <v>3772</v>
      </c>
      <c r="C2959" s="187" t="s">
        <v>15</v>
      </c>
      <c r="D2959" s="187" t="s">
        <v>3773</v>
      </c>
      <c r="E2959" s="282" t="s">
        <v>3658</v>
      </c>
      <c r="F2959" s="282"/>
      <c r="G2959" s="188" t="s">
        <v>55</v>
      </c>
      <c r="H2959" s="199">
        <v>1</v>
      </c>
      <c r="I2959" s="190">
        <v>1.6</v>
      </c>
      <c r="J2959" s="190">
        <v>1.6</v>
      </c>
    </row>
    <row r="2960" spans="1:10" customFormat="1" ht="26.1" customHeight="1" x14ac:dyDescent="0.2">
      <c r="A2960" s="107" t="s">
        <v>2572</v>
      </c>
      <c r="B2960" s="109" t="s">
        <v>2998</v>
      </c>
      <c r="C2960" s="107" t="s">
        <v>15</v>
      </c>
      <c r="D2960" s="107" t="s">
        <v>2999</v>
      </c>
      <c r="E2960" s="284" t="s">
        <v>3666</v>
      </c>
      <c r="F2960" s="284"/>
      <c r="G2960" s="108" t="s">
        <v>3000</v>
      </c>
      <c r="H2960" s="205">
        <v>1.36</v>
      </c>
      <c r="I2960" s="178">
        <v>1.18</v>
      </c>
      <c r="J2960" s="178">
        <v>1.6</v>
      </c>
    </row>
    <row r="2961" spans="1:10" customFormat="1" ht="25.5" x14ac:dyDescent="0.2">
      <c r="A2961" s="206"/>
      <c r="B2961" s="206"/>
      <c r="C2961" s="206"/>
      <c r="D2961" s="206"/>
      <c r="E2961" s="206" t="s">
        <v>3313</v>
      </c>
      <c r="F2961" s="207">
        <v>0</v>
      </c>
      <c r="G2961" s="206" t="s">
        <v>3314</v>
      </c>
      <c r="H2961" s="207">
        <v>0</v>
      </c>
      <c r="I2961" s="206" t="s">
        <v>3315</v>
      </c>
      <c r="J2961" s="207">
        <v>0</v>
      </c>
    </row>
    <row r="2962" spans="1:10" customFormat="1" ht="15" thickBot="1" x14ac:dyDescent="0.25">
      <c r="A2962" s="206"/>
      <c r="B2962" s="206"/>
      <c r="C2962" s="206"/>
      <c r="D2962" s="206"/>
      <c r="E2962" s="206" t="s">
        <v>3316</v>
      </c>
      <c r="F2962" s="207">
        <v>0.44</v>
      </c>
      <c r="G2962" s="206"/>
      <c r="H2962" s="285" t="s">
        <v>3317</v>
      </c>
      <c r="I2962" s="285"/>
      <c r="J2962" s="207">
        <v>2.04</v>
      </c>
    </row>
    <row r="2963" spans="1:10" customFormat="1" ht="0.95" customHeight="1" thickTop="1" x14ac:dyDescent="0.2">
      <c r="A2963" s="208"/>
      <c r="B2963" s="208"/>
      <c r="C2963" s="208"/>
      <c r="D2963" s="208"/>
      <c r="E2963" s="208"/>
      <c r="F2963" s="208"/>
      <c r="G2963" s="208"/>
      <c r="H2963" s="208"/>
      <c r="I2963" s="208"/>
      <c r="J2963" s="208"/>
    </row>
    <row r="2964" spans="1:10" customFormat="1" ht="18" customHeight="1" x14ac:dyDescent="0.2">
      <c r="A2964" s="179"/>
      <c r="B2964" s="180" t="s">
        <v>1</v>
      </c>
      <c r="C2964" s="179" t="s">
        <v>2</v>
      </c>
      <c r="D2964" s="179" t="s">
        <v>3</v>
      </c>
      <c r="E2964" s="281" t="s">
        <v>3297</v>
      </c>
      <c r="F2964" s="281"/>
      <c r="G2964" s="181" t="s">
        <v>4</v>
      </c>
      <c r="H2964" s="180" t="s">
        <v>5</v>
      </c>
      <c r="I2964" s="180" t="s">
        <v>6</v>
      </c>
      <c r="J2964" s="180" t="s">
        <v>8</v>
      </c>
    </row>
    <row r="2965" spans="1:10" customFormat="1" ht="24" customHeight="1" x14ac:dyDescent="0.2">
      <c r="A2965" s="187" t="s">
        <v>3298</v>
      </c>
      <c r="B2965" s="189" t="s">
        <v>3307</v>
      </c>
      <c r="C2965" s="187" t="s">
        <v>15</v>
      </c>
      <c r="D2965" s="187" t="s">
        <v>3308</v>
      </c>
      <c r="E2965" s="282" t="s">
        <v>3306</v>
      </c>
      <c r="F2965" s="282"/>
      <c r="G2965" s="188" t="s">
        <v>55</v>
      </c>
      <c r="H2965" s="199">
        <v>1</v>
      </c>
      <c r="I2965" s="190">
        <v>23.58</v>
      </c>
      <c r="J2965" s="190">
        <v>23.58</v>
      </c>
    </row>
    <row r="2966" spans="1:10" customFormat="1" ht="26.1" customHeight="1" x14ac:dyDescent="0.2">
      <c r="A2966" s="200" t="s">
        <v>3300</v>
      </c>
      <c r="B2966" s="201" t="s">
        <v>3723</v>
      </c>
      <c r="C2966" s="200" t="s">
        <v>15</v>
      </c>
      <c r="D2966" s="200" t="s">
        <v>3724</v>
      </c>
      <c r="E2966" s="283" t="s">
        <v>3306</v>
      </c>
      <c r="F2966" s="283"/>
      <c r="G2966" s="202" t="s">
        <v>55</v>
      </c>
      <c r="H2966" s="203">
        <v>1</v>
      </c>
      <c r="I2966" s="204">
        <v>0.34</v>
      </c>
      <c r="J2966" s="204">
        <v>0.34</v>
      </c>
    </row>
    <row r="2967" spans="1:10" customFormat="1" ht="26.1" customHeight="1" x14ac:dyDescent="0.2">
      <c r="A2967" s="107" t="s">
        <v>2572</v>
      </c>
      <c r="B2967" s="109" t="s">
        <v>2938</v>
      </c>
      <c r="C2967" s="107" t="s">
        <v>15</v>
      </c>
      <c r="D2967" s="107" t="s">
        <v>3614</v>
      </c>
      <c r="E2967" s="284" t="s">
        <v>3615</v>
      </c>
      <c r="F2967" s="284"/>
      <c r="G2967" s="108" t="s">
        <v>55</v>
      </c>
      <c r="H2967" s="205">
        <v>1</v>
      </c>
      <c r="I2967" s="178">
        <v>0.9</v>
      </c>
      <c r="J2967" s="178">
        <v>0.9</v>
      </c>
    </row>
    <row r="2968" spans="1:10" customFormat="1" ht="26.1" customHeight="1" x14ac:dyDescent="0.2">
      <c r="A2968" s="107" t="s">
        <v>2572</v>
      </c>
      <c r="B2968" s="109" t="s">
        <v>2937</v>
      </c>
      <c r="C2968" s="107" t="s">
        <v>15</v>
      </c>
      <c r="D2968" s="107" t="s">
        <v>3618</v>
      </c>
      <c r="E2968" s="284" t="s">
        <v>3615</v>
      </c>
      <c r="F2968" s="284"/>
      <c r="G2968" s="108" t="s">
        <v>55</v>
      </c>
      <c r="H2968" s="205">
        <v>1</v>
      </c>
      <c r="I2968" s="178">
        <v>2.41</v>
      </c>
      <c r="J2968" s="178">
        <v>2.41</v>
      </c>
    </row>
    <row r="2969" spans="1:10" customFormat="1" ht="26.1" customHeight="1" x14ac:dyDescent="0.2">
      <c r="A2969" s="107" t="s">
        <v>2572</v>
      </c>
      <c r="B2969" s="109" t="s">
        <v>2956</v>
      </c>
      <c r="C2969" s="107" t="s">
        <v>15</v>
      </c>
      <c r="D2969" s="107" t="s">
        <v>2957</v>
      </c>
      <c r="E2969" s="284" t="s">
        <v>3615</v>
      </c>
      <c r="F2969" s="284"/>
      <c r="G2969" s="108" t="s">
        <v>55</v>
      </c>
      <c r="H2969" s="205">
        <v>1</v>
      </c>
      <c r="I2969" s="178">
        <v>1.5</v>
      </c>
      <c r="J2969" s="178">
        <v>1.5</v>
      </c>
    </row>
    <row r="2970" spans="1:10" customFormat="1" ht="26.1" customHeight="1" x14ac:dyDescent="0.2">
      <c r="A2970" s="107" t="s">
        <v>2572</v>
      </c>
      <c r="B2970" s="109" t="s">
        <v>2940</v>
      </c>
      <c r="C2970" s="107" t="s">
        <v>15</v>
      </c>
      <c r="D2970" s="107" t="s">
        <v>3616</v>
      </c>
      <c r="E2970" s="284" t="s">
        <v>3615</v>
      </c>
      <c r="F2970" s="284"/>
      <c r="G2970" s="108" t="s">
        <v>55</v>
      </c>
      <c r="H2970" s="205">
        <v>1</v>
      </c>
      <c r="I2970" s="178">
        <v>0.11</v>
      </c>
      <c r="J2970" s="178">
        <v>0.11</v>
      </c>
    </row>
    <row r="2971" spans="1:10" customFormat="1" ht="24" customHeight="1" x14ac:dyDescent="0.2">
      <c r="A2971" s="107" t="s">
        <v>2572</v>
      </c>
      <c r="B2971" s="109" t="s">
        <v>3039</v>
      </c>
      <c r="C2971" s="107" t="s">
        <v>15</v>
      </c>
      <c r="D2971" s="107" t="s">
        <v>3725</v>
      </c>
      <c r="E2971" s="284" t="s">
        <v>2609</v>
      </c>
      <c r="F2971" s="284"/>
      <c r="G2971" s="108" t="s">
        <v>55</v>
      </c>
      <c r="H2971" s="205">
        <v>1</v>
      </c>
      <c r="I2971" s="178">
        <v>16.079999999999998</v>
      </c>
      <c r="J2971" s="178">
        <v>16.079999999999998</v>
      </c>
    </row>
    <row r="2972" spans="1:10" customFormat="1" ht="26.1" customHeight="1" x14ac:dyDescent="0.2">
      <c r="A2972" s="107" t="s">
        <v>2572</v>
      </c>
      <c r="B2972" s="109" t="s">
        <v>2939</v>
      </c>
      <c r="C2972" s="107" t="s">
        <v>15</v>
      </c>
      <c r="D2972" s="107" t="s">
        <v>3617</v>
      </c>
      <c r="E2972" s="284" t="s">
        <v>3615</v>
      </c>
      <c r="F2972" s="284"/>
      <c r="G2972" s="108" t="s">
        <v>55</v>
      </c>
      <c r="H2972" s="205">
        <v>1</v>
      </c>
      <c r="I2972" s="178">
        <v>1.57</v>
      </c>
      <c r="J2972" s="178">
        <v>1.57</v>
      </c>
    </row>
    <row r="2973" spans="1:10" customFormat="1" ht="26.1" customHeight="1" x14ac:dyDescent="0.2">
      <c r="A2973" s="107" t="s">
        <v>2572</v>
      </c>
      <c r="B2973" s="109" t="s">
        <v>2954</v>
      </c>
      <c r="C2973" s="107" t="s">
        <v>15</v>
      </c>
      <c r="D2973" s="107" t="s">
        <v>2955</v>
      </c>
      <c r="E2973" s="284" t="s">
        <v>3615</v>
      </c>
      <c r="F2973" s="284"/>
      <c r="G2973" s="108" t="s">
        <v>55</v>
      </c>
      <c r="H2973" s="205">
        <v>1</v>
      </c>
      <c r="I2973" s="178">
        <v>0.67</v>
      </c>
      <c r="J2973" s="178">
        <v>0.67</v>
      </c>
    </row>
    <row r="2974" spans="1:10" customFormat="1" ht="25.5" x14ac:dyDescent="0.2">
      <c r="A2974" s="206"/>
      <c r="B2974" s="206"/>
      <c r="C2974" s="206"/>
      <c r="D2974" s="206"/>
      <c r="E2974" s="206" t="s">
        <v>3313</v>
      </c>
      <c r="F2974" s="207">
        <v>16.420000000000002</v>
      </c>
      <c r="G2974" s="206" t="s">
        <v>3314</v>
      </c>
      <c r="H2974" s="207">
        <v>0</v>
      </c>
      <c r="I2974" s="206" t="s">
        <v>3315</v>
      </c>
      <c r="J2974" s="207">
        <v>16.420000000000002</v>
      </c>
    </row>
    <row r="2975" spans="1:10" customFormat="1" ht="15" thickBot="1" x14ac:dyDescent="0.25">
      <c r="A2975" s="206"/>
      <c r="B2975" s="206"/>
      <c r="C2975" s="206"/>
      <c r="D2975" s="206"/>
      <c r="E2975" s="206" t="s">
        <v>3316</v>
      </c>
      <c r="F2975" s="207">
        <v>6.49</v>
      </c>
      <c r="G2975" s="206"/>
      <c r="H2975" s="285" t="s">
        <v>3317</v>
      </c>
      <c r="I2975" s="285"/>
      <c r="J2975" s="207">
        <v>30.07</v>
      </c>
    </row>
    <row r="2976" spans="1:10" customFormat="1" ht="0.95" customHeight="1" thickTop="1" x14ac:dyDescent="0.2">
      <c r="A2976" s="208"/>
      <c r="B2976" s="208"/>
      <c r="C2976" s="208"/>
      <c r="D2976" s="208"/>
      <c r="E2976" s="208"/>
      <c r="F2976" s="208"/>
      <c r="G2976" s="208"/>
      <c r="H2976" s="208"/>
      <c r="I2976" s="208"/>
      <c r="J2976" s="208"/>
    </row>
    <row r="2977" spans="1:10" customFormat="1" ht="18" customHeight="1" x14ac:dyDescent="0.2">
      <c r="A2977" s="179"/>
      <c r="B2977" s="180" t="s">
        <v>1</v>
      </c>
      <c r="C2977" s="179" t="s">
        <v>2</v>
      </c>
      <c r="D2977" s="179" t="s">
        <v>3</v>
      </c>
      <c r="E2977" s="281" t="s">
        <v>3297</v>
      </c>
      <c r="F2977" s="281"/>
      <c r="G2977" s="181" t="s">
        <v>4</v>
      </c>
      <c r="H2977" s="180" t="s">
        <v>5</v>
      </c>
      <c r="I2977" s="180" t="s">
        <v>6</v>
      </c>
      <c r="J2977" s="180" t="s">
        <v>8</v>
      </c>
    </row>
    <row r="2978" spans="1:10" customFormat="1" ht="26.1" customHeight="1" x14ac:dyDescent="0.2">
      <c r="A2978" s="187" t="s">
        <v>3298</v>
      </c>
      <c r="B2978" s="189" t="s">
        <v>3566</v>
      </c>
      <c r="C2978" s="187" t="s">
        <v>15</v>
      </c>
      <c r="D2978" s="187" t="s">
        <v>3567</v>
      </c>
      <c r="E2978" s="282" t="s">
        <v>3559</v>
      </c>
      <c r="F2978" s="282"/>
      <c r="G2978" s="188" t="s">
        <v>25</v>
      </c>
      <c r="H2978" s="199">
        <v>1</v>
      </c>
      <c r="I2978" s="190">
        <v>14.35</v>
      </c>
      <c r="J2978" s="190">
        <v>14.35</v>
      </c>
    </row>
    <row r="2979" spans="1:10" customFormat="1" ht="24" customHeight="1" x14ac:dyDescent="0.2">
      <c r="A2979" s="200" t="s">
        <v>3300</v>
      </c>
      <c r="B2979" s="201" t="s">
        <v>3307</v>
      </c>
      <c r="C2979" s="200" t="s">
        <v>15</v>
      </c>
      <c r="D2979" s="200" t="s">
        <v>3308</v>
      </c>
      <c r="E2979" s="283" t="s">
        <v>3306</v>
      </c>
      <c r="F2979" s="283"/>
      <c r="G2979" s="202" t="s">
        <v>55</v>
      </c>
      <c r="H2979" s="203">
        <v>3.2185800000000001E-2</v>
      </c>
      <c r="I2979" s="204">
        <v>23.58</v>
      </c>
      <c r="J2979" s="204">
        <v>0.75</v>
      </c>
    </row>
    <row r="2980" spans="1:10" customFormat="1" ht="26.1" customHeight="1" x14ac:dyDescent="0.2">
      <c r="A2980" s="200" t="s">
        <v>3300</v>
      </c>
      <c r="B2980" s="201" t="s">
        <v>3513</v>
      </c>
      <c r="C2980" s="200" t="s">
        <v>15</v>
      </c>
      <c r="D2980" s="200" t="s">
        <v>3514</v>
      </c>
      <c r="E2980" s="283" t="s">
        <v>3306</v>
      </c>
      <c r="F2980" s="283"/>
      <c r="G2980" s="202" t="s">
        <v>55</v>
      </c>
      <c r="H2980" s="203">
        <v>8.3852399999999994E-2</v>
      </c>
      <c r="I2980" s="204">
        <v>31.05</v>
      </c>
      <c r="J2980" s="204">
        <v>2.6</v>
      </c>
    </row>
    <row r="2981" spans="1:10" customFormat="1" ht="39" customHeight="1" x14ac:dyDescent="0.2">
      <c r="A2981" s="107" t="s">
        <v>2572</v>
      </c>
      <c r="B2981" s="109" t="s">
        <v>3078</v>
      </c>
      <c r="C2981" s="107" t="s">
        <v>15</v>
      </c>
      <c r="D2981" s="107" t="s">
        <v>3079</v>
      </c>
      <c r="E2981" s="284" t="s">
        <v>2573</v>
      </c>
      <c r="F2981" s="284"/>
      <c r="G2981" s="108" t="s">
        <v>25</v>
      </c>
      <c r="H2981" s="205">
        <v>1</v>
      </c>
      <c r="I2981" s="178">
        <v>11</v>
      </c>
      <c r="J2981" s="178">
        <v>11</v>
      </c>
    </row>
    <row r="2982" spans="1:10" customFormat="1" ht="25.5" x14ac:dyDescent="0.2">
      <c r="A2982" s="206"/>
      <c r="B2982" s="206"/>
      <c r="C2982" s="206"/>
      <c r="D2982" s="206"/>
      <c r="E2982" s="206" t="s">
        <v>3313</v>
      </c>
      <c r="F2982" s="207">
        <v>2.56</v>
      </c>
      <c r="G2982" s="206" t="s">
        <v>3314</v>
      </c>
      <c r="H2982" s="207">
        <v>0</v>
      </c>
      <c r="I2982" s="206" t="s">
        <v>3315</v>
      </c>
      <c r="J2982" s="207">
        <v>2.56</v>
      </c>
    </row>
    <row r="2983" spans="1:10" customFormat="1" ht="15" thickBot="1" x14ac:dyDescent="0.25">
      <c r="A2983" s="206"/>
      <c r="B2983" s="206"/>
      <c r="C2983" s="206"/>
      <c r="D2983" s="206"/>
      <c r="E2983" s="206" t="s">
        <v>3316</v>
      </c>
      <c r="F2983" s="207">
        <v>3.95</v>
      </c>
      <c r="G2983" s="206"/>
      <c r="H2983" s="285" t="s">
        <v>3317</v>
      </c>
      <c r="I2983" s="285"/>
      <c r="J2983" s="207">
        <v>18.3</v>
      </c>
    </row>
    <row r="2984" spans="1:10" customFormat="1" ht="0.95" customHeight="1" thickTop="1" x14ac:dyDescent="0.2">
      <c r="A2984" s="208"/>
      <c r="B2984" s="208"/>
      <c r="C2984" s="208"/>
      <c r="D2984" s="208"/>
      <c r="E2984" s="208"/>
      <c r="F2984" s="208"/>
      <c r="G2984" s="208"/>
      <c r="H2984" s="208"/>
      <c r="I2984" s="208"/>
      <c r="J2984" s="208"/>
    </row>
    <row r="2985" spans="1:10" customFormat="1" ht="18" customHeight="1" x14ac:dyDescent="0.2">
      <c r="A2985" s="179"/>
      <c r="B2985" s="180" t="s">
        <v>1</v>
      </c>
      <c r="C2985" s="179" t="s">
        <v>2</v>
      </c>
      <c r="D2985" s="179" t="s">
        <v>3</v>
      </c>
      <c r="E2985" s="281" t="s">
        <v>3297</v>
      </c>
      <c r="F2985" s="281"/>
      <c r="G2985" s="181" t="s">
        <v>4</v>
      </c>
      <c r="H2985" s="180" t="s">
        <v>5</v>
      </c>
      <c r="I2985" s="180" t="s">
        <v>6</v>
      </c>
      <c r="J2985" s="180" t="s">
        <v>8</v>
      </c>
    </row>
    <row r="2986" spans="1:10" customFormat="1" ht="39" customHeight="1" x14ac:dyDescent="0.2">
      <c r="A2986" s="187" t="s">
        <v>3298</v>
      </c>
      <c r="B2986" s="189" t="s">
        <v>3478</v>
      </c>
      <c r="C2986" s="187" t="s">
        <v>15</v>
      </c>
      <c r="D2986" s="187" t="s">
        <v>3479</v>
      </c>
      <c r="E2986" s="282" t="s">
        <v>3461</v>
      </c>
      <c r="F2986" s="282"/>
      <c r="G2986" s="188" t="s">
        <v>25</v>
      </c>
      <c r="H2986" s="199">
        <v>1</v>
      </c>
      <c r="I2986" s="190">
        <v>11.66</v>
      </c>
      <c r="J2986" s="190">
        <v>11.66</v>
      </c>
    </row>
    <row r="2987" spans="1:10" customFormat="1" ht="26.1" customHeight="1" x14ac:dyDescent="0.2">
      <c r="A2987" s="200" t="s">
        <v>3300</v>
      </c>
      <c r="B2987" s="201" t="s">
        <v>3464</v>
      </c>
      <c r="C2987" s="200" t="s">
        <v>15</v>
      </c>
      <c r="D2987" s="200" t="s">
        <v>3465</v>
      </c>
      <c r="E2987" s="283" t="s">
        <v>3306</v>
      </c>
      <c r="F2987" s="283"/>
      <c r="G2987" s="202" t="s">
        <v>55</v>
      </c>
      <c r="H2987" s="203">
        <v>0.128</v>
      </c>
      <c r="I2987" s="204">
        <v>26.51</v>
      </c>
      <c r="J2987" s="204">
        <v>3.39</v>
      </c>
    </row>
    <row r="2988" spans="1:10" customFormat="1" ht="24" customHeight="1" x14ac:dyDescent="0.2">
      <c r="A2988" s="200" t="s">
        <v>3300</v>
      </c>
      <c r="B2988" s="201" t="s">
        <v>3466</v>
      </c>
      <c r="C2988" s="200" t="s">
        <v>15</v>
      </c>
      <c r="D2988" s="200" t="s">
        <v>3467</v>
      </c>
      <c r="E2988" s="283" t="s">
        <v>3306</v>
      </c>
      <c r="F2988" s="283"/>
      <c r="G2988" s="202" t="s">
        <v>55</v>
      </c>
      <c r="H2988" s="203">
        <v>0.128</v>
      </c>
      <c r="I2988" s="204">
        <v>32.130000000000003</v>
      </c>
      <c r="J2988" s="204">
        <v>4.1100000000000003</v>
      </c>
    </row>
    <row r="2989" spans="1:10" customFormat="1" ht="39" customHeight="1" x14ac:dyDescent="0.2">
      <c r="A2989" s="107" t="s">
        <v>2572</v>
      </c>
      <c r="B2989" s="109" t="s">
        <v>3082</v>
      </c>
      <c r="C2989" s="107" t="s">
        <v>15</v>
      </c>
      <c r="D2989" s="107" t="s">
        <v>3083</v>
      </c>
      <c r="E2989" s="284" t="s">
        <v>2573</v>
      </c>
      <c r="F2989" s="284"/>
      <c r="G2989" s="108" t="s">
        <v>25</v>
      </c>
      <c r="H2989" s="205">
        <v>1</v>
      </c>
      <c r="I2989" s="178">
        <v>1.42</v>
      </c>
      <c r="J2989" s="178">
        <v>1.42</v>
      </c>
    </row>
    <row r="2990" spans="1:10" customFormat="1" ht="26.1" customHeight="1" x14ac:dyDescent="0.2">
      <c r="A2990" s="107" t="s">
        <v>2572</v>
      </c>
      <c r="B2990" s="109" t="s">
        <v>3080</v>
      </c>
      <c r="C2990" s="107" t="s">
        <v>15</v>
      </c>
      <c r="D2990" s="107" t="s">
        <v>3081</v>
      </c>
      <c r="E2990" s="284" t="s">
        <v>2573</v>
      </c>
      <c r="F2990" s="284"/>
      <c r="G2990" s="108" t="s">
        <v>25</v>
      </c>
      <c r="H2990" s="205">
        <v>1</v>
      </c>
      <c r="I2990" s="178">
        <v>2.74</v>
      </c>
      <c r="J2990" s="178">
        <v>2.74</v>
      </c>
    </row>
    <row r="2991" spans="1:10" customFormat="1" ht="25.5" x14ac:dyDescent="0.2">
      <c r="A2991" s="206"/>
      <c r="B2991" s="206"/>
      <c r="C2991" s="206"/>
      <c r="D2991" s="206"/>
      <c r="E2991" s="206" t="s">
        <v>3313</v>
      </c>
      <c r="F2991" s="207">
        <v>5.63</v>
      </c>
      <c r="G2991" s="206" t="s">
        <v>3314</v>
      </c>
      <c r="H2991" s="207">
        <v>0</v>
      </c>
      <c r="I2991" s="206" t="s">
        <v>3315</v>
      </c>
      <c r="J2991" s="207">
        <v>5.63</v>
      </c>
    </row>
    <row r="2992" spans="1:10" customFormat="1" ht="15" thickBot="1" x14ac:dyDescent="0.25">
      <c r="A2992" s="206"/>
      <c r="B2992" s="206"/>
      <c r="C2992" s="206"/>
      <c r="D2992" s="206"/>
      <c r="E2992" s="206" t="s">
        <v>3316</v>
      </c>
      <c r="F2992" s="207">
        <v>3.21</v>
      </c>
      <c r="G2992" s="206"/>
      <c r="H2992" s="285" t="s">
        <v>3317</v>
      </c>
      <c r="I2992" s="285"/>
      <c r="J2992" s="207">
        <v>14.87</v>
      </c>
    </row>
    <row r="2993" spans="1:10" customFormat="1" ht="0.95" customHeight="1" thickTop="1" x14ac:dyDescent="0.2">
      <c r="A2993" s="208"/>
      <c r="B2993" s="208"/>
      <c r="C2993" s="208"/>
      <c r="D2993" s="208"/>
      <c r="E2993" s="208"/>
      <c r="F2993" s="208"/>
      <c r="G2993" s="208"/>
      <c r="H2993" s="208"/>
      <c r="I2993" s="208"/>
      <c r="J2993" s="208"/>
    </row>
    <row r="2994" spans="1:10" customFormat="1" ht="18" customHeight="1" x14ac:dyDescent="0.2">
      <c r="A2994" s="179"/>
      <c r="B2994" s="180" t="s">
        <v>1</v>
      </c>
      <c r="C2994" s="179" t="s">
        <v>2</v>
      </c>
      <c r="D2994" s="179" t="s">
        <v>3</v>
      </c>
      <c r="E2994" s="281" t="s">
        <v>3297</v>
      </c>
      <c r="F2994" s="281"/>
      <c r="G2994" s="181" t="s">
        <v>4</v>
      </c>
      <c r="H2994" s="180" t="s">
        <v>5</v>
      </c>
      <c r="I2994" s="180" t="s">
        <v>6</v>
      </c>
      <c r="J2994" s="180" t="s">
        <v>8</v>
      </c>
    </row>
    <row r="2995" spans="1:10" customFormat="1" ht="26.1" customHeight="1" x14ac:dyDescent="0.2">
      <c r="A2995" s="187" t="s">
        <v>3298</v>
      </c>
      <c r="B2995" s="189" t="s">
        <v>3574</v>
      </c>
      <c r="C2995" s="187" t="s">
        <v>15</v>
      </c>
      <c r="D2995" s="187" t="s">
        <v>3575</v>
      </c>
      <c r="E2995" s="282" t="s">
        <v>3559</v>
      </c>
      <c r="F2995" s="282"/>
      <c r="G2995" s="188" t="s">
        <v>25</v>
      </c>
      <c r="H2995" s="199">
        <v>1</v>
      </c>
      <c r="I2995" s="190">
        <v>663.97</v>
      </c>
      <c r="J2995" s="190">
        <v>663.97</v>
      </c>
    </row>
    <row r="2996" spans="1:10" customFormat="1" ht="24" customHeight="1" x14ac:dyDescent="0.2">
      <c r="A2996" s="200" t="s">
        <v>3300</v>
      </c>
      <c r="B2996" s="201" t="s">
        <v>3307</v>
      </c>
      <c r="C2996" s="200" t="s">
        <v>15</v>
      </c>
      <c r="D2996" s="200" t="s">
        <v>3308</v>
      </c>
      <c r="E2996" s="283" t="s">
        <v>3306</v>
      </c>
      <c r="F2996" s="283"/>
      <c r="G2996" s="202" t="s">
        <v>55</v>
      </c>
      <c r="H2996" s="203">
        <v>0.60484090000000001</v>
      </c>
      <c r="I2996" s="204">
        <v>23.58</v>
      </c>
      <c r="J2996" s="204">
        <v>14.26</v>
      </c>
    </row>
    <row r="2997" spans="1:10" customFormat="1" ht="26.1" customHeight="1" x14ac:dyDescent="0.2">
      <c r="A2997" s="200" t="s">
        <v>3300</v>
      </c>
      <c r="B2997" s="201" t="s">
        <v>3513</v>
      </c>
      <c r="C2997" s="200" t="s">
        <v>15</v>
      </c>
      <c r="D2997" s="200" t="s">
        <v>3514</v>
      </c>
      <c r="E2997" s="283" t="s">
        <v>3306</v>
      </c>
      <c r="F2997" s="283"/>
      <c r="G2997" s="202" t="s">
        <v>55</v>
      </c>
      <c r="H2997" s="203">
        <v>1.0241974</v>
      </c>
      <c r="I2997" s="204">
        <v>31.05</v>
      </c>
      <c r="J2997" s="204">
        <v>31.8</v>
      </c>
    </row>
    <row r="2998" spans="1:10" customFormat="1" ht="24" customHeight="1" x14ac:dyDescent="0.2">
      <c r="A2998" s="107" t="s">
        <v>2572</v>
      </c>
      <c r="B2998" s="109" t="s">
        <v>2988</v>
      </c>
      <c r="C2998" s="107" t="s">
        <v>15</v>
      </c>
      <c r="D2998" s="107" t="s">
        <v>2989</v>
      </c>
      <c r="E2998" s="284" t="s">
        <v>2573</v>
      </c>
      <c r="F2998" s="284"/>
      <c r="G2998" s="108" t="s">
        <v>82</v>
      </c>
      <c r="H2998" s="205">
        <v>1.8720000000000001E-2</v>
      </c>
      <c r="I2998" s="178">
        <v>85.33</v>
      </c>
      <c r="J2998" s="178">
        <v>1.59</v>
      </c>
    </row>
    <row r="2999" spans="1:10" customFormat="1" ht="26.1" customHeight="1" x14ac:dyDescent="0.2">
      <c r="A2999" s="107" t="s">
        <v>2572</v>
      </c>
      <c r="B2999" s="109" t="s">
        <v>3084</v>
      </c>
      <c r="C2999" s="107" t="s">
        <v>15</v>
      </c>
      <c r="D2999" s="107" t="s">
        <v>3085</v>
      </c>
      <c r="E2999" s="284" t="s">
        <v>2573</v>
      </c>
      <c r="F2999" s="284"/>
      <c r="G2999" s="108" t="s">
        <v>25</v>
      </c>
      <c r="H2999" s="205">
        <v>1</v>
      </c>
      <c r="I2999" s="178">
        <v>500.76</v>
      </c>
      <c r="J2999" s="178">
        <v>500.76</v>
      </c>
    </row>
    <row r="3000" spans="1:10" customFormat="1" ht="39" customHeight="1" x14ac:dyDescent="0.2">
      <c r="A3000" s="107" t="s">
        <v>2572</v>
      </c>
      <c r="B3000" s="109" t="s">
        <v>2898</v>
      </c>
      <c r="C3000" s="107" t="s">
        <v>15</v>
      </c>
      <c r="D3000" s="107" t="s">
        <v>2899</v>
      </c>
      <c r="E3000" s="284" t="s">
        <v>2573</v>
      </c>
      <c r="F3000" s="284"/>
      <c r="G3000" s="108" t="s">
        <v>25</v>
      </c>
      <c r="H3000" s="205">
        <v>6</v>
      </c>
      <c r="I3000" s="178">
        <v>19.260000000000002</v>
      </c>
      <c r="J3000" s="178">
        <v>115.56</v>
      </c>
    </row>
    <row r="3001" spans="1:10" customFormat="1" ht="25.5" x14ac:dyDescent="0.2">
      <c r="A3001" s="206"/>
      <c r="B3001" s="206"/>
      <c r="C3001" s="206"/>
      <c r="D3001" s="206"/>
      <c r="E3001" s="206" t="s">
        <v>3313</v>
      </c>
      <c r="F3001" s="207">
        <v>34.89</v>
      </c>
      <c r="G3001" s="206" t="s">
        <v>3314</v>
      </c>
      <c r="H3001" s="207">
        <v>0</v>
      </c>
      <c r="I3001" s="206" t="s">
        <v>3315</v>
      </c>
      <c r="J3001" s="207">
        <v>34.89</v>
      </c>
    </row>
    <row r="3002" spans="1:10" customFormat="1" ht="15" thickBot="1" x14ac:dyDescent="0.25">
      <c r="A3002" s="206"/>
      <c r="B3002" s="206"/>
      <c r="C3002" s="206"/>
      <c r="D3002" s="206"/>
      <c r="E3002" s="206" t="s">
        <v>3316</v>
      </c>
      <c r="F3002" s="207">
        <v>182.85</v>
      </c>
      <c r="G3002" s="206"/>
      <c r="H3002" s="285" t="s">
        <v>3317</v>
      </c>
      <c r="I3002" s="285"/>
      <c r="J3002" s="207">
        <v>846.82</v>
      </c>
    </row>
    <row r="3003" spans="1:10" customFormat="1" ht="0.95" customHeight="1" thickTop="1" x14ac:dyDescent="0.2">
      <c r="A3003" s="208"/>
      <c r="B3003" s="208"/>
      <c r="C3003" s="208"/>
      <c r="D3003" s="208"/>
      <c r="E3003" s="208"/>
      <c r="F3003" s="208"/>
      <c r="G3003" s="208"/>
      <c r="H3003" s="208"/>
      <c r="I3003" s="208"/>
      <c r="J3003" s="208"/>
    </row>
    <row r="3004" spans="1:10" customFormat="1" ht="18" customHeight="1" x14ac:dyDescent="0.2">
      <c r="A3004" s="179"/>
      <c r="B3004" s="180" t="s">
        <v>1</v>
      </c>
      <c r="C3004" s="179" t="s">
        <v>2</v>
      </c>
      <c r="D3004" s="179" t="s">
        <v>3</v>
      </c>
      <c r="E3004" s="281" t="s">
        <v>3297</v>
      </c>
      <c r="F3004" s="281"/>
      <c r="G3004" s="181" t="s">
        <v>4</v>
      </c>
      <c r="H3004" s="180" t="s">
        <v>5</v>
      </c>
      <c r="I3004" s="180" t="s">
        <v>6</v>
      </c>
      <c r="J3004" s="180" t="s">
        <v>8</v>
      </c>
    </row>
    <row r="3005" spans="1:10" customFormat="1" ht="24" customHeight="1" x14ac:dyDescent="0.2">
      <c r="A3005" s="187" t="s">
        <v>3298</v>
      </c>
      <c r="B3005" s="189" t="s">
        <v>3385</v>
      </c>
      <c r="C3005" s="187" t="s">
        <v>15</v>
      </c>
      <c r="D3005" s="187" t="s">
        <v>3386</v>
      </c>
      <c r="E3005" s="282" t="s">
        <v>3306</v>
      </c>
      <c r="F3005" s="282"/>
      <c r="G3005" s="188" t="s">
        <v>55</v>
      </c>
      <c r="H3005" s="199">
        <v>1</v>
      </c>
      <c r="I3005" s="190">
        <v>30.66</v>
      </c>
      <c r="J3005" s="190">
        <v>30.66</v>
      </c>
    </row>
    <row r="3006" spans="1:10" customFormat="1" ht="26.1" customHeight="1" x14ac:dyDescent="0.2">
      <c r="A3006" s="200" t="s">
        <v>3300</v>
      </c>
      <c r="B3006" s="201" t="s">
        <v>3726</v>
      </c>
      <c r="C3006" s="200" t="s">
        <v>15</v>
      </c>
      <c r="D3006" s="200" t="s">
        <v>3727</v>
      </c>
      <c r="E3006" s="283" t="s">
        <v>3306</v>
      </c>
      <c r="F3006" s="283"/>
      <c r="G3006" s="202" t="s">
        <v>55</v>
      </c>
      <c r="H3006" s="203">
        <v>1</v>
      </c>
      <c r="I3006" s="204">
        <v>0.27</v>
      </c>
      <c r="J3006" s="204">
        <v>0.27</v>
      </c>
    </row>
    <row r="3007" spans="1:10" customFormat="1" ht="26.1" customHeight="1" x14ac:dyDescent="0.2">
      <c r="A3007" s="107" t="s">
        <v>2572</v>
      </c>
      <c r="B3007" s="109" t="s">
        <v>2939</v>
      </c>
      <c r="C3007" s="107" t="s">
        <v>15</v>
      </c>
      <c r="D3007" s="107" t="s">
        <v>3617</v>
      </c>
      <c r="E3007" s="284" t="s">
        <v>3615</v>
      </c>
      <c r="F3007" s="284"/>
      <c r="G3007" s="108" t="s">
        <v>55</v>
      </c>
      <c r="H3007" s="205">
        <v>1</v>
      </c>
      <c r="I3007" s="178">
        <v>1.57</v>
      </c>
      <c r="J3007" s="178">
        <v>1.57</v>
      </c>
    </row>
    <row r="3008" spans="1:10" customFormat="1" ht="26.1" customHeight="1" x14ac:dyDescent="0.2">
      <c r="A3008" s="107" t="s">
        <v>2572</v>
      </c>
      <c r="B3008" s="109" t="s">
        <v>2937</v>
      </c>
      <c r="C3008" s="107" t="s">
        <v>15</v>
      </c>
      <c r="D3008" s="107" t="s">
        <v>3618</v>
      </c>
      <c r="E3008" s="284" t="s">
        <v>3615</v>
      </c>
      <c r="F3008" s="284"/>
      <c r="G3008" s="108" t="s">
        <v>55</v>
      </c>
      <c r="H3008" s="205">
        <v>1</v>
      </c>
      <c r="I3008" s="178">
        <v>2.41</v>
      </c>
      <c r="J3008" s="178">
        <v>2.41</v>
      </c>
    </row>
    <row r="3009" spans="1:10" customFormat="1" ht="26.1" customHeight="1" x14ac:dyDescent="0.2">
      <c r="A3009" s="107" t="s">
        <v>2572</v>
      </c>
      <c r="B3009" s="109" t="s">
        <v>2940</v>
      </c>
      <c r="C3009" s="107" t="s">
        <v>15</v>
      </c>
      <c r="D3009" s="107" t="s">
        <v>3616</v>
      </c>
      <c r="E3009" s="284" t="s">
        <v>3615</v>
      </c>
      <c r="F3009" s="284"/>
      <c r="G3009" s="108" t="s">
        <v>55</v>
      </c>
      <c r="H3009" s="205">
        <v>1</v>
      </c>
      <c r="I3009" s="178">
        <v>0.11</v>
      </c>
      <c r="J3009" s="178">
        <v>0.11</v>
      </c>
    </row>
    <row r="3010" spans="1:10" customFormat="1" ht="26.1" customHeight="1" x14ac:dyDescent="0.2">
      <c r="A3010" s="107" t="s">
        <v>2572</v>
      </c>
      <c r="B3010" s="109" t="s">
        <v>2938</v>
      </c>
      <c r="C3010" s="107" t="s">
        <v>15</v>
      </c>
      <c r="D3010" s="107" t="s">
        <v>3614</v>
      </c>
      <c r="E3010" s="284" t="s">
        <v>3615</v>
      </c>
      <c r="F3010" s="284"/>
      <c r="G3010" s="108" t="s">
        <v>55</v>
      </c>
      <c r="H3010" s="205">
        <v>1</v>
      </c>
      <c r="I3010" s="178">
        <v>0.9</v>
      </c>
      <c r="J3010" s="178">
        <v>0.9</v>
      </c>
    </row>
    <row r="3011" spans="1:10" customFormat="1" ht="26.1" customHeight="1" x14ac:dyDescent="0.2">
      <c r="A3011" s="107" t="s">
        <v>2572</v>
      </c>
      <c r="B3011" s="109" t="s">
        <v>2947</v>
      </c>
      <c r="C3011" s="107" t="s">
        <v>15</v>
      </c>
      <c r="D3011" s="107" t="s">
        <v>2948</v>
      </c>
      <c r="E3011" s="284" t="s">
        <v>3615</v>
      </c>
      <c r="F3011" s="284"/>
      <c r="G3011" s="108" t="s">
        <v>55</v>
      </c>
      <c r="H3011" s="205">
        <v>1</v>
      </c>
      <c r="I3011" s="178">
        <v>0.34</v>
      </c>
      <c r="J3011" s="178">
        <v>0.34</v>
      </c>
    </row>
    <row r="3012" spans="1:10" customFormat="1" ht="24" customHeight="1" x14ac:dyDescent="0.2">
      <c r="A3012" s="107" t="s">
        <v>2572</v>
      </c>
      <c r="B3012" s="109" t="s">
        <v>3040</v>
      </c>
      <c r="C3012" s="107" t="s">
        <v>15</v>
      </c>
      <c r="D3012" s="107" t="s">
        <v>3728</v>
      </c>
      <c r="E3012" s="284" t="s">
        <v>2609</v>
      </c>
      <c r="F3012" s="284"/>
      <c r="G3012" s="108" t="s">
        <v>55</v>
      </c>
      <c r="H3012" s="205">
        <v>1</v>
      </c>
      <c r="I3012" s="178">
        <v>23.65</v>
      </c>
      <c r="J3012" s="178">
        <v>23.65</v>
      </c>
    </row>
    <row r="3013" spans="1:10" customFormat="1" ht="26.1" customHeight="1" x14ac:dyDescent="0.2">
      <c r="A3013" s="107" t="s">
        <v>2572</v>
      </c>
      <c r="B3013" s="109" t="s">
        <v>2949</v>
      </c>
      <c r="C3013" s="107" t="s">
        <v>15</v>
      </c>
      <c r="D3013" s="107" t="s">
        <v>2950</v>
      </c>
      <c r="E3013" s="284" t="s">
        <v>3615</v>
      </c>
      <c r="F3013" s="284"/>
      <c r="G3013" s="108" t="s">
        <v>55</v>
      </c>
      <c r="H3013" s="205">
        <v>1</v>
      </c>
      <c r="I3013" s="178">
        <v>1.41</v>
      </c>
      <c r="J3013" s="178">
        <v>1.41</v>
      </c>
    </row>
    <row r="3014" spans="1:10" customFormat="1" ht="25.5" x14ac:dyDescent="0.2">
      <c r="A3014" s="206"/>
      <c r="B3014" s="206"/>
      <c r="C3014" s="206"/>
      <c r="D3014" s="206"/>
      <c r="E3014" s="206" t="s">
        <v>3313</v>
      </c>
      <c r="F3014" s="207">
        <v>23.92</v>
      </c>
      <c r="G3014" s="206" t="s">
        <v>3314</v>
      </c>
      <c r="H3014" s="207">
        <v>0</v>
      </c>
      <c r="I3014" s="206" t="s">
        <v>3315</v>
      </c>
      <c r="J3014" s="207">
        <v>23.92</v>
      </c>
    </row>
    <row r="3015" spans="1:10" customFormat="1" ht="15" thickBot="1" x14ac:dyDescent="0.25">
      <c r="A3015" s="206"/>
      <c r="B3015" s="206"/>
      <c r="C3015" s="206"/>
      <c r="D3015" s="206"/>
      <c r="E3015" s="206" t="s">
        <v>3316</v>
      </c>
      <c r="F3015" s="207">
        <v>8.44</v>
      </c>
      <c r="G3015" s="206"/>
      <c r="H3015" s="285" t="s">
        <v>3317</v>
      </c>
      <c r="I3015" s="285"/>
      <c r="J3015" s="207">
        <v>39.1</v>
      </c>
    </row>
    <row r="3016" spans="1:10" customFormat="1" ht="0.95" customHeight="1" thickTop="1" x14ac:dyDescent="0.2">
      <c r="A3016" s="208"/>
      <c r="B3016" s="208"/>
      <c r="C3016" s="208"/>
      <c r="D3016" s="208"/>
      <c r="E3016" s="208"/>
      <c r="F3016" s="208"/>
      <c r="G3016" s="208"/>
      <c r="H3016" s="208"/>
      <c r="I3016" s="208"/>
      <c r="J3016" s="208"/>
    </row>
    <row r="3017" spans="1:10" customFormat="1" ht="18" customHeight="1" x14ac:dyDescent="0.2">
      <c r="A3017" s="179"/>
      <c r="B3017" s="180" t="s">
        <v>1</v>
      </c>
      <c r="C3017" s="179" t="s">
        <v>2</v>
      </c>
      <c r="D3017" s="179" t="s">
        <v>3</v>
      </c>
      <c r="E3017" s="281" t="s">
        <v>3297</v>
      </c>
      <c r="F3017" s="281"/>
      <c r="G3017" s="181" t="s">
        <v>4</v>
      </c>
      <c r="H3017" s="180" t="s">
        <v>5</v>
      </c>
      <c r="I3017" s="180" t="s">
        <v>6</v>
      </c>
      <c r="J3017" s="180" t="s">
        <v>8</v>
      </c>
    </row>
    <row r="3018" spans="1:10" customFormat="1" ht="39" customHeight="1" x14ac:dyDescent="0.2">
      <c r="A3018" s="187" t="s">
        <v>3298</v>
      </c>
      <c r="B3018" s="189" t="s">
        <v>3476</v>
      </c>
      <c r="C3018" s="187" t="s">
        <v>15</v>
      </c>
      <c r="D3018" s="187" t="s">
        <v>3477</v>
      </c>
      <c r="E3018" s="282" t="s">
        <v>3461</v>
      </c>
      <c r="F3018" s="282"/>
      <c r="G3018" s="188" t="s">
        <v>25</v>
      </c>
      <c r="H3018" s="199">
        <v>1</v>
      </c>
      <c r="I3018" s="190">
        <v>27.99</v>
      </c>
      <c r="J3018" s="190">
        <v>27.99</v>
      </c>
    </row>
    <row r="3019" spans="1:10" customFormat="1" ht="26.1" customHeight="1" x14ac:dyDescent="0.2">
      <c r="A3019" s="200" t="s">
        <v>3300</v>
      </c>
      <c r="B3019" s="201" t="s">
        <v>3464</v>
      </c>
      <c r="C3019" s="200" t="s">
        <v>15</v>
      </c>
      <c r="D3019" s="200" t="s">
        <v>3465</v>
      </c>
      <c r="E3019" s="283" t="s">
        <v>3306</v>
      </c>
      <c r="F3019" s="283"/>
      <c r="G3019" s="202" t="s">
        <v>55</v>
      </c>
      <c r="H3019" s="203">
        <v>0.317</v>
      </c>
      <c r="I3019" s="204">
        <v>26.51</v>
      </c>
      <c r="J3019" s="204">
        <v>8.4</v>
      </c>
    </row>
    <row r="3020" spans="1:10" customFormat="1" ht="24" customHeight="1" x14ac:dyDescent="0.2">
      <c r="A3020" s="200" t="s">
        <v>3300</v>
      </c>
      <c r="B3020" s="201" t="s">
        <v>3466</v>
      </c>
      <c r="C3020" s="200" t="s">
        <v>15</v>
      </c>
      <c r="D3020" s="200" t="s">
        <v>3467</v>
      </c>
      <c r="E3020" s="283" t="s">
        <v>3306</v>
      </c>
      <c r="F3020" s="283"/>
      <c r="G3020" s="202" t="s">
        <v>55</v>
      </c>
      <c r="H3020" s="203">
        <v>0.317</v>
      </c>
      <c r="I3020" s="204">
        <v>32.130000000000003</v>
      </c>
      <c r="J3020" s="204">
        <v>10.18</v>
      </c>
    </row>
    <row r="3021" spans="1:10" customFormat="1" ht="24" customHeight="1" x14ac:dyDescent="0.2">
      <c r="A3021" s="107" t="s">
        <v>2572</v>
      </c>
      <c r="B3021" s="109" t="s">
        <v>3086</v>
      </c>
      <c r="C3021" s="107" t="s">
        <v>15</v>
      </c>
      <c r="D3021" s="107" t="s">
        <v>3774</v>
      </c>
      <c r="E3021" s="284" t="s">
        <v>2573</v>
      </c>
      <c r="F3021" s="284"/>
      <c r="G3021" s="108" t="s">
        <v>25</v>
      </c>
      <c r="H3021" s="205">
        <v>1</v>
      </c>
      <c r="I3021" s="178">
        <v>9.41</v>
      </c>
      <c r="J3021" s="178">
        <v>9.41</v>
      </c>
    </row>
    <row r="3022" spans="1:10" customFormat="1" ht="25.5" x14ac:dyDescent="0.2">
      <c r="A3022" s="206"/>
      <c r="B3022" s="206"/>
      <c r="C3022" s="206"/>
      <c r="D3022" s="206"/>
      <c r="E3022" s="206" t="s">
        <v>3313</v>
      </c>
      <c r="F3022" s="207">
        <v>13.96</v>
      </c>
      <c r="G3022" s="206" t="s">
        <v>3314</v>
      </c>
      <c r="H3022" s="207">
        <v>0</v>
      </c>
      <c r="I3022" s="206" t="s">
        <v>3315</v>
      </c>
      <c r="J3022" s="207">
        <v>13.96</v>
      </c>
    </row>
    <row r="3023" spans="1:10" customFormat="1" ht="15" thickBot="1" x14ac:dyDescent="0.25">
      <c r="A3023" s="206"/>
      <c r="B3023" s="206"/>
      <c r="C3023" s="206"/>
      <c r="D3023" s="206"/>
      <c r="E3023" s="206" t="s">
        <v>3316</v>
      </c>
      <c r="F3023" s="207">
        <v>7.7</v>
      </c>
      <c r="G3023" s="206"/>
      <c r="H3023" s="285" t="s">
        <v>3317</v>
      </c>
      <c r="I3023" s="285"/>
      <c r="J3023" s="207">
        <v>35.69</v>
      </c>
    </row>
    <row r="3024" spans="1:10" customFormat="1" ht="0.95" customHeight="1" thickTop="1" x14ac:dyDescent="0.2">
      <c r="A3024" s="208"/>
      <c r="B3024" s="208"/>
      <c r="C3024" s="208"/>
      <c r="D3024" s="208"/>
      <c r="E3024" s="208"/>
      <c r="F3024" s="208"/>
      <c r="G3024" s="208"/>
      <c r="H3024" s="208"/>
      <c r="I3024" s="208"/>
      <c r="J3024" s="208"/>
    </row>
    <row r="3025" spans="1:10" customFormat="1" ht="18" customHeight="1" x14ac:dyDescent="0.2">
      <c r="A3025" s="179"/>
      <c r="B3025" s="180" t="s">
        <v>1</v>
      </c>
      <c r="C3025" s="179" t="s">
        <v>2</v>
      </c>
      <c r="D3025" s="179" t="s">
        <v>3</v>
      </c>
      <c r="E3025" s="281" t="s">
        <v>3297</v>
      </c>
      <c r="F3025" s="281"/>
      <c r="G3025" s="181" t="s">
        <v>4</v>
      </c>
      <c r="H3025" s="180" t="s">
        <v>5</v>
      </c>
      <c r="I3025" s="180" t="s">
        <v>6</v>
      </c>
      <c r="J3025" s="180" t="s">
        <v>8</v>
      </c>
    </row>
    <row r="3026" spans="1:10" customFormat="1" ht="39" customHeight="1" x14ac:dyDescent="0.2">
      <c r="A3026" s="187" t="s">
        <v>3298</v>
      </c>
      <c r="B3026" s="189" t="s">
        <v>3572</v>
      </c>
      <c r="C3026" s="187" t="s">
        <v>15</v>
      </c>
      <c r="D3026" s="187" t="s">
        <v>3573</v>
      </c>
      <c r="E3026" s="282" t="s">
        <v>3559</v>
      </c>
      <c r="F3026" s="282"/>
      <c r="G3026" s="188" t="s">
        <v>25</v>
      </c>
      <c r="H3026" s="199">
        <v>1</v>
      </c>
      <c r="I3026" s="190">
        <v>57.16</v>
      </c>
      <c r="J3026" s="190">
        <v>57.16</v>
      </c>
    </row>
    <row r="3027" spans="1:10" customFormat="1" ht="26.1" customHeight="1" x14ac:dyDescent="0.2">
      <c r="A3027" s="200" t="s">
        <v>3300</v>
      </c>
      <c r="B3027" s="201" t="s">
        <v>3513</v>
      </c>
      <c r="C3027" s="200" t="s">
        <v>15</v>
      </c>
      <c r="D3027" s="200" t="s">
        <v>3514</v>
      </c>
      <c r="E3027" s="283" t="s">
        <v>3306</v>
      </c>
      <c r="F3027" s="283"/>
      <c r="G3027" s="202" t="s">
        <v>55</v>
      </c>
      <c r="H3027" s="203">
        <v>0.16171540000000001</v>
      </c>
      <c r="I3027" s="204">
        <v>31.05</v>
      </c>
      <c r="J3027" s="204">
        <v>5.0199999999999996</v>
      </c>
    </row>
    <row r="3028" spans="1:10" customFormat="1" ht="24" customHeight="1" x14ac:dyDescent="0.2">
      <c r="A3028" s="200" t="s">
        <v>3300</v>
      </c>
      <c r="B3028" s="201" t="s">
        <v>3307</v>
      </c>
      <c r="C3028" s="200" t="s">
        <v>15</v>
      </c>
      <c r="D3028" s="200" t="s">
        <v>3308</v>
      </c>
      <c r="E3028" s="283" t="s">
        <v>3306</v>
      </c>
      <c r="F3028" s="283"/>
      <c r="G3028" s="202" t="s">
        <v>55</v>
      </c>
      <c r="H3028" s="203">
        <v>6.2072599999999999E-2</v>
      </c>
      <c r="I3028" s="204">
        <v>23.58</v>
      </c>
      <c r="J3028" s="204">
        <v>1.46</v>
      </c>
    </row>
    <row r="3029" spans="1:10" customFormat="1" ht="39" customHeight="1" x14ac:dyDescent="0.2">
      <c r="A3029" s="107" t="s">
        <v>2572</v>
      </c>
      <c r="B3029" s="109" t="s">
        <v>3087</v>
      </c>
      <c r="C3029" s="107" t="s">
        <v>15</v>
      </c>
      <c r="D3029" s="107" t="s">
        <v>3775</v>
      </c>
      <c r="E3029" s="284" t="s">
        <v>2573</v>
      </c>
      <c r="F3029" s="284"/>
      <c r="G3029" s="108" t="s">
        <v>25</v>
      </c>
      <c r="H3029" s="205">
        <v>1</v>
      </c>
      <c r="I3029" s="178">
        <v>50.6</v>
      </c>
      <c r="J3029" s="178">
        <v>50.6</v>
      </c>
    </row>
    <row r="3030" spans="1:10" customFormat="1" ht="26.1" customHeight="1" x14ac:dyDescent="0.2">
      <c r="A3030" s="107" t="s">
        <v>2572</v>
      </c>
      <c r="B3030" s="109" t="s">
        <v>2878</v>
      </c>
      <c r="C3030" s="107" t="s">
        <v>15</v>
      </c>
      <c r="D3030" s="107" t="s">
        <v>3586</v>
      </c>
      <c r="E3030" s="284" t="s">
        <v>2573</v>
      </c>
      <c r="F3030" s="284"/>
      <c r="G3030" s="108" t="s">
        <v>25</v>
      </c>
      <c r="H3030" s="205">
        <v>2.1000000000000001E-2</v>
      </c>
      <c r="I3030" s="178">
        <v>4.0999999999999996</v>
      </c>
      <c r="J3030" s="178">
        <v>0.08</v>
      </c>
    </row>
    <row r="3031" spans="1:10" customFormat="1" ht="25.5" x14ac:dyDescent="0.2">
      <c r="A3031" s="206"/>
      <c r="B3031" s="206"/>
      <c r="C3031" s="206"/>
      <c r="D3031" s="206"/>
      <c r="E3031" s="206" t="s">
        <v>3313</v>
      </c>
      <c r="F3031" s="207">
        <v>4.95</v>
      </c>
      <c r="G3031" s="206" t="s">
        <v>3314</v>
      </c>
      <c r="H3031" s="207">
        <v>0</v>
      </c>
      <c r="I3031" s="206" t="s">
        <v>3315</v>
      </c>
      <c r="J3031" s="207">
        <v>4.95</v>
      </c>
    </row>
    <row r="3032" spans="1:10" customFormat="1" ht="15" thickBot="1" x14ac:dyDescent="0.25">
      <c r="A3032" s="206"/>
      <c r="B3032" s="206"/>
      <c r="C3032" s="206"/>
      <c r="D3032" s="206"/>
      <c r="E3032" s="206" t="s">
        <v>3316</v>
      </c>
      <c r="F3032" s="207">
        <v>15.74</v>
      </c>
      <c r="G3032" s="206"/>
      <c r="H3032" s="285" t="s">
        <v>3317</v>
      </c>
      <c r="I3032" s="285"/>
      <c r="J3032" s="207">
        <v>72.900000000000006</v>
      </c>
    </row>
    <row r="3033" spans="1:10" customFormat="1" ht="0.95" customHeight="1" thickTop="1" x14ac:dyDescent="0.2">
      <c r="A3033" s="208"/>
      <c r="B3033" s="208"/>
      <c r="C3033" s="208"/>
      <c r="D3033" s="208"/>
      <c r="E3033" s="208"/>
      <c r="F3033" s="208"/>
      <c r="G3033" s="208"/>
      <c r="H3033" s="208"/>
      <c r="I3033" s="208"/>
      <c r="J3033" s="208"/>
    </row>
    <row r="3034" spans="1:10" customFormat="1" ht="18" customHeight="1" x14ac:dyDescent="0.2">
      <c r="A3034" s="179"/>
      <c r="B3034" s="180" t="s">
        <v>1</v>
      </c>
      <c r="C3034" s="179" t="s">
        <v>2</v>
      </c>
      <c r="D3034" s="179" t="s">
        <v>3</v>
      </c>
      <c r="E3034" s="281" t="s">
        <v>3297</v>
      </c>
      <c r="F3034" s="281"/>
      <c r="G3034" s="181" t="s">
        <v>4</v>
      </c>
      <c r="H3034" s="180" t="s">
        <v>5</v>
      </c>
      <c r="I3034" s="180" t="s">
        <v>6</v>
      </c>
      <c r="J3034" s="180" t="s">
        <v>8</v>
      </c>
    </row>
    <row r="3035" spans="1:10" customFormat="1" ht="39" customHeight="1" x14ac:dyDescent="0.2">
      <c r="A3035" s="187" t="s">
        <v>3298</v>
      </c>
      <c r="B3035" s="189" t="s">
        <v>3568</v>
      </c>
      <c r="C3035" s="187" t="s">
        <v>15</v>
      </c>
      <c r="D3035" s="187" t="s">
        <v>3569</v>
      </c>
      <c r="E3035" s="282" t="s">
        <v>3559</v>
      </c>
      <c r="F3035" s="282"/>
      <c r="G3035" s="188" t="s">
        <v>25</v>
      </c>
      <c r="H3035" s="199">
        <v>1</v>
      </c>
      <c r="I3035" s="190">
        <v>76.47</v>
      </c>
      <c r="J3035" s="190">
        <v>76.47</v>
      </c>
    </row>
    <row r="3036" spans="1:10" customFormat="1" ht="24" customHeight="1" x14ac:dyDescent="0.2">
      <c r="A3036" s="200" t="s">
        <v>3300</v>
      </c>
      <c r="B3036" s="201" t="s">
        <v>3307</v>
      </c>
      <c r="C3036" s="200" t="s">
        <v>15</v>
      </c>
      <c r="D3036" s="200" t="s">
        <v>3308</v>
      </c>
      <c r="E3036" s="283" t="s">
        <v>3306</v>
      </c>
      <c r="F3036" s="283"/>
      <c r="G3036" s="202" t="s">
        <v>55</v>
      </c>
      <c r="H3036" s="203">
        <v>3.5634300000000001E-2</v>
      </c>
      <c r="I3036" s="204">
        <v>23.58</v>
      </c>
      <c r="J3036" s="204">
        <v>0.84</v>
      </c>
    </row>
    <row r="3037" spans="1:10" customFormat="1" ht="26.1" customHeight="1" x14ac:dyDescent="0.2">
      <c r="A3037" s="200" t="s">
        <v>3300</v>
      </c>
      <c r="B3037" s="201" t="s">
        <v>3513</v>
      </c>
      <c r="C3037" s="200" t="s">
        <v>15</v>
      </c>
      <c r="D3037" s="200" t="s">
        <v>3514</v>
      </c>
      <c r="E3037" s="283" t="s">
        <v>3306</v>
      </c>
      <c r="F3037" s="283"/>
      <c r="G3037" s="202" t="s">
        <v>55</v>
      </c>
      <c r="H3037" s="203">
        <v>9.2836600000000005E-2</v>
      </c>
      <c r="I3037" s="204">
        <v>31.05</v>
      </c>
      <c r="J3037" s="204">
        <v>2.88</v>
      </c>
    </row>
    <row r="3038" spans="1:10" customFormat="1" ht="39" customHeight="1" x14ac:dyDescent="0.2">
      <c r="A3038" s="107" t="s">
        <v>2572</v>
      </c>
      <c r="B3038" s="109" t="s">
        <v>3088</v>
      </c>
      <c r="C3038" s="107" t="s">
        <v>15</v>
      </c>
      <c r="D3038" s="107" t="s">
        <v>3776</v>
      </c>
      <c r="E3038" s="284" t="s">
        <v>2573</v>
      </c>
      <c r="F3038" s="284"/>
      <c r="G3038" s="108" t="s">
        <v>25</v>
      </c>
      <c r="H3038" s="205">
        <v>1</v>
      </c>
      <c r="I3038" s="178">
        <v>72.75</v>
      </c>
      <c r="J3038" s="178">
        <v>72.75</v>
      </c>
    </row>
    <row r="3039" spans="1:10" customFormat="1" ht="25.5" x14ac:dyDescent="0.2">
      <c r="A3039" s="206"/>
      <c r="B3039" s="206"/>
      <c r="C3039" s="206"/>
      <c r="D3039" s="206"/>
      <c r="E3039" s="206" t="s">
        <v>3313</v>
      </c>
      <c r="F3039" s="207">
        <v>2.84</v>
      </c>
      <c r="G3039" s="206" t="s">
        <v>3314</v>
      </c>
      <c r="H3039" s="207">
        <v>0</v>
      </c>
      <c r="I3039" s="206" t="s">
        <v>3315</v>
      </c>
      <c r="J3039" s="207">
        <v>2.84</v>
      </c>
    </row>
    <row r="3040" spans="1:10" customFormat="1" ht="15" thickBot="1" x14ac:dyDescent="0.25">
      <c r="A3040" s="206"/>
      <c r="B3040" s="206"/>
      <c r="C3040" s="206"/>
      <c r="D3040" s="206"/>
      <c r="E3040" s="206" t="s">
        <v>3316</v>
      </c>
      <c r="F3040" s="207">
        <v>21.05</v>
      </c>
      <c r="G3040" s="206"/>
      <c r="H3040" s="285" t="s">
        <v>3317</v>
      </c>
      <c r="I3040" s="285"/>
      <c r="J3040" s="207">
        <v>97.52</v>
      </c>
    </row>
    <row r="3041" spans="1:10" customFormat="1" ht="0.95" customHeight="1" thickTop="1" x14ac:dyDescent="0.2">
      <c r="A3041" s="208"/>
      <c r="B3041" s="208"/>
      <c r="C3041" s="208"/>
      <c r="D3041" s="208"/>
      <c r="E3041" s="208"/>
      <c r="F3041" s="208"/>
      <c r="G3041" s="208"/>
      <c r="H3041" s="208"/>
      <c r="I3041" s="208"/>
      <c r="J3041" s="208"/>
    </row>
    <row r="3042" spans="1:10" customFormat="1" ht="18" customHeight="1" x14ac:dyDescent="0.2">
      <c r="A3042" s="179"/>
      <c r="B3042" s="180" t="s">
        <v>1</v>
      </c>
      <c r="C3042" s="179" t="s">
        <v>2</v>
      </c>
      <c r="D3042" s="179" t="s">
        <v>3</v>
      </c>
      <c r="E3042" s="281" t="s">
        <v>3297</v>
      </c>
      <c r="F3042" s="281"/>
      <c r="G3042" s="181" t="s">
        <v>4</v>
      </c>
      <c r="H3042" s="180" t="s">
        <v>5</v>
      </c>
      <c r="I3042" s="180" t="s">
        <v>6</v>
      </c>
      <c r="J3042" s="180" t="s">
        <v>8</v>
      </c>
    </row>
    <row r="3043" spans="1:10" customFormat="1" ht="39" customHeight="1" x14ac:dyDescent="0.2">
      <c r="A3043" s="187" t="s">
        <v>3298</v>
      </c>
      <c r="B3043" s="189" t="s">
        <v>3578</v>
      </c>
      <c r="C3043" s="187" t="s">
        <v>15</v>
      </c>
      <c r="D3043" s="187" t="s">
        <v>3579</v>
      </c>
      <c r="E3043" s="282" t="s">
        <v>3559</v>
      </c>
      <c r="F3043" s="282"/>
      <c r="G3043" s="188" t="s">
        <v>25</v>
      </c>
      <c r="H3043" s="199">
        <v>1</v>
      </c>
      <c r="I3043" s="190">
        <v>90.03</v>
      </c>
      <c r="J3043" s="190">
        <v>90.03</v>
      </c>
    </row>
    <row r="3044" spans="1:10" customFormat="1" ht="24" customHeight="1" x14ac:dyDescent="0.2">
      <c r="A3044" s="200" t="s">
        <v>3300</v>
      </c>
      <c r="B3044" s="201" t="s">
        <v>3307</v>
      </c>
      <c r="C3044" s="200" t="s">
        <v>15</v>
      </c>
      <c r="D3044" s="200" t="s">
        <v>3308</v>
      </c>
      <c r="E3044" s="283" t="s">
        <v>3306</v>
      </c>
      <c r="F3044" s="283"/>
      <c r="G3044" s="202" t="s">
        <v>55</v>
      </c>
      <c r="H3044" s="203">
        <v>4.7359100000000001E-2</v>
      </c>
      <c r="I3044" s="204">
        <v>23.58</v>
      </c>
      <c r="J3044" s="204">
        <v>1.1100000000000001</v>
      </c>
    </row>
    <row r="3045" spans="1:10" customFormat="1" ht="26.1" customHeight="1" x14ac:dyDescent="0.2">
      <c r="A3045" s="200" t="s">
        <v>3300</v>
      </c>
      <c r="B3045" s="201" t="s">
        <v>3513</v>
      </c>
      <c r="C3045" s="200" t="s">
        <v>15</v>
      </c>
      <c r="D3045" s="200" t="s">
        <v>3514</v>
      </c>
      <c r="E3045" s="283" t="s">
        <v>3306</v>
      </c>
      <c r="F3045" s="283"/>
      <c r="G3045" s="202" t="s">
        <v>55</v>
      </c>
      <c r="H3045" s="203">
        <v>0.1233828</v>
      </c>
      <c r="I3045" s="204">
        <v>31.05</v>
      </c>
      <c r="J3045" s="204">
        <v>3.83</v>
      </c>
    </row>
    <row r="3046" spans="1:10" customFormat="1" ht="26.1" customHeight="1" x14ac:dyDescent="0.2">
      <c r="A3046" s="107" t="s">
        <v>2572</v>
      </c>
      <c r="B3046" s="109" t="s">
        <v>2878</v>
      </c>
      <c r="C3046" s="107" t="s">
        <v>15</v>
      </c>
      <c r="D3046" s="107" t="s">
        <v>3586</v>
      </c>
      <c r="E3046" s="284" t="s">
        <v>2573</v>
      </c>
      <c r="F3046" s="284"/>
      <c r="G3046" s="108" t="s">
        <v>25</v>
      </c>
      <c r="H3046" s="205">
        <v>2.1000000000000001E-2</v>
      </c>
      <c r="I3046" s="178">
        <v>4.0999999999999996</v>
      </c>
      <c r="J3046" s="178">
        <v>0.08</v>
      </c>
    </row>
    <row r="3047" spans="1:10" customFormat="1" ht="39" customHeight="1" x14ac:dyDescent="0.2">
      <c r="A3047" s="107" t="s">
        <v>2572</v>
      </c>
      <c r="B3047" s="109" t="s">
        <v>3089</v>
      </c>
      <c r="C3047" s="107" t="s">
        <v>15</v>
      </c>
      <c r="D3047" s="107" t="s">
        <v>3777</v>
      </c>
      <c r="E3047" s="284" t="s">
        <v>2573</v>
      </c>
      <c r="F3047" s="284"/>
      <c r="G3047" s="108" t="s">
        <v>25</v>
      </c>
      <c r="H3047" s="205">
        <v>1</v>
      </c>
      <c r="I3047" s="178">
        <v>85.01</v>
      </c>
      <c r="J3047" s="178">
        <v>85.01</v>
      </c>
    </row>
    <row r="3048" spans="1:10" customFormat="1" ht="25.5" x14ac:dyDescent="0.2">
      <c r="A3048" s="206"/>
      <c r="B3048" s="206"/>
      <c r="C3048" s="206"/>
      <c r="D3048" s="206"/>
      <c r="E3048" s="206" t="s">
        <v>3313</v>
      </c>
      <c r="F3048" s="207">
        <v>3.77</v>
      </c>
      <c r="G3048" s="206" t="s">
        <v>3314</v>
      </c>
      <c r="H3048" s="207">
        <v>0</v>
      </c>
      <c r="I3048" s="206" t="s">
        <v>3315</v>
      </c>
      <c r="J3048" s="207">
        <v>3.77</v>
      </c>
    </row>
    <row r="3049" spans="1:10" customFormat="1" ht="15" thickBot="1" x14ac:dyDescent="0.25">
      <c r="A3049" s="206"/>
      <c r="B3049" s="206"/>
      <c r="C3049" s="206"/>
      <c r="D3049" s="206"/>
      <c r="E3049" s="206" t="s">
        <v>3316</v>
      </c>
      <c r="F3049" s="207">
        <v>24.79</v>
      </c>
      <c r="G3049" s="206"/>
      <c r="H3049" s="285" t="s">
        <v>3317</v>
      </c>
      <c r="I3049" s="285"/>
      <c r="J3049" s="207">
        <v>114.82</v>
      </c>
    </row>
    <row r="3050" spans="1:10" customFormat="1" ht="0.95" customHeight="1" thickTop="1" x14ac:dyDescent="0.2">
      <c r="A3050" s="208"/>
      <c r="B3050" s="208"/>
      <c r="C3050" s="208"/>
      <c r="D3050" s="208"/>
      <c r="E3050" s="208"/>
      <c r="F3050" s="208"/>
      <c r="G3050" s="208"/>
      <c r="H3050" s="208"/>
      <c r="I3050" s="208"/>
      <c r="J3050" s="208"/>
    </row>
    <row r="3051" spans="1:10" customFormat="1" ht="18" customHeight="1" x14ac:dyDescent="0.2">
      <c r="A3051" s="179"/>
      <c r="B3051" s="180" t="s">
        <v>1</v>
      </c>
      <c r="C3051" s="179" t="s">
        <v>2</v>
      </c>
      <c r="D3051" s="179" t="s">
        <v>3</v>
      </c>
      <c r="E3051" s="281" t="s">
        <v>3297</v>
      </c>
      <c r="F3051" s="281"/>
      <c r="G3051" s="181" t="s">
        <v>4</v>
      </c>
      <c r="H3051" s="180" t="s">
        <v>5</v>
      </c>
      <c r="I3051" s="180" t="s">
        <v>6</v>
      </c>
      <c r="J3051" s="180" t="s">
        <v>8</v>
      </c>
    </row>
    <row r="3052" spans="1:10" customFormat="1" ht="39" customHeight="1" x14ac:dyDescent="0.2">
      <c r="A3052" s="187" t="s">
        <v>3298</v>
      </c>
      <c r="B3052" s="189" t="s">
        <v>3340</v>
      </c>
      <c r="C3052" s="187" t="s">
        <v>15</v>
      </c>
      <c r="D3052" s="187" t="s">
        <v>3341</v>
      </c>
      <c r="E3052" s="282" t="s">
        <v>3338</v>
      </c>
      <c r="F3052" s="282"/>
      <c r="G3052" s="188" t="s">
        <v>3342</v>
      </c>
      <c r="H3052" s="199">
        <v>1</v>
      </c>
      <c r="I3052" s="190">
        <v>0.6</v>
      </c>
      <c r="J3052" s="190">
        <v>0.6</v>
      </c>
    </row>
    <row r="3053" spans="1:10" customFormat="1" ht="39" customHeight="1" x14ac:dyDescent="0.2">
      <c r="A3053" s="200" t="s">
        <v>3300</v>
      </c>
      <c r="B3053" s="201" t="s">
        <v>3778</v>
      </c>
      <c r="C3053" s="200" t="s">
        <v>15</v>
      </c>
      <c r="D3053" s="200" t="s">
        <v>3779</v>
      </c>
      <c r="E3053" s="283" t="s">
        <v>3658</v>
      </c>
      <c r="F3053" s="283"/>
      <c r="G3053" s="202" t="s">
        <v>55</v>
      </c>
      <c r="H3053" s="203">
        <v>1</v>
      </c>
      <c r="I3053" s="204">
        <v>0.11</v>
      </c>
      <c r="J3053" s="204">
        <v>0.11</v>
      </c>
    </row>
    <row r="3054" spans="1:10" customFormat="1" ht="39" customHeight="1" x14ac:dyDescent="0.2">
      <c r="A3054" s="200" t="s">
        <v>3300</v>
      </c>
      <c r="B3054" s="201" t="s">
        <v>3780</v>
      </c>
      <c r="C3054" s="200" t="s">
        <v>15</v>
      </c>
      <c r="D3054" s="200" t="s">
        <v>3781</v>
      </c>
      <c r="E3054" s="283" t="s">
        <v>3658</v>
      </c>
      <c r="F3054" s="283"/>
      <c r="G3054" s="202" t="s">
        <v>55</v>
      </c>
      <c r="H3054" s="203">
        <v>1</v>
      </c>
      <c r="I3054" s="204">
        <v>0.49</v>
      </c>
      <c r="J3054" s="204">
        <v>0.49</v>
      </c>
    </row>
    <row r="3055" spans="1:10" customFormat="1" ht="25.5" x14ac:dyDescent="0.2">
      <c r="A3055" s="206"/>
      <c r="B3055" s="206"/>
      <c r="C3055" s="206"/>
      <c r="D3055" s="206"/>
      <c r="E3055" s="206" t="s">
        <v>3313</v>
      </c>
      <c r="F3055" s="207">
        <v>0</v>
      </c>
      <c r="G3055" s="206" t="s">
        <v>3314</v>
      </c>
      <c r="H3055" s="207">
        <v>0</v>
      </c>
      <c r="I3055" s="206" t="s">
        <v>3315</v>
      </c>
      <c r="J3055" s="207">
        <v>0</v>
      </c>
    </row>
    <row r="3056" spans="1:10" customFormat="1" ht="15" thickBot="1" x14ac:dyDescent="0.25">
      <c r="A3056" s="206"/>
      <c r="B3056" s="206"/>
      <c r="C3056" s="206"/>
      <c r="D3056" s="206"/>
      <c r="E3056" s="206" t="s">
        <v>3316</v>
      </c>
      <c r="F3056" s="207">
        <v>0.16</v>
      </c>
      <c r="G3056" s="206"/>
      <c r="H3056" s="285" t="s">
        <v>3317</v>
      </c>
      <c r="I3056" s="285"/>
      <c r="J3056" s="207">
        <v>0.76</v>
      </c>
    </row>
    <row r="3057" spans="1:10" customFormat="1" ht="0.95" customHeight="1" thickTop="1" x14ac:dyDescent="0.2">
      <c r="A3057" s="208"/>
      <c r="B3057" s="208"/>
      <c r="C3057" s="208"/>
      <c r="D3057" s="208"/>
      <c r="E3057" s="208"/>
      <c r="F3057" s="208"/>
      <c r="G3057" s="208"/>
      <c r="H3057" s="208"/>
      <c r="I3057" s="208"/>
      <c r="J3057" s="208"/>
    </row>
    <row r="3058" spans="1:10" customFormat="1" ht="18" customHeight="1" x14ac:dyDescent="0.2">
      <c r="A3058" s="179"/>
      <c r="B3058" s="180" t="s">
        <v>1</v>
      </c>
      <c r="C3058" s="179" t="s">
        <v>2</v>
      </c>
      <c r="D3058" s="179" t="s">
        <v>3</v>
      </c>
      <c r="E3058" s="281" t="s">
        <v>3297</v>
      </c>
      <c r="F3058" s="281"/>
      <c r="G3058" s="181" t="s">
        <v>4</v>
      </c>
      <c r="H3058" s="180" t="s">
        <v>5</v>
      </c>
      <c r="I3058" s="180" t="s">
        <v>6</v>
      </c>
      <c r="J3058" s="180" t="s">
        <v>8</v>
      </c>
    </row>
    <row r="3059" spans="1:10" customFormat="1" ht="39" customHeight="1" x14ac:dyDescent="0.2">
      <c r="A3059" s="187" t="s">
        <v>3298</v>
      </c>
      <c r="B3059" s="189" t="s">
        <v>3336</v>
      </c>
      <c r="C3059" s="187" t="s">
        <v>15</v>
      </c>
      <c r="D3059" s="187" t="s">
        <v>3337</v>
      </c>
      <c r="E3059" s="282" t="s">
        <v>3338</v>
      </c>
      <c r="F3059" s="282"/>
      <c r="G3059" s="188" t="s">
        <v>3339</v>
      </c>
      <c r="H3059" s="199">
        <v>1</v>
      </c>
      <c r="I3059" s="190">
        <v>1.59</v>
      </c>
      <c r="J3059" s="190">
        <v>1.59</v>
      </c>
    </row>
    <row r="3060" spans="1:10" customFormat="1" ht="39" customHeight="1" x14ac:dyDescent="0.2">
      <c r="A3060" s="200" t="s">
        <v>3300</v>
      </c>
      <c r="B3060" s="201" t="s">
        <v>3778</v>
      </c>
      <c r="C3060" s="200" t="s">
        <v>15</v>
      </c>
      <c r="D3060" s="200" t="s">
        <v>3779</v>
      </c>
      <c r="E3060" s="283" t="s">
        <v>3658</v>
      </c>
      <c r="F3060" s="283"/>
      <c r="G3060" s="202" t="s">
        <v>55</v>
      </c>
      <c r="H3060" s="203">
        <v>1</v>
      </c>
      <c r="I3060" s="204">
        <v>0.11</v>
      </c>
      <c r="J3060" s="204">
        <v>0.11</v>
      </c>
    </row>
    <row r="3061" spans="1:10" customFormat="1" ht="39" customHeight="1" x14ac:dyDescent="0.2">
      <c r="A3061" s="200" t="s">
        <v>3300</v>
      </c>
      <c r="B3061" s="201" t="s">
        <v>3782</v>
      </c>
      <c r="C3061" s="200" t="s">
        <v>15</v>
      </c>
      <c r="D3061" s="200" t="s">
        <v>3783</v>
      </c>
      <c r="E3061" s="283" t="s">
        <v>3658</v>
      </c>
      <c r="F3061" s="283"/>
      <c r="G3061" s="202" t="s">
        <v>55</v>
      </c>
      <c r="H3061" s="203">
        <v>1</v>
      </c>
      <c r="I3061" s="204">
        <v>0.38</v>
      </c>
      <c r="J3061" s="204">
        <v>0.38</v>
      </c>
    </row>
    <row r="3062" spans="1:10" customFormat="1" ht="39" customHeight="1" x14ac:dyDescent="0.2">
      <c r="A3062" s="200" t="s">
        <v>3300</v>
      </c>
      <c r="B3062" s="201" t="s">
        <v>3780</v>
      </c>
      <c r="C3062" s="200" t="s">
        <v>15</v>
      </c>
      <c r="D3062" s="200" t="s">
        <v>3781</v>
      </c>
      <c r="E3062" s="283" t="s">
        <v>3658</v>
      </c>
      <c r="F3062" s="283"/>
      <c r="G3062" s="202" t="s">
        <v>55</v>
      </c>
      <c r="H3062" s="203">
        <v>1</v>
      </c>
      <c r="I3062" s="204">
        <v>0.49</v>
      </c>
      <c r="J3062" s="204">
        <v>0.49</v>
      </c>
    </row>
    <row r="3063" spans="1:10" customFormat="1" ht="39" customHeight="1" x14ac:dyDescent="0.2">
      <c r="A3063" s="200" t="s">
        <v>3300</v>
      </c>
      <c r="B3063" s="201" t="s">
        <v>3784</v>
      </c>
      <c r="C3063" s="200" t="s">
        <v>15</v>
      </c>
      <c r="D3063" s="200" t="s">
        <v>3785</v>
      </c>
      <c r="E3063" s="283" t="s">
        <v>3658</v>
      </c>
      <c r="F3063" s="283"/>
      <c r="G3063" s="202" t="s">
        <v>55</v>
      </c>
      <c r="H3063" s="203">
        <v>1</v>
      </c>
      <c r="I3063" s="204">
        <v>0.61</v>
      </c>
      <c r="J3063" s="204">
        <v>0.61</v>
      </c>
    </row>
    <row r="3064" spans="1:10" customFormat="1" ht="25.5" x14ac:dyDescent="0.2">
      <c r="A3064" s="206"/>
      <c r="B3064" s="206"/>
      <c r="C3064" s="206"/>
      <c r="D3064" s="206"/>
      <c r="E3064" s="206" t="s">
        <v>3313</v>
      </c>
      <c r="F3064" s="207">
        <v>0</v>
      </c>
      <c r="G3064" s="206" t="s">
        <v>3314</v>
      </c>
      <c r="H3064" s="207">
        <v>0</v>
      </c>
      <c r="I3064" s="206" t="s">
        <v>3315</v>
      </c>
      <c r="J3064" s="207">
        <v>0</v>
      </c>
    </row>
    <row r="3065" spans="1:10" customFormat="1" ht="15" thickBot="1" x14ac:dyDescent="0.25">
      <c r="A3065" s="206"/>
      <c r="B3065" s="206"/>
      <c r="C3065" s="206"/>
      <c r="D3065" s="206"/>
      <c r="E3065" s="206" t="s">
        <v>3316</v>
      </c>
      <c r="F3065" s="207">
        <v>0.43</v>
      </c>
      <c r="G3065" s="206"/>
      <c r="H3065" s="285" t="s">
        <v>3317</v>
      </c>
      <c r="I3065" s="285"/>
      <c r="J3065" s="207">
        <v>2.02</v>
      </c>
    </row>
    <row r="3066" spans="1:10" customFormat="1" ht="0.95" customHeight="1" thickTop="1" x14ac:dyDescent="0.2">
      <c r="A3066" s="208"/>
      <c r="B3066" s="208"/>
      <c r="C3066" s="208"/>
      <c r="D3066" s="208"/>
      <c r="E3066" s="208"/>
      <c r="F3066" s="208"/>
      <c r="G3066" s="208"/>
      <c r="H3066" s="208"/>
      <c r="I3066" s="208"/>
      <c r="J3066" s="208"/>
    </row>
    <row r="3067" spans="1:10" customFormat="1" ht="18" customHeight="1" x14ac:dyDescent="0.2">
      <c r="A3067" s="179"/>
      <c r="B3067" s="180" t="s">
        <v>1</v>
      </c>
      <c r="C3067" s="179" t="s">
        <v>2</v>
      </c>
      <c r="D3067" s="179" t="s">
        <v>3</v>
      </c>
      <c r="E3067" s="281" t="s">
        <v>3297</v>
      </c>
      <c r="F3067" s="281"/>
      <c r="G3067" s="181" t="s">
        <v>4</v>
      </c>
      <c r="H3067" s="180" t="s">
        <v>5</v>
      </c>
      <c r="I3067" s="180" t="s">
        <v>6</v>
      </c>
      <c r="J3067" s="180" t="s">
        <v>8</v>
      </c>
    </row>
    <row r="3068" spans="1:10" customFormat="1" ht="39" customHeight="1" x14ac:dyDescent="0.2">
      <c r="A3068" s="187" t="s">
        <v>3298</v>
      </c>
      <c r="B3068" s="189" t="s">
        <v>3780</v>
      </c>
      <c r="C3068" s="187" t="s">
        <v>15</v>
      </c>
      <c r="D3068" s="187" t="s">
        <v>3781</v>
      </c>
      <c r="E3068" s="282" t="s">
        <v>3658</v>
      </c>
      <c r="F3068" s="282"/>
      <c r="G3068" s="188" t="s">
        <v>55</v>
      </c>
      <c r="H3068" s="199">
        <v>1</v>
      </c>
      <c r="I3068" s="190">
        <v>0.49</v>
      </c>
      <c r="J3068" s="190">
        <v>0.49</v>
      </c>
    </row>
    <row r="3069" spans="1:10" customFormat="1" ht="26.1" customHeight="1" x14ac:dyDescent="0.2">
      <c r="A3069" s="107" t="s">
        <v>2572</v>
      </c>
      <c r="B3069" s="109" t="s">
        <v>3098</v>
      </c>
      <c r="C3069" s="107" t="s">
        <v>15</v>
      </c>
      <c r="D3069" s="107" t="s">
        <v>3099</v>
      </c>
      <c r="E3069" s="284" t="s">
        <v>2919</v>
      </c>
      <c r="F3069" s="284"/>
      <c r="G3069" s="108" t="s">
        <v>25</v>
      </c>
      <c r="H3069" s="205">
        <v>1.2799999999999999E-4</v>
      </c>
      <c r="I3069" s="178">
        <v>3843.04</v>
      </c>
      <c r="J3069" s="178">
        <v>0.49</v>
      </c>
    </row>
    <row r="3070" spans="1:10" customFormat="1" ht="25.5" x14ac:dyDescent="0.2">
      <c r="A3070" s="206"/>
      <c r="B3070" s="206"/>
      <c r="C3070" s="206"/>
      <c r="D3070" s="206"/>
      <c r="E3070" s="206" t="s">
        <v>3313</v>
      </c>
      <c r="F3070" s="207">
        <v>0</v>
      </c>
      <c r="G3070" s="206" t="s">
        <v>3314</v>
      </c>
      <c r="H3070" s="207">
        <v>0</v>
      </c>
      <c r="I3070" s="206" t="s">
        <v>3315</v>
      </c>
      <c r="J3070" s="207">
        <v>0</v>
      </c>
    </row>
    <row r="3071" spans="1:10" customFormat="1" ht="15" thickBot="1" x14ac:dyDescent="0.25">
      <c r="A3071" s="206"/>
      <c r="B3071" s="206"/>
      <c r="C3071" s="206"/>
      <c r="D3071" s="206"/>
      <c r="E3071" s="206" t="s">
        <v>3316</v>
      </c>
      <c r="F3071" s="207">
        <v>0.13</v>
      </c>
      <c r="G3071" s="206"/>
      <c r="H3071" s="285" t="s">
        <v>3317</v>
      </c>
      <c r="I3071" s="285"/>
      <c r="J3071" s="207">
        <v>0.62</v>
      </c>
    </row>
    <row r="3072" spans="1:10" customFormat="1" ht="0.95" customHeight="1" thickTop="1" x14ac:dyDescent="0.2">
      <c r="A3072" s="208"/>
      <c r="B3072" s="208"/>
      <c r="C3072" s="208"/>
      <c r="D3072" s="208"/>
      <c r="E3072" s="208"/>
      <c r="F3072" s="208"/>
      <c r="G3072" s="208"/>
      <c r="H3072" s="208"/>
      <c r="I3072" s="208"/>
      <c r="J3072" s="208"/>
    </row>
    <row r="3073" spans="1:10" customFormat="1" ht="18" customHeight="1" x14ac:dyDescent="0.2">
      <c r="A3073" s="179"/>
      <c r="B3073" s="180" t="s">
        <v>1</v>
      </c>
      <c r="C3073" s="179" t="s">
        <v>2</v>
      </c>
      <c r="D3073" s="179" t="s">
        <v>3</v>
      </c>
      <c r="E3073" s="281" t="s">
        <v>3297</v>
      </c>
      <c r="F3073" s="281"/>
      <c r="G3073" s="181" t="s">
        <v>4</v>
      </c>
      <c r="H3073" s="180" t="s">
        <v>5</v>
      </c>
      <c r="I3073" s="180" t="s">
        <v>6</v>
      </c>
      <c r="J3073" s="180" t="s">
        <v>8</v>
      </c>
    </row>
    <row r="3074" spans="1:10" customFormat="1" ht="39" customHeight="1" x14ac:dyDescent="0.2">
      <c r="A3074" s="187" t="s">
        <v>3298</v>
      </c>
      <c r="B3074" s="189" t="s">
        <v>3778</v>
      </c>
      <c r="C3074" s="187" t="s">
        <v>15</v>
      </c>
      <c r="D3074" s="187" t="s">
        <v>3779</v>
      </c>
      <c r="E3074" s="282" t="s">
        <v>3658</v>
      </c>
      <c r="F3074" s="282"/>
      <c r="G3074" s="188" t="s">
        <v>55</v>
      </c>
      <c r="H3074" s="199">
        <v>1</v>
      </c>
      <c r="I3074" s="190">
        <v>0.11</v>
      </c>
      <c r="J3074" s="190">
        <v>0.11</v>
      </c>
    </row>
    <row r="3075" spans="1:10" customFormat="1" ht="26.1" customHeight="1" x14ac:dyDescent="0.2">
      <c r="A3075" s="107" t="s">
        <v>2572</v>
      </c>
      <c r="B3075" s="109" t="s">
        <v>3098</v>
      </c>
      <c r="C3075" s="107" t="s">
        <v>15</v>
      </c>
      <c r="D3075" s="107" t="s">
        <v>3099</v>
      </c>
      <c r="E3075" s="284" t="s">
        <v>2919</v>
      </c>
      <c r="F3075" s="284"/>
      <c r="G3075" s="108" t="s">
        <v>25</v>
      </c>
      <c r="H3075" s="205">
        <v>2.9600000000000001E-5</v>
      </c>
      <c r="I3075" s="178">
        <v>3843.04</v>
      </c>
      <c r="J3075" s="178">
        <v>0.11</v>
      </c>
    </row>
    <row r="3076" spans="1:10" customFormat="1" ht="25.5" x14ac:dyDescent="0.2">
      <c r="A3076" s="206"/>
      <c r="B3076" s="206"/>
      <c r="C3076" s="206"/>
      <c r="D3076" s="206"/>
      <c r="E3076" s="206" t="s">
        <v>3313</v>
      </c>
      <c r="F3076" s="207">
        <v>0</v>
      </c>
      <c r="G3076" s="206" t="s">
        <v>3314</v>
      </c>
      <c r="H3076" s="207">
        <v>0</v>
      </c>
      <c r="I3076" s="206" t="s">
        <v>3315</v>
      </c>
      <c r="J3076" s="207">
        <v>0</v>
      </c>
    </row>
    <row r="3077" spans="1:10" customFormat="1" ht="15" thickBot="1" x14ac:dyDescent="0.25">
      <c r="A3077" s="206"/>
      <c r="B3077" s="206"/>
      <c r="C3077" s="206"/>
      <c r="D3077" s="206"/>
      <c r="E3077" s="206" t="s">
        <v>3316</v>
      </c>
      <c r="F3077" s="207">
        <v>0.03</v>
      </c>
      <c r="G3077" s="206"/>
      <c r="H3077" s="285" t="s">
        <v>3317</v>
      </c>
      <c r="I3077" s="285"/>
      <c r="J3077" s="207">
        <v>0.14000000000000001</v>
      </c>
    </row>
    <row r="3078" spans="1:10" customFormat="1" ht="0.95" customHeight="1" thickTop="1" x14ac:dyDescent="0.2">
      <c r="A3078" s="208"/>
      <c r="B3078" s="208"/>
      <c r="C3078" s="208"/>
      <c r="D3078" s="208"/>
      <c r="E3078" s="208"/>
      <c r="F3078" s="208"/>
      <c r="G3078" s="208"/>
      <c r="H3078" s="208"/>
      <c r="I3078" s="208"/>
      <c r="J3078" s="208"/>
    </row>
    <row r="3079" spans="1:10" customFormat="1" ht="18" customHeight="1" x14ac:dyDescent="0.2">
      <c r="A3079" s="179"/>
      <c r="B3079" s="180" t="s">
        <v>1</v>
      </c>
      <c r="C3079" s="179" t="s">
        <v>2</v>
      </c>
      <c r="D3079" s="179" t="s">
        <v>3</v>
      </c>
      <c r="E3079" s="281" t="s">
        <v>3297</v>
      </c>
      <c r="F3079" s="281"/>
      <c r="G3079" s="181" t="s">
        <v>4</v>
      </c>
      <c r="H3079" s="180" t="s">
        <v>5</v>
      </c>
      <c r="I3079" s="180" t="s">
        <v>6</v>
      </c>
      <c r="J3079" s="180" t="s">
        <v>8</v>
      </c>
    </row>
    <row r="3080" spans="1:10" customFormat="1" ht="39" customHeight="1" x14ac:dyDescent="0.2">
      <c r="A3080" s="187" t="s">
        <v>3298</v>
      </c>
      <c r="B3080" s="189" t="s">
        <v>3782</v>
      </c>
      <c r="C3080" s="187" t="s">
        <v>15</v>
      </c>
      <c r="D3080" s="187" t="s">
        <v>3783</v>
      </c>
      <c r="E3080" s="282" t="s">
        <v>3658</v>
      </c>
      <c r="F3080" s="282"/>
      <c r="G3080" s="188" t="s">
        <v>55</v>
      </c>
      <c r="H3080" s="199">
        <v>1</v>
      </c>
      <c r="I3080" s="190">
        <v>0.38</v>
      </c>
      <c r="J3080" s="190">
        <v>0.38</v>
      </c>
    </row>
    <row r="3081" spans="1:10" customFormat="1" ht="26.1" customHeight="1" x14ac:dyDescent="0.2">
      <c r="A3081" s="107" t="s">
        <v>2572</v>
      </c>
      <c r="B3081" s="109" t="s">
        <v>3098</v>
      </c>
      <c r="C3081" s="107" t="s">
        <v>15</v>
      </c>
      <c r="D3081" s="107" t="s">
        <v>3099</v>
      </c>
      <c r="E3081" s="284" t="s">
        <v>2919</v>
      </c>
      <c r="F3081" s="284"/>
      <c r="G3081" s="108" t="s">
        <v>25</v>
      </c>
      <c r="H3081" s="205">
        <v>1E-4</v>
      </c>
      <c r="I3081" s="178">
        <v>3843.04</v>
      </c>
      <c r="J3081" s="178">
        <v>0.38</v>
      </c>
    </row>
    <row r="3082" spans="1:10" customFormat="1" ht="25.5" x14ac:dyDescent="0.2">
      <c r="A3082" s="206"/>
      <c r="B3082" s="206"/>
      <c r="C3082" s="206"/>
      <c r="D3082" s="206"/>
      <c r="E3082" s="206" t="s">
        <v>3313</v>
      </c>
      <c r="F3082" s="207">
        <v>0</v>
      </c>
      <c r="G3082" s="206" t="s">
        <v>3314</v>
      </c>
      <c r="H3082" s="207">
        <v>0</v>
      </c>
      <c r="I3082" s="206" t="s">
        <v>3315</v>
      </c>
      <c r="J3082" s="207">
        <v>0</v>
      </c>
    </row>
    <row r="3083" spans="1:10" customFormat="1" ht="15" thickBot="1" x14ac:dyDescent="0.25">
      <c r="A3083" s="206"/>
      <c r="B3083" s="206"/>
      <c r="C3083" s="206"/>
      <c r="D3083" s="206"/>
      <c r="E3083" s="206" t="s">
        <v>3316</v>
      </c>
      <c r="F3083" s="207">
        <v>0.1</v>
      </c>
      <c r="G3083" s="206"/>
      <c r="H3083" s="285" t="s">
        <v>3317</v>
      </c>
      <c r="I3083" s="285"/>
      <c r="J3083" s="207">
        <v>0.48</v>
      </c>
    </row>
    <row r="3084" spans="1:10" customFormat="1" ht="0.95" customHeight="1" thickTop="1" x14ac:dyDescent="0.2">
      <c r="A3084" s="208"/>
      <c r="B3084" s="208"/>
      <c r="C3084" s="208"/>
      <c r="D3084" s="208"/>
      <c r="E3084" s="208"/>
      <c r="F3084" s="208"/>
      <c r="G3084" s="208"/>
      <c r="H3084" s="208"/>
      <c r="I3084" s="208"/>
      <c r="J3084" s="208"/>
    </row>
    <row r="3085" spans="1:10" customFormat="1" ht="18" customHeight="1" x14ac:dyDescent="0.2">
      <c r="A3085" s="179"/>
      <c r="B3085" s="180" t="s">
        <v>1</v>
      </c>
      <c r="C3085" s="179" t="s">
        <v>2</v>
      </c>
      <c r="D3085" s="179" t="s">
        <v>3</v>
      </c>
      <c r="E3085" s="281" t="s">
        <v>3297</v>
      </c>
      <c r="F3085" s="281"/>
      <c r="G3085" s="181" t="s">
        <v>4</v>
      </c>
      <c r="H3085" s="180" t="s">
        <v>5</v>
      </c>
      <c r="I3085" s="180" t="s">
        <v>6</v>
      </c>
      <c r="J3085" s="180" t="s">
        <v>8</v>
      </c>
    </row>
    <row r="3086" spans="1:10" customFormat="1" ht="39" customHeight="1" x14ac:dyDescent="0.2">
      <c r="A3086" s="187" t="s">
        <v>3298</v>
      </c>
      <c r="B3086" s="189" t="s">
        <v>3784</v>
      </c>
      <c r="C3086" s="187" t="s">
        <v>15</v>
      </c>
      <c r="D3086" s="187" t="s">
        <v>3785</v>
      </c>
      <c r="E3086" s="282" t="s">
        <v>3658</v>
      </c>
      <c r="F3086" s="282"/>
      <c r="G3086" s="188" t="s">
        <v>55</v>
      </c>
      <c r="H3086" s="199">
        <v>1</v>
      </c>
      <c r="I3086" s="190">
        <v>0.61</v>
      </c>
      <c r="J3086" s="190">
        <v>0.61</v>
      </c>
    </row>
    <row r="3087" spans="1:10" customFormat="1" ht="26.1" customHeight="1" x14ac:dyDescent="0.2">
      <c r="A3087" s="107" t="s">
        <v>2572</v>
      </c>
      <c r="B3087" s="109" t="s">
        <v>2998</v>
      </c>
      <c r="C3087" s="107" t="s">
        <v>15</v>
      </c>
      <c r="D3087" s="107" t="s">
        <v>2999</v>
      </c>
      <c r="E3087" s="284" t="s">
        <v>3666</v>
      </c>
      <c r="F3087" s="284"/>
      <c r="G3087" s="108" t="s">
        <v>3000</v>
      </c>
      <c r="H3087" s="205">
        <v>0.52</v>
      </c>
      <c r="I3087" s="178">
        <v>1.18</v>
      </c>
      <c r="J3087" s="178">
        <v>0.61</v>
      </c>
    </row>
    <row r="3088" spans="1:10" customFormat="1" ht="25.5" x14ac:dyDescent="0.2">
      <c r="A3088" s="206"/>
      <c r="B3088" s="206"/>
      <c r="C3088" s="206"/>
      <c r="D3088" s="206"/>
      <c r="E3088" s="206" t="s">
        <v>3313</v>
      </c>
      <c r="F3088" s="207">
        <v>0</v>
      </c>
      <c r="G3088" s="206" t="s">
        <v>3314</v>
      </c>
      <c r="H3088" s="207">
        <v>0</v>
      </c>
      <c r="I3088" s="206" t="s">
        <v>3315</v>
      </c>
      <c r="J3088" s="207">
        <v>0</v>
      </c>
    </row>
    <row r="3089" spans="1:10" customFormat="1" ht="15" thickBot="1" x14ac:dyDescent="0.25">
      <c r="A3089" s="206"/>
      <c r="B3089" s="206"/>
      <c r="C3089" s="206"/>
      <c r="D3089" s="206"/>
      <c r="E3089" s="206" t="s">
        <v>3316</v>
      </c>
      <c r="F3089" s="207">
        <v>0.16</v>
      </c>
      <c r="G3089" s="206"/>
      <c r="H3089" s="285" t="s">
        <v>3317</v>
      </c>
      <c r="I3089" s="285"/>
      <c r="J3089" s="207">
        <v>0.77</v>
      </c>
    </row>
    <row r="3090" spans="1:10" customFormat="1" ht="0.95" customHeight="1" thickTop="1" x14ac:dyDescent="0.2">
      <c r="A3090" s="208"/>
      <c r="B3090" s="208"/>
      <c r="C3090" s="208"/>
      <c r="D3090" s="208"/>
      <c r="E3090" s="208"/>
      <c r="F3090" s="208"/>
      <c r="G3090" s="208"/>
      <c r="H3090" s="208"/>
      <c r="I3090" s="208"/>
      <c r="J3090" s="208"/>
    </row>
    <row r="3091" spans="1:10" customFormat="1" ht="18" customHeight="1" x14ac:dyDescent="0.2">
      <c r="A3091" s="179"/>
      <c r="B3091" s="180" t="s">
        <v>1</v>
      </c>
      <c r="C3091" s="179" t="s">
        <v>2</v>
      </c>
      <c r="D3091" s="179" t="s">
        <v>3</v>
      </c>
      <c r="E3091" s="281" t="s">
        <v>3297</v>
      </c>
      <c r="F3091" s="281"/>
      <c r="G3091" s="181" t="s">
        <v>4</v>
      </c>
      <c r="H3091" s="180" t="s">
        <v>5</v>
      </c>
      <c r="I3091" s="180" t="s">
        <v>6</v>
      </c>
      <c r="J3091" s="180" t="s">
        <v>8</v>
      </c>
    </row>
    <row r="3092" spans="1:10" customFormat="1" ht="24" customHeight="1" x14ac:dyDescent="0.2">
      <c r="A3092" s="187" t="s">
        <v>3298</v>
      </c>
      <c r="B3092" s="189" t="s">
        <v>3455</v>
      </c>
      <c r="C3092" s="187" t="s">
        <v>15</v>
      </c>
      <c r="D3092" s="187" t="s">
        <v>3456</v>
      </c>
      <c r="E3092" s="282" t="s">
        <v>3306</v>
      </c>
      <c r="F3092" s="282"/>
      <c r="G3092" s="188" t="s">
        <v>55</v>
      </c>
      <c r="H3092" s="199">
        <v>1</v>
      </c>
      <c r="I3092" s="190">
        <v>25.56</v>
      </c>
      <c r="J3092" s="190">
        <v>25.56</v>
      </c>
    </row>
    <row r="3093" spans="1:10" customFormat="1" ht="26.1" customHeight="1" x14ac:dyDescent="0.2">
      <c r="A3093" s="200" t="s">
        <v>3300</v>
      </c>
      <c r="B3093" s="201" t="s">
        <v>3729</v>
      </c>
      <c r="C3093" s="200" t="s">
        <v>15</v>
      </c>
      <c r="D3093" s="200" t="s">
        <v>3730</v>
      </c>
      <c r="E3093" s="283" t="s">
        <v>3306</v>
      </c>
      <c r="F3093" s="283"/>
      <c r="G3093" s="202" t="s">
        <v>55</v>
      </c>
      <c r="H3093" s="203">
        <v>1</v>
      </c>
      <c r="I3093" s="204">
        <v>0.26</v>
      </c>
      <c r="J3093" s="204">
        <v>0.26</v>
      </c>
    </row>
    <row r="3094" spans="1:10" customFormat="1" ht="24" customHeight="1" x14ac:dyDescent="0.2">
      <c r="A3094" s="107" t="s">
        <v>2572</v>
      </c>
      <c r="B3094" s="109" t="s">
        <v>3041</v>
      </c>
      <c r="C3094" s="107" t="s">
        <v>15</v>
      </c>
      <c r="D3094" s="107" t="s">
        <v>3042</v>
      </c>
      <c r="E3094" s="284" t="s">
        <v>2609</v>
      </c>
      <c r="F3094" s="284"/>
      <c r="G3094" s="108" t="s">
        <v>55</v>
      </c>
      <c r="H3094" s="205">
        <v>1</v>
      </c>
      <c r="I3094" s="178">
        <v>18.079999999999998</v>
      </c>
      <c r="J3094" s="178">
        <v>18.079999999999998</v>
      </c>
    </row>
    <row r="3095" spans="1:10" customFormat="1" ht="26.1" customHeight="1" x14ac:dyDescent="0.2">
      <c r="A3095" s="107" t="s">
        <v>2572</v>
      </c>
      <c r="B3095" s="109" t="s">
        <v>2938</v>
      </c>
      <c r="C3095" s="107" t="s">
        <v>15</v>
      </c>
      <c r="D3095" s="107" t="s">
        <v>3614</v>
      </c>
      <c r="E3095" s="284" t="s">
        <v>3615</v>
      </c>
      <c r="F3095" s="284"/>
      <c r="G3095" s="108" t="s">
        <v>55</v>
      </c>
      <c r="H3095" s="205">
        <v>1</v>
      </c>
      <c r="I3095" s="178">
        <v>0.9</v>
      </c>
      <c r="J3095" s="178">
        <v>0.9</v>
      </c>
    </row>
    <row r="3096" spans="1:10" customFormat="1" ht="26.1" customHeight="1" x14ac:dyDescent="0.2">
      <c r="A3096" s="107" t="s">
        <v>2572</v>
      </c>
      <c r="B3096" s="109" t="s">
        <v>2939</v>
      </c>
      <c r="C3096" s="107" t="s">
        <v>15</v>
      </c>
      <c r="D3096" s="107" t="s">
        <v>3617</v>
      </c>
      <c r="E3096" s="284" t="s">
        <v>3615</v>
      </c>
      <c r="F3096" s="284"/>
      <c r="G3096" s="108" t="s">
        <v>55</v>
      </c>
      <c r="H3096" s="205">
        <v>1</v>
      </c>
      <c r="I3096" s="178">
        <v>1.57</v>
      </c>
      <c r="J3096" s="178">
        <v>1.57</v>
      </c>
    </row>
    <row r="3097" spans="1:10" customFormat="1" ht="26.1" customHeight="1" x14ac:dyDescent="0.2">
      <c r="A3097" s="107" t="s">
        <v>2572</v>
      </c>
      <c r="B3097" s="109" t="s">
        <v>2943</v>
      </c>
      <c r="C3097" s="107" t="s">
        <v>15</v>
      </c>
      <c r="D3097" s="107" t="s">
        <v>2944</v>
      </c>
      <c r="E3097" s="284" t="s">
        <v>3615</v>
      </c>
      <c r="F3097" s="284"/>
      <c r="G3097" s="108" t="s">
        <v>55</v>
      </c>
      <c r="H3097" s="205">
        <v>1</v>
      </c>
      <c r="I3097" s="178">
        <v>1.43</v>
      </c>
      <c r="J3097" s="178">
        <v>1.43</v>
      </c>
    </row>
    <row r="3098" spans="1:10" customFormat="1" ht="26.1" customHeight="1" x14ac:dyDescent="0.2">
      <c r="A3098" s="107" t="s">
        <v>2572</v>
      </c>
      <c r="B3098" s="109" t="s">
        <v>2937</v>
      </c>
      <c r="C3098" s="107" t="s">
        <v>15</v>
      </c>
      <c r="D3098" s="107" t="s">
        <v>3618</v>
      </c>
      <c r="E3098" s="284" t="s">
        <v>3615</v>
      </c>
      <c r="F3098" s="284"/>
      <c r="G3098" s="108" t="s">
        <v>55</v>
      </c>
      <c r="H3098" s="205">
        <v>1</v>
      </c>
      <c r="I3098" s="178">
        <v>2.41</v>
      </c>
      <c r="J3098" s="178">
        <v>2.41</v>
      </c>
    </row>
    <row r="3099" spans="1:10" customFormat="1" ht="26.1" customHeight="1" x14ac:dyDescent="0.2">
      <c r="A3099" s="107" t="s">
        <v>2572</v>
      </c>
      <c r="B3099" s="109" t="s">
        <v>2941</v>
      </c>
      <c r="C3099" s="107" t="s">
        <v>15</v>
      </c>
      <c r="D3099" s="107" t="s">
        <v>2942</v>
      </c>
      <c r="E3099" s="284" t="s">
        <v>3615</v>
      </c>
      <c r="F3099" s="284"/>
      <c r="G3099" s="108" t="s">
        <v>55</v>
      </c>
      <c r="H3099" s="205">
        <v>1</v>
      </c>
      <c r="I3099" s="178">
        <v>0.8</v>
      </c>
      <c r="J3099" s="178">
        <v>0.8</v>
      </c>
    </row>
    <row r="3100" spans="1:10" customFormat="1" ht="26.1" customHeight="1" x14ac:dyDescent="0.2">
      <c r="A3100" s="107" t="s">
        <v>2572</v>
      </c>
      <c r="B3100" s="109" t="s">
        <v>2940</v>
      </c>
      <c r="C3100" s="107" t="s">
        <v>15</v>
      </c>
      <c r="D3100" s="107" t="s">
        <v>3616</v>
      </c>
      <c r="E3100" s="284" t="s">
        <v>3615</v>
      </c>
      <c r="F3100" s="284"/>
      <c r="G3100" s="108" t="s">
        <v>55</v>
      </c>
      <c r="H3100" s="205">
        <v>1</v>
      </c>
      <c r="I3100" s="178">
        <v>0.11</v>
      </c>
      <c r="J3100" s="178">
        <v>0.11</v>
      </c>
    </row>
    <row r="3101" spans="1:10" customFormat="1" ht="25.5" x14ac:dyDescent="0.2">
      <c r="A3101" s="206"/>
      <c r="B3101" s="206"/>
      <c r="C3101" s="206"/>
      <c r="D3101" s="206"/>
      <c r="E3101" s="206" t="s">
        <v>3313</v>
      </c>
      <c r="F3101" s="207">
        <v>18.34</v>
      </c>
      <c r="G3101" s="206" t="s">
        <v>3314</v>
      </c>
      <c r="H3101" s="207">
        <v>0</v>
      </c>
      <c r="I3101" s="206" t="s">
        <v>3315</v>
      </c>
      <c r="J3101" s="207">
        <v>18.34</v>
      </c>
    </row>
    <row r="3102" spans="1:10" customFormat="1" ht="15" thickBot="1" x14ac:dyDescent="0.25">
      <c r="A3102" s="206"/>
      <c r="B3102" s="206"/>
      <c r="C3102" s="206"/>
      <c r="D3102" s="206"/>
      <c r="E3102" s="206" t="s">
        <v>3316</v>
      </c>
      <c r="F3102" s="207">
        <v>7.03</v>
      </c>
      <c r="G3102" s="206"/>
      <c r="H3102" s="285" t="s">
        <v>3317</v>
      </c>
      <c r="I3102" s="285"/>
      <c r="J3102" s="207">
        <v>32.590000000000003</v>
      </c>
    </row>
    <row r="3103" spans="1:10" customFormat="1" ht="0.95" customHeight="1" thickTop="1" x14ac:dyDescent="0.2">
      <c r="A3103" s="208"/>
      <c r="B3103" s="208"/>
      <c r="C3103" s="208"/>
      <c r="D3103" s="208"/>
      <c r="E3103" s="208"/>
      <c r="F3103" s="208"/>
      <c r="G3103" s="208"/>
      <c r="H3103" s="208"/>
      <c r="I3103" s="208"/>
      <c r="J3103" s="208"/>
    </row>
    <row r="3104" spans="1:10" customFormat="1" ht="18" customHeight="1" x14ac:dyDescent="0.2">
      <c r="A3104" s="179"/>
      <c r="B3104" s="180" t="s">
        <v>1</v>
      </c>
      <c r="C3104" s="179" t="s">
        <v>2</v>
      </c>
      <c r="D3104" s="179" t="s">
        <v>3</v>
      </c>
      <c r="E3104" s="281" t="s">
        <v>3297</v>
      </c>
      <c r="F3104" s="281"/>
      <c r="G3104" s="181" t="s">
        <v>4</v>
      </c>
      <c r="H3104" s="180" t="s">
        <v>5</v>
      </c>
      <c r="I3104" s="180" t="s">
        <v>6</v>
      </c>
      <c r="J3104" s="180" t="s">
        <v>8</v>
      </c>
    </row>
    <row r="3105" spans="1:10" customFormat="1" ht="39" customHeight="1" x14ac:dyDescent="0.2">
      <c r="A3105" s="187" t="s">
        <v>3298</v>
      </c>
      <c r="B3105" s="189" t="s">
        <v>3582</v>
      </c>
      <c r="C3105" s="187" t="s">
        <v>15</v>
      </c>
      <c r="D3105" s="187" t="s">
        <v>3583</v>
      </c>
      <c r="E3105" s="282" t="s">
        <v>3559</v>
      </c>
      <c r="F3105" s="282"/>
      <c r="G3105" s="188" t="s">
        <v>25</v>
      </c>
      <c r="H3105" s="199">
        <v>1</v>
      </c>
      <c r="I3105" s="190">
        <v>82.31</v>
      </c>
      <c r="J3105" s="190">
        <v>82.31</v>
      </c>
    </row>
    <row r="3106" spans="1:10" customFormat="1" ht="24" customHeight="1" x14ac:dyDescent="0.2">
      <c r="A3106" s="200" t="s">
        <v>3300</v>
      </c>
      <c r="B3106" s="201" t="s">
        <v>3307</v>
      </c>
      <c r="C3106" s="200" t="s">
        <v>15</v>
      </c>
      <c r="D3106" s="200" t="s">
        <v>3308</v>
      </c>
      <c r="E3106" s="283" t="s">
        <v>3306</v>
      </c>
      <c r="F3106" s="283"/>
      <c r="G3106" s="202" t="s">
        <v>55</v>
      </c>
      <c r="H3106" s="203">
        <v>6.8739599999999998E-2</v>
      </c>
      <c r="I3106" s="204">
        <v>23.58</v>
      </c>
      <c r="J3106" s="204">
        <v>1.62</v>
      </c>
    </row>
    <row r="3107" spans="1:10" customFormat="1" ht="26.1" customHeight="1" x14ac:dyDescent="0.2">
      <c r="A3107" s="200" t="s">
        <v>3300</v>
      </c>
      <c r="B3107" s="201" t="s">
        <v>3513</v>
      </c>
      <c r="C3107" s="200" t="s">
        <v>15</v>
      </c>
      <c r="D3107" s="200" t="s">
        <v>3514</v>
      </c>
      <c r="E3107" s="283" t="s">
        <v>3306</v>
      </c>
      <c r="F3107" s="283"/>
      <c r="G3107" s="202" t="s">
        <v>55</v>
      </c>
      <c r="H3107" s="203">
        <v>0.17908479999999999</v>
      </c>
      <c r="I3107" s="204">
        <v>31.05</v>
      </c>
      <c r="J3107" s="204">
        <v>5.56</v>
      </c>
    </row>
    <row r="3108" spans="1:10" customFormat="1" ht="26.1" customHeight="1" x14ac:dyDescent="0.2">
      <c r="A3108" s="107" t="s">
        <v>2572</v>
      </c>
      <c r="B3108" s="109" t="s">
        <v>3100</v>
      </c>
      <c r="C3108" s="107" t="s">
        <v>15</v>
      </c>
      <c r="D3108" s="107" t="s">
        <v>3786</v>
      </c>
      <c r="E3108" s="284" t="s">
        <v>2573</v>
      </c>
      <c r="F3108" s="284"/>
      <c r="G3108" s="108" t="s">
        <v>25</v>
      </c>
      <c r="H3108" s="205">
        <v>1</v>
      </c>
      <c r="I3108" s="178">
        <v>75.13</v>
      </c>
      <c r="J3108" s="178">
        <v>75.13</v>
      </c>
    </row>
    <row r="3109" spans="1:10" customFormat="1" ht="25.5" x14ac:dyDescent="0.2">
      <c r="A3109" s="206"/>
      <c r="B3109" s="206"/>
      <c r="C3109" s="206"/>
      <c r="D3109" s="206"/>
      <c r="E3109" s="206" t="s">
        <v>3313</v>
      </c>
      <c r="F3109" s="207">
        <v>5.48</v>
      </c>
      <c r="G3109" s="206" t="s">
        <v>3314</v>
      </c>
      <c r="H3109" s="207">
        <v>0</v>
      </c>
      <c r="I3109" s="206" t="s">
        <v>3315</v>
      </c>
      <c r="J3109" s="207">
        <v>5.48</v>
      </c>
    </row>
    <row r="3110" spans="1:10" customFormat="1" ht="15" thickBot="1" x14ac:dyDescent="0.25">
      <c r="A3110" s="206"/>
      <c r="B3110" s="206"/>
      <c r="C3110" s="206"/>
      <c r="D3110" s="206"/>
      <c r="E3110" s="206" t="s">
        <v>3316</v>
      </c>
      <c r="F3110" s="207">
        <v>22.66</v>
      </c>
      <c r="G3110" s="206"/>
      <c r="H3110" s="285" t="s">
        <v>3317</v>
      </c>
      <c r="I3110" s="285"/>
      <c r="J3110" s="207">
        <v>104.97</v>
      </c>
    </row>
    <row r="3111" spans="1:10" customFormat="1" ht="0.95" customHeight="1" thickTop="1" x14ac:dyDescent="0.2">
      <c r="A3111" s="208"/>
      <c r="B3111" s="208"/>
      <c r="C3111" s="208"/>
      <c r="D3111" s="208"/>
      <c r="E3111" s="208"/>
      <c r="F3111" s="208"/>
      <c r="G3111" s="208"/>
      <c r="H3111" s="208"/>
      <c r="I3111" s="208"/>
      <c r="J3111" s="208"/>
    </row>
    <row r="3112" spans="1:10" customFormat="1" ht="18" customHeight="1" x14ac:dyDescent="0.2">
      <c r="A3112" s="179"/>
      <c r="B3112" s="180" t="s">
        <v>1</v>
      </c>
      <c r="C3112" s="179" t="s">
        <v>2</v>
      </c>
      <c r="D3112" s="179" t="s">
        <v>3</v>
      </c>
      <c r="E3112" s="281" t="s">
        <v>3297</v>
      </c>
      <c r="F3112" s="281"/>
      <c r="G3112" s="181" t="s">
        <v>4</v>
      </c>
      <c r="H3112" s="180" t="s">
        <v>5</v>
      </c>
      <c r="I3112" s="180" t="s">
        <v>6</v>
      </c>
      <c r="J3112" s="180" t="s">
        <v>8</v>
      </c>
    </row>
    <row r="3113" spans="1:10" customFormat="1" ht="39" customHeight="1" x14ac:dyDescent="0.2">
      <c r="A3113" s="187" t="s">
        <v>3298</v>
      </c>
      <c r="B3113" s="189" t="s">
        <v>3564</v>
      </c>
      <c r="C3113" s="187" t="s">
        <v>15</v>
      </c>
      <c r="D3113" s="187" t="s">
        <v>3565</v>
      </c>
      <c r="E3113" s="282" t="s">
        <v>3559</v>
      </c>
      <c r="F3113" s="282"/>
      <c r="G3113" s="188" t="s">
        <v>25</v>
      </c>
      <c r="H3113" s="199">
        <v>1</v>
      </c>
      <c r="I3113" s="190">
        <v>10.78</v>
      </c>
      <c r="J3113" s="190">
        <v>10.78</v>
      </c>
    </row>
    <row r="3114" spans="1:10" customFormat="1" ht="26.1" customHeight="1" x14ac:dyDescent="0.2">
      <c r="A3114" s="200" t="s">
        <v>3300</v>
      </c>
      <c r="B3114" s="201" t="s">
        <v>3513</v>
      </c>
      <c r="C3114" s="200" t="s">
        <v>15</v>
      </c>
      <c r="D3114" s="200" t="s">
        <v>3514</v>
      </c>
      <c r="E3114" s="283" t="s">
        <v>3306</v>
      </c>
      <c r="F3114" s="283"/>
      <c r="G3114" s="202" t="s">
        <v>55</v>
      </c>
      <c r="H3114" s="203">
        <v>0.1078103</v>
      </c>
      <c r="I3114" s="204">
        <v>31.05</v>
      </c>
      <c r="J3114" s="204">
        <v>3.34</v>
      </c>
    </row>
    <row r="3115" spans="1:10" customFormat="1" ht="24" customHeight="1" x14ac:dyDescent="0.2">
      <c r="A3115" s="200" t="s">
        <v>3300</v>
      </c>
      <c r="B3115" s="201" t="s">
        <v>3307</v>
      </c>
      <c r="C3115" s="200" t="s">
        <v>15</v>
      </c>
      <c r="D3115" s="200" t="s">
        <v>3308</v>
      </c>
      <c r="E3115" s="283" t="s">
        <v>3306</v>
      </c>
      <c r="F3115" s="283"/>
      <c r="G3115" s="202" t="s">
        <v>55</v>
      </c>
      <c r="H3115" s="203">
        <v>4.13817E-2</v>
      </c>
      <c r="I3115" s="204">
        <v>23.58</v>
      </c>
      <c r="J3115" s="204">
        <v>0.97</v>
      </c>
    </row>
    <row r="3116" spans="1:10" customFormat="1" ht="26.1" customHeight="1" x14ac:dyDescent="0.2">
      <c r="A3116" s="107" t="s">
        <v>2572</v>
      </c>
      <c r="B3116" s="109" t="s">
        <v>3101</v>
      </c>
      <c r="C3116" s="107" t="s">
        <v>15</v>
      </c>
      <c r="D3116" s="107" t="s">
        <v>3787</v>
      </c>
      <c r="E3116" s="284" t="s">
        <v>2573</v>
      </c>
      <c r="F3116" s="284"/>
      <c r="G3116" s="108" t="s">
        <v>25</v>
      </c>
      <c r="H3116" s="205">
        <v>1</v>
      </c>
      <c r="I3116" s="178">
        <v>6.47</v>
      </c>
      <c r="J3116" s="178">
        <v>6.47</v>
      </c>
    </row>
    <row r="3117" spans="1:10" customFormat="1" ht="25.5" x14ac:dyDescent="0.2">
      <c r="A3117" s="206"/>
      <c r="B3117" s="206"/>
      <c r="C3117" s="206"/>
      <c r="D3117" s="206"/>
      <c r="E3117" s="206" t="s">
        <v>3313</v>
      </c>
      <c r="F3117" s="207">
        <v>3.29</v>
      </c>
      <c r="G3117" s="206" t="s">
        <v>3314</v>
      </c>
      <c r="H3117" s="207">
        <v>0</v>
      </c>
      <c r="I3117" s="206" t="s">
        <v>3315</v>
      </c>
      <c r="J3117" s="207">
        <v>3.29</v>
      </c>
    </row>
    <row r="3118" spans="1:10" customFormat="1" ht="15" thickBot="1" x14ac:dyDescent="0.25">
      <c r="A3118" s="206"/>
      <c r="B3118" s="206"/>
      <c r="C3118" s="206"/>
      <c r="D3118" s="206"/>
      <c r="E3118" s="206" t="s">
        <v>3316</v>
      </c>
      <c r="F3118" s="207">
        <v>2.96</v>
      </c>
      <c r="G3118" s="206"/>
      <c r="H3118" s="285" t="s">
        <v>3317</v>
      </c>
      <c r="I3118" s="285"/>
      <c r="J3118" s="207">
        <v>13.74</v>
      </c>
    </row>
    <row r="3119" spans="1:10" customFormat="1" ht="0.95" customHeight="1" thickTop="1" x14ac:dyDescent="0.2">
      <c r="A3119" s="208"/>
      <c r="B3119" s="208"/>
      <c r="C3119" s="208"/>
      <c r="D3119" s="208"/>
      <c r="E3119" s="208"/>
      <c r="F3119" s="208"/>
      <c r="G3119" s="208"/>
      <c r="H3119" s="208"/>
      <c r="I3119" s="208"/>
      <c r="J3119" s="208"/>
    </row>
    <row r="3120" spans="1:10" customFormat="1" ht="14.25" x14ac:dyDescent="0.2">
      <c r="A3120" s="113"/>
      <c r="B3120" s="113"/>
      <c r="C3120" s="113"/>
      <c r="D3120" s="113"/>
      <c r="E3120" s="113"/>
      <c r="F3120" s="113"/>
      <c r="G3120" s="113"/>
      <c r="H3120" s="113"/>
      <c r="I3120" s="113"/>
      <c r="J3120" s="113"/>
    </row>
    <row r="3121" spans="1:12" customFormat="1" ht="14.25" x14ac:dyDescent="0.2">
      <c r="A3121" s="255"/>
      <c r="B3121" s="255"/>
      <c r="C3121" s="255"/>
      <c r="D3121" s="112"/>
      <c r="E3121" s="111"/>
      <c r="F3121" s="256" t="s">
        <v>514</v>
      </c>
      <c r="G3121" s="255"/>
      <c r="H3121" s="257">
        <v>1884217.45</v>
      </c>
      <c r="I3121" s="255"/>
      <c r="J3121" s="255"/>
    </row>
    <row r="3122" spans="1:12" customFormat="1" ht="14.25" x14ac:dyDescent="0.2">
      <c r="A3122" s="255"/>
      <c r="B3122" s="255"/>
      <c r="C3122" s="255"/>
      <c r="D3122" s="112"/>
      <c r="E3122" s="111"/>
      <c r="F3122" s="256" t="s">
        <v>515</v>
      </c>
      <c r="G3122" s="255"/>
      <c r="H3122" s="257">
        <v>518710.78</v>
      </c>
      <c r="I3122" s="255"/>
      <c r="J3122" s="255"/>
    </row>
    <row r="3123" spans="1:12" customFormat="1" ht="14.25" x14ac:dyDescent="0.2">
      <c r="A3123" s="255"/>
      <c r="B3123" s="255"/>
      <c r="C3123" s="255"/>
      <c r="D3123" s="112"/>
      <c r="E3123" s="111"/>
      <c r="F3123" s="256" t="s">
        <v>516</v>
      </c>
      <c r="G3123" s="255"/>
      <c r="H3123" s="257">
        <v>2402928.23</v>
      </c>
      <c r="I3123" s="255"/>
      <c r="J3123" s="255"/>
    </row>
    <row r="3124" spans="1:12" ht="14.25" customHeight="1" x14ac:dyDescent="0.2">
      <c r="A3124" s="164" t="s">
        <v>3182</v>
      </c>
      <c r="B3124" s="249" t="s">
        <v>3206</v>
      </c>
      <c r="C3124" s="249"/>
      <c r="D3124" s="289"/>
      <c r="E3124" s="289"/>
      <c r="F3124" s="289"/>
      <c r="G3124" s="289"/>
      <c r="H3124" s="289"/>
      <c r="I3124" s="289"/>
      <c r="J3124" s="289"/>
      <c r="K3124" s="289"/>
      <c r="L3124" s="289"/>
    </row>
    <row r="3125" spans="1:12" ht="88.5" customHeight="1" x14ac:dyDescent="0.2">
      <c r="A3125" s="242" t="s">
        <v>3208</v>
      </c>
      <c r="B3125" s="243"/>
      <c r="C3125" s="243"/>
      <c r="D3125" s="244"/>
      <c r="E3125" s="288" t="s">
        <v>3207</v>
      </c>
      <c r="F3125" s="288"/>
      <c r="G3125" s="288"/>
      <c r="H3125" s="288"/>
      <c r="I3125" s="288"/>
      <c r="J3125" s="288"/>
      <c r="K3125" s="288"/>
      <c r="L3125" s="288"/>
    </row>
  </sheetData>
  <mergeCells count="2478">
    <mergeCell ref="H2889:I2889"/>
    <mergeCell ref="H2944:I2944"/>
    <mergeCell ref="H2911:I2911"/>
    <mergeCell ref="H2975:I2975"/>
    <mergeCell ref="H3049:I3049"/>
    <mergeCell ref="H3071:I3071"/>
    <mergeCell ref="H3056:I3056"/>
    <mergeCell ref="H3083:I3083"/>
    <mergeCell ref="H3077:I3077"/>
    <mergeCell ref="H2983:I2983"/>
    <mergeCell ref="H1640:I1640"/>
    <mergeCell ref="H1873:I1873"/>
    <mergeCell ref="H1805:I1805"/>
    <mergeCell ref="H1980:I1980"/>
    <mergeCell ref="E1958:F1958"/>
    <mergeCell ref="E1959:F1959"/>
    <mergeCell ref="H2144:I2144"/>
    <mergeCell ref="H2156:I2156"/>
    <mergeCell ref="H2209:I2209"/>
    <mergeCell ref="H2138:I2138"/>
    <mergeCell ref="H2326:I2326"/>
    <mergeCell ref="H2350:I2350"/>
    <mergeCell ref="H2380:I2380"/>
    <mergeCell ref="H2410:I2410"/>
    <mergeCell ref="H2428:I2428"/>
    <mergeCell ref="H2446:I2446"/>
    <mergeCell ref="E2426:F2426"/>
    <mergeCell ref="E1221:F1221"/>
    <mergeCell ref="H1223:I1223"/>
    <mergeCell ref="E1225:F1225"/>
    <mergeCell ref="E1226:F1226"/>
    <mergeCell ref="E1227:F1227"/>
    <mergeCell ref="E1228:F1228"/>
    <mergeCell ref="E1229:F1229"/>
    <mergeCell ref="E1230:F1230"/>
    <mergeCell ref="H1300:I1300"/>
    <mergeCell ref="H1333:I1333"/>
    <mergeCell ref="H1267:I1267"/>
    <mergeCell ref="H1468:I1468"/>
    <mergeCell ref="H1501:I1501"/>
    <mergeCell ref="H1556:I1556"/>
    <mergeCell ref="H1586:I1586"/>
    <mergeCell ref="H1567:I1567"/>
    <mergeCell ref="H1615:I1615"/>
    <mergeCell ref="A6:J6"/>
    <mergeCell ref="A7:J7"/>
    <mergeCell ref="H166:I166"/>
    <mergeCell ref="H271:I271"/>
    <mergeCell ref="H251:I251"/>
    <mergeCell ref="H259:I259"/>
    <mergeCell ref="H319:I319"/>
    <mergeCell ref="H361:I361"/>
    <mergeCell ref="H309:I309"/>
    <mergeCell ref="H444:I444"/>
    <mergeCell ref="H525:I525"/>
    <mergeCell ref="H573:I573"/>
    <mergeCell ref="H543:I543"/>
    <mergeCell ref="H534:I534"/>
    <mergeCell ref="H705:I705"/>
    <mergeCell ref="H745:I745"/>
    <mergeCell ref="H771:I771"/>
    <mergeCell ref="H717:I717"/>
    <mergeCell ref="H65:I65"/>
    <mergeCell ref="E62:F62"/>
    <mergeCell ref="E63:F63"/>
    <mergeCell ref="E67:F67"/>
    <mergeCell ref="E68:F68"/>
    <mergeCell ref="E69:F69"/>
    <mergeCell ref="E70:F70"/>
    <mergeCell ref="E71:F71"/>
    <mergeCell ref="E72:F72"/>
    <mergeCell ref="E73:F73"/>
    <mergeCell ref="E74:F74"/>
    <mergeCell ref="E75:F75"/>
    <mergeCell ref="E79:F79"/>
    <mergeCell ref="H34:I34"/>
    <mergeCell ref="H44:I44"/>
    <mergeCell ref="E52:F52"/>
    <mergeCell ref="H54:I54"/>
    <mergeCell ref="E56:F56"/>
    <mergeCell ref="E57:F57"/>
    <mergeCell ref="E58:F58"/>
    <mergeCell ref="E59:F59"/>
    <mergeCell ref="E60:F60"/>
    <mergeCell ref="E61:F61"/>
    <mergeCell ref="H98:I98"/>
    <mergeCell ref="E80:F80"/>
    <mergeCell ref="E81:F81"/>
    <mergeCell ref="E82:F82"/>
    <mergeCell ref="E83:F83"/>
    <mergeCell ref="E84:F84"/>
    <mergeCell ref="E85:F85"/>
    <mergeCell ref="H87:I87"/>
    <mergeCell ref="E89:F89"/>
    <mergeCell ref="E90:F90"/>
    <mergeCell ref="E91:F91"/>
    <mergeCell ref="E92:F92"/>
    <mergeCell ref="E93:F93"/>
    <mergeCell ref="E94:F94"/>
    <mergeCell ref="E95:F95"/>
    <mergeCell ref="E96:F96"/>
    <mergeCell ref="H77:I77"/>
    <mergeCell ref="E179:F179"/>
    <mergeCell ref="E180:F180"/>
    <mergeCell ref="E181:F181"/>
    <mergeCell ref="E182:F182"/>
    <mergeCell ref="E183:F183"/>
    <mergeCell ref="E184:F184"/>
    <mergeCell ref="H130:I130"/>
    <mergeCell ref="E140:F140"/>
    <mergeCell ref="E141:F141"/>
    <mergeCell ref="H143:I143"/>
    <mergeCell ref="E145:F145"/>
    <mergeCell ref="E146:F146"/>
    <mergeCell ref="E147:F147"/>
    <mergeCell ref="E148:F148"/>
    <mergeCell ref="E149:F149"/>
    <mergeCell ref="E150:F150"/>
    <mergeCell ref="E151:F151"/>
    <mergeCell ref="E152:F152"/>
    <mergeCell ref="E153:F153"/>
    <mergeCell ref="H155:I155"/>
    <mergeCell ref="E157:F157"/>
    <mergeCell ref="E158:F158"/>
    <mergeCell ref="E159:F159"/>
    <mergeCell ref="E160:F160"/>
    <mergeCell ref="E161:F161"/>
    <mergeCell ref="E162:F162"/>
    <mergeCell ref="E163:F163"/>
    <mergeCell ref="E164:F164"/>
    <mergeCell ref="E168:F168"/>
    <mergeCell ref="E169:F169"/>
    <mergeCell ref="E170:F170"/>
    <mergeCell ref="E171:F171"/>
    <mergeCell ref="E172:F172"/>
    <mergeCell ref="E173:F173"/>
    <mergeCell ref="E174:F174"/>
    <mergeCell ref="E175:F175"/>
    <mergeCell ref="H177:I177"/>
    <mergeCell ref="H235:I235"/>
    <mergeCell ref="H214:I214"/>
    <mergeCell ref="H227:I227"/>
    <mergeCell ref="H204:I204"/>
    <mergeCell ref="E185:F185"/>
    <mergeCell ref="E186:F186"/>
    <mergeCell ref="E187:F187"/>
    <mergeCell ref="E188:F188"/>
    <mergeCell ref="E189:F189"/>
    <mergeCell ref="H191:I191"/>
    <mergeCell ref="E193:F193"/>
    <mergeCell ref="E194:F194"/>
    <mergeCell ref="E195:F195"/>
    <mergeCell ref="E196:F196"/>
    <mergeCell ref="E197:F197"/>
    <mergeCell ref="E198:F198"/>
    <mergeCell ref="E199:F199"/>
    <mergeCell ref="E200:F200"/>
    <mergeCell ref="E201:F201"/>
    <mergeCell ref="E202:F202"/>
    <mergeCell ref="E206:F206"/>
    <mergeCell ref="E207:F207"/>
    <mergeCell ref="E208:F208"/>
    <mergeCell ref="E209:F209"/>
    <mergeCell ref="E356:F356"/>
    <mergeCell ref="E357:F357"/>
    <mergeCell ref="E358:F358"/>
    <mergeCell ref="E359:F359"/>
    <mergeCell ref="H243:I243"/>
    <mergeCell ref="E261:F261"/>
    <mergeCell ref="E262:F262"/>
    <mergeCell ref="E263:F263"/>
    <mergeCell ref="E264:F264"/>
    <mergeCell ref="E265:F265"/>
    <mergeCell ref="E266:F266"/>
    <mergeCell ref="E267:F267"/>
    <mergeCell ref="E268:F268"/>
    <mergeCell ref="E269:F269"/>
    <mergeCell ref="E273:F273"/>
    <mergeCell ref="E274:F274"/>
    <mergeCell ref="E275:F275"/>
    <mergeCell ref="E276:F276"/>
    <mergeCell ref="E277:F277"/>
    <mergeCell ref="H279:I279"/>
    <mergeCell ref="E281:F281"/>
    <mergeCell ref="E282:F282"/>
    <mergeCell ref="E283:F283"/>
    <mergeCell ref="E284:F284"/>
    <mergeCell ref="E285:F285"/>
    <mergeCell ref="E286:F286"/>
    <mergeCell ref="E287:F287"/>
    <mergeCell ref="H352:I352"/>
    <mergeCell ref="E333:F333"/>
    <mergeCell ref="E334:F334"/>
    <mergeCell ref="H336:I336"/>
    <mergeCell ref="E338:F338"/>
    <mergeCell ref="E339:F339"/>
    <mergeCell ref="E340:F340"/>
    <mergeCell ref="E341:F341"/>
    <mergeCell ref="E342:F342"/>
    <mergeCell ref="H344:I344"/>
    <mergeCell ref="E346:F346"/>
    <mergeCell ref="E347:F347"/>
    <mergeCell ref="E348:F348"/>
    <mergeCell ref="E349:F349"/>
    <mergeCell ref="E350:F350"/>
    <mergeCell ref="E354:F354"/>
    <mergeCell ref="E355:F355"/>
    <mergeCell ref="H413:I413"/>
    <mergeCell ref="H395:I395"/>
    <mergeCell ref="H404:I404"/>
    <mergeCell ref="H386:I386"/>
    <mergeCell ref="H369:I369"/>
    <mergeCell ref="E363:F363"/>
    <mergeCell ref="E364:F364"/>
    <mergeCell ref="E365:F365"/>
    <mergeCell ref="E366:F366"/>
    <mergeCell ref="E367:F367"/>
    <mergeCell ref="E371:F371"/>
    <mergeCell ref="E372:F372"/>
    <mergeCell ref="E373:F373"/>
    <mergeCell ref="E374:F374"/>
    <mergeCell ref="E375:F375"/>
    <mergeCell ref="H377:I377"/>
    <mergeCell ref="E379:F379"/>
    <mergeCell ref="E380:F380"/>
    <mergeCell ref="E381:F381"/>
    <mergeCell ref="E382:F382"/>
    <mergeCell ref="E383:F383"/>
    <mergeCell ref="E384:F384"/>
    <mergeCell ref="E388:F388"/>
    <mergeCell ref="H480:I480"/>
    <mergeCell ref="H471:I471"/>
    <mergeCell ref="H462:I462"/>
    <mergeCell ref="H434:I434"/>
    <mergeCell ref="E436:F436"/>
    <mergeCell ref="E437:F437"/>
    <mergeCell ref="E438:F438"/>
    <mergeCell ref="E439:F439"/>
    <mergeCell ref="E440:F440"/>
    <mergeCell ref="E441:F441"/>
    <mergeCell ref="E442:F442"/>
    <mergeCell ref="E446:F446"/>
    <mergeCell ref="E447:F447"/>
    <mergeCell ref="E448:F448"/>
    <mergeCell ref="E449:F449"/>
    <mergeCell ref="E450:F450"/>
    <mergeCell ref="E451:F451"/>
    <mergeCell ref="H453:I453"/>
    <mergeCell ref="E455:F455"/>
    <mergeCell ref="E456:F456"/>
    <mergeCell ref="E457:F457"/>
    <mergeCell ref="E458:F458"/>
    <mergeCell ref="E459:F459"/>
    <mergeCell ref="E460:F460"/>
    <mergeCell ref="E464:F464"/>
    <mergeCell ref="H587:I587"/>
    <mergeCell ref="H580:I580"/>
    <mergeCell ref="E576:F576"/>
    <mergeCell ref="E577:F577"/>
    <mergeCell ref="E578:F578"/>
    <mergeCell ref="E582:F582"/>
    <mergeCell ref="E583:F583"/>
    <mergeCell ref="E584:F584"/>
    <mergeCell ref="E585:F585"/>
    <mergeCell ref="E589:F589"/>
    <mergeCell ref="E590:F590"/>
    <mergeCell ref="H551:I551"/>
    <mergeCell ref="H516:I516"/>
    <mergeCell ref="E510:F510"/>
    <mergeCell ref="E511:F511"/>
    <mergeCell ref="E512:F512"/>
    <mergeCell ref="E513:F513"/>
    <mergeCell ref="E514:F514"/>
    <mergeCell ref="E518:F518"/>
    <mergeCell ref="E519:F519"/>
    <mergeCell ref="E520:F520"/>
    <mergeCell ref="E521:F521"/>
    <mergeCell ref="E522:F522"/>
    <mergeCell ref="E523:F523"/>
    <mergeCell ref="E684:F684"/>
    <mergeCell ref="E685:F685"/>
    <mergeCell ref="H656:I656"/>
    <mergeCell ref="E653:F653"/>
    <mergeCell ref="E654:F654"/>
    <mergeCell ref="H639:I639"/>
    <mergeCell ref="H630:I630"/>
    <mergeCell ref="H594:I594"/>
    <mergeCell ref="E591:F591"/>
    <mergeCell ref="E592:F592"/>
    <mergeCell ref="E596:F596"/>
    <mergeCell ref="E597:F597"/>
    <mergeCell ref="E598:F598"/>
    <mergeCell ref="E599:F599"/>
    <mergeCell ref="E600:F600"/>
    <mergeCell ref="E601:F601"/>
    <mergeCell ref="H603:I603"/>
    <mergeCell ref="E605:F605"/>
    <mergeCell ref="E606:F606"/>
    <mergeCell ref="E607:F607"/>
    <mergeCell ref="E747:F747"/>
    <mergeCell ref="H697:I697"/>
    <mergeCell ref="H689:I689"/>
    <mergeCell ref="E686:F686"/>
    <mergeCell ref="E687:F687"/>
    <mergeCell ref="E691:F691"/>
    <mergeCell ref="E692:F692"/>
    <mergeCell ref="E693:F693"/>
    <mergeCell ref="E694:F694"/>
    <mergeCell ref="E695:F695"/>
    <mergeCell ref="E699:F699"/>
    <mergeCell ref="E700:F700"/>
    <mergeCell ref="H673:I673"/>
    <mergeCell ref="H665:I665"/>
    <mergeCell ref="E658:F658"/>
    <mergeCell ref="E659:F659"/>
    <mergeCell ref="E660:F660"/>
    <mergeCell ref="E661:F661"/>
    <mergeCell ref="E662:F662"/>
    <mergeCell ref="E663:F663"/>
    <mergeCell ref="E667:F667"/>
    <mergeCell ref="E668:F668"/>
    <mergeCell ref="E669:F669"/>
    <mergeCell ref="E670:F670"/>
    <mergeCell ref="E671:F671"/>
    <mergeCell ref="E675:F675"/>
    <mergeCell ref="E676:F676"/>
    <mergeCell ref="E677:F677"/>
    <mergeCell ref="E678:F678"/>
    <mergeCell ref="E679:F679"/>
    <mergeCell ref="H681:I681"/>
    <mergeCell ref="E683:F683"/>
    <mergeCell ref="E843:F843"/>
    <mergeCell ref="E844:F844"/>
    <mergeCell ref="E764:F764"/>
    <mergeCell ref="E765:F765"/>
    <mergeCell ref="E766:F766"/>
    <mergeCell ref="E767:F767"/>
    <mergeCell ref="E768:F768"/>
    <mergeCell ref="E769:F769"/>
    <mergeCell ref="E773:F773"/>
    <mergeCell ref="E774:F774"/>
    <mergeCell ref="E775:F775"/>
    <mergeCell ref="E776:F776"/>
    <mergeCell ref="E777:F777"/>
    <mergeCell ref="H762:I762"/>
    <mergeCell ref="H753:I753"/>
    <mergeCell ref="E748:F748"/>
    <mergeCell ref="E749:F749"/>
    <mergeCell ref="E750:F750"/>
    <mergeCell ref="E751:F751"/>
    <mergeCell ref="E755:F755"/>
    <mergeCell ref="E756:F756"/>
    <mergeCell ref="E757:F757"/>
    <mergeCell ref="E758:F758"/>
    <mergeCell ref="E759:F759"/>
    <mergeCell ref="E760:F760"/>
    <mergeCell ref="H789:I789"/>
    <mergeCell ref="H859:I859"/>
    <mergeCell ref="E845:F845"/>
    <mergeCell ref="E846:F846"/>
    <mergeCell ref="E847:F847"/>
    <mergeCell ref="H849:I849"/>
    <mergeCell ref="E851:F851"/>
    <mergeCell ref="E852:F852"/>
    <mergeCell ref="E853:F853"/>
    <mergeCell ref="E854:F854"/>
    <mergeCell ref="E855:F855"/>
    <mergeCell ref="E856:F856"/>
    <mergeCell ref="E857:F857"/>
    <mergeCell ref="E861:F861"/>
    <mergeCell ref="E862:F862"/>
    <mergeCell ref="E863:F863"/>
    <mergeCell ref="H829:I829"/>
    <mergeCell ref="H818:I818"/>
    <mergeCell ref="E823:F823"/>
    <mergeCell ref="E824:F824"/>
    <mergeCell ref="E825:F825"/>
    <mergeCell ref="E826:F826"/>
    <mergeCell ref="E827:F827"/>
    <mergeCell ref="E831:F831"/>
    <mergeCell ref="E832:F832"/>
    <mergeCell ref="E833:F833"/>
    <mergeCell ref="E834:F834"/>
    <mergeCell ref="E835:F835"/>
    <mergeCell ref="E836:F836"/>
    <mergeCell ref="E837:F837"/>
    <mergeCell ref="H839:I839"/>
    <mergeCell ref="E841:F841"/>
    <mergeCell ref="E842:F842"/>
    <mergeCell ref="H920:I920"/>
    <mergeCell ref="E916:F916"/>
    <mergeCell ref="E917:F917"/>
    <mergeCell ref="E918:F918"/>
    <mergeCell ref="E922:F922"/>
    <mergeCell ref="E923:F923"/>
    <mergeCell ref="E924:F924"/>
    <mergeCell ref="E925:F925"/>
    <mergeCell ref="E926:F926"/>
    <mergeCell ref="E927:F927"/>
    <mergeCell ref="E928:F928"/>
    <mergeCell ref="E929:F929"/>
    <mergeCell ref="H931:I931"/>
    <mergeCell ref="H900:I900"/>
    <mergeCell ref="E907:F907"/>
    <mergeCell ref="E908:F908"/>
    <mergeCell ref="H910:I910"/>
    <mergeCell ref="E912:F912"/>
    <mergeCell ref="E913:F913"/>
    <mergeCell ref="E914:F914"/>
    <mergeCell ref="E915:F915"/>
    <mergeCell ref="E982:F982"/>
    <mergeCell ref="H942:I942"/>
    <mergeCell ref="E933:F933"/>
    <mergeCell ref="E934:F934"/>
    <mergeCell ref="E935:F935"/>
    <mergeCell ref="E936:F936"/>
    <mergeCell ref="E937:F937"/>
    <mergeCell ref="E938:F938"/>
    <mergeCell ref="E939:F939"/>
    <mergeCell ref="E940:F940"/>
    <mergeCell ref="E944:F944"/>
    <mergeCell ref="E945:F945"/>
    <mergeCell ref="E946:F946"/>
    <mergeCell ref="E947:F947"/>
    <mergeCell ref="E948:F948"/>
    <mergeCell ref="E949:F949"/>
    <mergeCell ref="E950:F950"/>
    <mergeCell ref="E951:F951"/>
    <mergeCell ref="H953:I953"/>
    <mergeCell ref="E955:F955"/>
    <mergeCell ref="E956:F956"/>
    <mergeCell ref="E957:F957"/>
    <mergeCell ref="E958:F958"/>
    <mergeCell ref="E959:F959"/>
    <mergeCell ref="E960:F960"/>
    <mergeCell ref="H995:I995"/>
    <mergeCell ref="E986:F986"/>
    <mergeCell ref="E987:F987"/>
    <mergeCell ref="E988:F988"/>
    <mergeCell ref="E989:F989"/>
    <mergeCell ref="E990:F990"/>
    <mergeCell ref="E991:F991"/>
    <mergeCell ref="E992:F992"/>
    <mergeCell ref="E993:F993"/>
    <mergeCell ref="E997:F997"/>
    <mergeCell ref="E998:F998"/>
    <mergeCell ref="E999:F999"/>
    <mergeCell ref="E1000:F1000"/>
    <mergeCell ref="E1001:F1001"/>
    <mergeCell ref="H984:I984"/>
    <mergeCell ref="H964:I964"/>
    <mergeCell ref="E961:F961"/>
    <mergeCell ref="E962:F962"/>
    <mergeCell ref="E966:F966"/>
    <mergeCell ref="E967:F967"/>
    <mergeCell ref="E968:F968"/>
    <mergeCell ref="E969:F969"/>
    <mergeCell ref="E970:F970"/>
    <mergeCell ref="E971:F971"/>
    <mergeCell ref="E972:F972"/>
    <mergeCell ref="H974:I974"/>
    <mergeCell ref="E976:F976"/>
    <mergeCell ref="E977:F977"/>
    <mergeCell ref="E978:F978"/>
    <mergeCell ref="E979:F979"/>
    <mergeCell ref="E980:F980"/>
    <mergeCell ref="E981:F981"/>
    <mergeCell ref="H1038:I1038"/>
    <mergeCell ref="E1063:F1063"/>
    <mergeCell ref="E1064:F1064"/>
    <mergeCell ref="E1065:F1065"/>
    <mergeCell ref="E1066:F1066"/>
    <mergeCell ref="E1067:F1067"/>
    <mergeCell ref="E1068:F1068"/>
    <mergeCell ref="E1069:F1069"/>
    <mergeCell ref="E1073:F1073"/>
    <mergeCell ref="E1074:F1074"/>
    <mergeCell ref="E1075:F1075"/>
    <mergeCell ref="E1076:F1076"/>
    <mergeCell ref="E1077:F1077"/>
    <mergeCell ref="E1078:F1078"/>
    <mergeCell ref="H1005:I1005"/>
    <mergeCell ref="E1002:F1002"/>
    <mergeCell ref="E1003:F1003"/>
    <mergeCell ref="E1007:F1007"/>
    <mergeCell ref="E1008:F1008"/>
    <mergeCell ref="E1009:F1009"/>
    <mergeCell ref="E1010:F1010"/>
    <mergeCell ref="E1011:F1011"/>
    <mergeCell ref="E1012:F1012"/>
    <mergeCell ref="E1013:F1013"/>
    <mergeCell ref="E1014:F1014"/>
    <mergeCell ref="H1016:I1016"/>
    <mergeCell ref="E1018:F1018"/>
    <mergeCell ref="E1019:F1019"/>
    <mergeCell ref="H1049:I1049"/>
    <mergeCell ref="H1071:I1071"/>
    <mergeCell ref="E1177:F1177"/>
    <mergeCell ref="H1179:I1179"/>
    <mergeCell ref="E1181:F1181"/>
    <mergeCell ref="E1182:F1182"/>
    <mergeCell ref="E1183:F1183"/>
    <mergeCell ref="E1151:F1151"/>
    <mergeCell ref="E1152:F1152"/>
    <mergeCell ref="E1153:F1153"/>
    <mergeCell ref="E1154:F1154"/>
    <mergeCell ref="H1091:I1091"/>
    <mergeCell ref="E1079:F1079"/>
    <mergeCell ref="E1080:F1080"/>
    <mergeCell ref="H1082:I1082"/>
    <mergeCell ref="E1084:F1084"/>
    <mergeCell ref="E1085:F1085"/>
    <mergeCell ref="E1086:F1086"/>
    <mergeCell ref="E1087:F1087"/>
    <mergeCell ref="E1088:F1088"/>
    <mergeCell ref="E1089:F1089"/>
    <mergeCell ref="E1093:F1093"/>
    <mergeCell ref="E1094:F1094"/>
    <mergeCell ref="E1095:F1095"/>
    <mergeCell ref="E1096:F1096"/>
    <mergeCell ref="E1097:F1097"/>
    <mergeCell ref="E1098:F1098"/>
    <mergeCell ref="H1100:I1100"/>
    <mergeCell ref="E1102:F1102"/>
    <mergeCell ref="E1103:F1103"/>
    <mergeCell ref="E1104:F1104"/>
    <mergeCell ref="E1105:F1105"/>
    <mergeCell ref="E1106:F1106"/>
    <mergeCell ref="H1109:I1109"/>
    <mergeCell ref="E1184:F1184"/>
    <mergeCell ref="E1185:F1185"/>
    <mergeCell ref="E1186:F1186"/>
    <mergeCell ref="E1187:F1187"/>
    <mergeCell ref="E1188:F1188"/>
    <mergeCell ref="H1190:I1190"/>
    <mergeCell ref="E1192:F1192"/>
    <mergeCell ref="E1193:F1193"/>
    <mergeCell ref="E1194:F1194"/>
    <mergeCell ref="E1195:F1195"/>
    <mergeCell ref="E1196:F1196"/>
    <mergeCell ref="E1197:F1197"/>
    <mergeCell ref="E1198:F1198"/>
    <mergeCell ref="E1199:F1199"/>
    <mergeCell ref="H1169:I1169"/>
    <mergeCell ref="E1155:F1155"/>
    <mergeCell ref="E1156:F1156"/>
    <mergeCell ref="H1158:I1158"/>
    <mergeCell ref="E1160:F1160"/>
    <mergeCell ref="E1161:F1161"/>
    <mergeCell ref="E1162:F1162"/>
    <mergeCell ref="E1163:F1163"/>
    <mergeCell ref="E1164:F1164"/>
    <mergeCell ref="E1165:F1165"/>
    <mergeCell ref="E1166:F1166"/>
    <mergeCell ref="E1167:F1167"/>
    <mergeCell ref="E1171:F1171"/>
    <mergeCell ref="E1172:F1172"/>
    <mergeCell ref="E1173:F1173"/>
    <mergeCell ref="E1174:F1174"/>
    <mergeCell ref="E1175:F1175"/>
    <mergeCell ref="E1176:F1176"/>
    <mergeCell ref="E1203:F1203"/>
    <mergeCell ref="E1204:F1204"/>
    <mergeCell ref="E1205:F1205"/>
    <mergeCell ref="E1206:F1206"/>
    <mergeCell ref="E1207:F1207"/>
    <mergeCell ref="E1208:F1208"/>
    <mergeCell ref="E1209:F1209"/>
    <mergeCell ref="E1210:F1210"/>
    <mergeCell ref="H1212:I1212"/>
    <mergeCell ref="E1214:F1214"/>
    <mergeCell ref="E1215:F1215"/>
    <mergeCell ref="E1216:F1216"/>
    <mergeCell ref="E1217:F1217"/>
    <mergeCell ref="E1218:F1218"/>
    <mergeCell ref="E1219:F1219"/>
    <mergeCell ref="E1220:F1220"/>
    <mergeCell ref="H1201:I1201"/>
    <mergeCell ref="E1325:F1325"/>
    <mergeCell ref="E1326:F1326"/>
    <mergeCell ref="E1327:F1327"/>
    <mergeCell ref="E1328:F1328"/>
    <mergeCell ref="E1287:F1287"/>
    <mergeCell ref="H1289:I1289"/>
    <mergeCell ref="E1291:F1291"/>
    <mergeCell ref="E1292:F1292"/>
    <mergeCell ref="E1293:F1293"/>
    <mergeCell ref="E1294:F1294"/>
    <mergeCell ref="E1295:F1295"/>
    <mergeCell ref="E1296:F1296"/>
    <mergeCell ref="E1297:F1297"/>
    <mergeCell ref="E1298:F1298"/>
    <mergeCell ref="H1245:I1245"/>
    <mergeCell ref="E1231:F1231"/>
    <mergeCell ref="E1232:F1232"/>
    <mergeCell ref="H1234:I1234"/>
    <mergeCell ref="E1236:F1236"/>
    <mergeCell ref="E1237:F1237"/>
    <mergeCell ref="E1238:F1238"/>
    <mergeCell ref="E1239:F1239"/>
    <mergeCell ref="E1240:F1240"/>
    <mergeCell ref="E1241:F1241"/>
    <mergeCell ref="E1242:F1242"/>
    <mergeCell ref="E1243:F1243"/>
    <mergeCell ref="H1388:I1388"/>
    <mergeCell ref="E1372:F1372"/>
    <mergeCell ref="E1373:F1373"/>
    <mergeCell ref="E1374:F1374"/>
    <mergeCell ref="E1375:F1375"/>
    <mergeCell ref="H1377:I1377"/>
    <mergeCell ref="E1379:F1379"/>
    <mergeCell ref="E1380:F1380"/>
    <mergeCell ref="E1381:F1381"/>
    <mergeCell ref="E1382:F1382"/>
    <mergeCell ref="E1383:F1383"/>
    <mergeCell ref="E1384:F1384"/>
    <mergeCell ref="H1366:I1366"/>
    <mergeCell ref="E1302:F1302"/>
    <mergeCell ref="E1303:F1303"/>
    <mergeCell ref="E1304:F1304"/>
    <mergeCell ref="E1305:F1305"/>
    <mergeCell ref="E1306:F1306"/>
    <mergeCell ref="E1307:F1307"/>
    <mergeCell ref="E1308:F1308"/>
    <mergeCell ref="E1309:F1309"/>
    <mergeCell ref="H1311:I1311"/>
    <mergeCell ref="E1313:F1313"/>
    <mergeCell ref="E1314:F1314"/>
    <mergeCell ref="E1315:F1315"/>
    <mergeCell ref="E1316:F1316"/>
    <mergeCell ref="E1317:F1317"/>
    <mergeCell ref="E1318:F1318"/>
    <mergeCell ref="E1319:F1319"/>
    <mergeCell ref="E1320:F1320"/>
    <mergeCell ref="H1322:I1322"/>
    <mergeCell ref="E1324:F1324"/>
    <mergeCell ref="H1457:I1457"/>
    <mergeCell ref="H1448:I1448"/>
    <mergeCell ref="E1450:F1450"/>
    <mergeCell ref="E1451:F1451"/>
    <mergeCell ref="E1452:F1452"/>
    <mergeCell ref="E1453:F1453"/>
    <mergeCell ref="E1454:F1454"/>
    <mergeCell ref="E1455:F1455"/>
    <mergeCell ref="E1459:F1459"/>
    <mergeCell ref="E1460:F1460"/>
    <mergeCell ref="E1461:F1461"/>
    <mergeCell ref="E1462:F1462"/>
    <mergeCell ref="E1463:F1463"/>
    <mergeCell ref="E1427:F1427"/>
    <mergeCell ref="E1428:F1428"/>
    <mergeCell ref="H1430:I1430"/>
    <mergeCell ref="E1432:F1432"/>
    <mergeCell ref="E1433:F1433"/>
    <mergeCell ref="E1434:F1434"/>
    <mergeCell ref="E1435:F1435"/>
    <mergeCell ref="E1436:F1436"/>
    <mergeCell ref="E1437:F1437"/>
    <mergeCell ref="H1439:I1439"/>
    <mergeCell ref="E1441:F1441"/>
    <mergeCell ref="E1442:F1442"/>
    <mergeCell ref="E1443:F1443"/>
    <mergeCell ref="E1444:F1444"/>
    <mergeCell ref="E1445:F1445"/>
    <mergeCell ref="E1446:F1446"/>
    <mergeCell ref="E1529:F1529"/>
    <mergeCell ref="E1530:F1530"/>
    <mergeCell ref="E1531:F1531"/>
    <mergeCell ref="E1532:F1532"/>
    <mergeCell ref="E1536:F1536"/>
    <mergeCell ref="E1537:F1537"/>
    <mergeCell ref="E1538:F1538"/>
    <mergeCell ref="E1539:F1539"/>
    <mergeCell ref="E1540:F1540"/>
    <mergeCell ref="E1541:F1541"/>
    <mergeCell ref="E1542:F1542"/>
    <mergeCell ref="E1543:F1543"/>
    <mergeCell ref="H1512:I1512"/>
    <mergeCell ref="E1507:F1507"/>
    <mergeCell ref="E1508:F1508"/>
    <mergeCell ref="E1509:F1509"/>
    <mergeCell ref="E1510:F1510"/>
    <mergeCell ref="E1514:F1514"/>
    <mergeCell ref="E1515:F1515"/>
    <mergeCell ref="E1516:F1516"/>
    <mergeCell ref="E1517:F1517"/>
    <mergeCell ref="E1518:F1518"/>
    <mergeCell ref="E1519:F1519"/>
    <mergeCell ref="E1520:F1520"/>
    <mergeCell ref="E1521:F1521"/>
    <mergeCell ref="H1523:I1523"/>
    <mergeCell ref="E1525:F1525"/>
    <mergeCell ref="E1526:F1526"/>
    <mergeCell ref="E1527:F1527"/>
    <mergeCell ref="E1528:F1528"/>
    <mergeCell ref="H1605:I1605"/>
    <mergeCell ref="E1590:F1590"/>
    <mergeCell ref="E1591:F1591"/>
    <mergeCell ref="E1592:F1592"/>
    <mergeCell ref="E1593:F1593"/>
    <mergeCell ref="E1594:F1594"/>
    <mergeCell ref="H1596:I1596"/>
    <mergeCell ref="E1598:F1598"/>
    <mergeCell ref="E1599:F1599"/>
    <mergeCell ref="E1600:F1600"/>
    <mergeCell ref="E1601:F1601"/>
    <mergeCell ref="E1602:F1602"/>
    <mergeCell ref="E1603:F1603"/>
    <mergeCell ref="E1607:F1607"/>
    <mergeCell ref="E1608:F1608"/>
    <mergeCell ref="E1609:F1609"/>
    <mergeCell ref="H1534:I1534"/>
    <mergeCell ref="H1694:I1694"/>
    <mergeCell ref="E1682:F1682"/>
    <mergeCell ref="E1683:F1683"/>
    <mergeCell ref="E1684:F1684"/>
    <mergeCell ref="H1686:I1686"/>
    <mergeCell ref="E1688:F1688"/>
    <mergeCell ref="E1689:F1689"/>
    <mergeCell ref="E1690:F1690"/>
    <mergeCell ref="E1691:F1691"/>
    <mergeCell ref="E1692:F1692"/>
    <mergeCell ref="E1696:F1696"/>
    <mergeCell ref="H1623:I1623"/>
    <mergeCell ref="H1662:I1662"/>
    <mergeCell ref="E1657:F1657"/>
    <mergeCell ref="E1658:F1658"/>
    <mergeCell ref="E1659:F1659"/>
    <mergeCell ref="E1660:F1660"/>
    <mergeCell ref="E1664:F1664"/>
    <mergeCell ref="E1665:F1665"/>
    <mergeCell ref="E1666:F1666"/>
    <mergeCell ref="E1667:F1667"/>
    <mergeCell ref="E1668:F1668"/>
    <mergeCell ref="H1670:I1670"/>
    <mergeCell ref="E1672:F1672"/>
    <mergeCell ref="E1673:F1673"/>
    <mergeCell ref="E1674:F1674"/>
    <mergeCell ref="E1675:F1675"/>
    <mergeCell ref="E1676:F1676"/>
    <mergeCell ref="H1678:I1678"/>
    <mergeCell ref="E1680:F1680"/>
    <mergeCell ref="E1681:F1681"/>
    <mergeCell ref="H1648:I1648"/>
    <mergeCell ref="E1697:F1697"/>
    <mergeCell ref="E1698:F1698"/>
    <mergeCell ref="E1699:F1699"/>
    <mergeCell ref="E1700:F1700"/>
    <mergeCell ref="E1701:F1701"/>
    <mergeCell ref="H1703:I1703"/>
    <mergeCell ref="E1705:F1705"/>
    <mergeCell ref="E1706:F1706"/>
    <mergeCell ref="E1707:F1707"/>
    <mergeCell ref="E1708:F1708"/>
    <mergeCell ref="E1709:F1709"/>
    <mergeCell ref="E1710:F1710"/>
    <mergeCell ref="E1711:F1711"/>
    <mergeCell ref="E1712:F1712"/>
    <mergeCell ref="E1713:F1713"/>
    <mergeCell ref="E1717:F1717"/>
    <mergeCell ref="E1718:F1718"/>
    <mergeCell ref="H1739:I1739"/>
    <mergeCell ref="H1727:I1727"/>
    <mergeCell ref="E1721:F1721"/>
    <mergeCell ref="E1722:F1722"/>
    <mergeCell ref="E1723:F1723"/>
    <mergeCell ref="E1724:F1724"/>
    <mergeCell ref="E1725:F1725"/>
    <mergeCell ref="E1729:F1729"/>
    <mergeCell ref="E1730:F1730"/>
    <mergeCell ref="E1731:F1731"/>
    <mergeCell ref="E1732:F1732"/>
    <mergeCell ref="E1733:F1733"/>
    <mergeCell ref="E1734:F1734"/>
    <mergeCell ref="E1735:F1735"/>
    <mergeCell ref="E1736:F1736"/>
    <mergeCell ref="E1737:F1737"/>
    <mergeCell ref="H1715:I1715"/>
    <mergeCell ref="E1719:F1719"/>
    <mergeCell ref="E1720:F1720"/>
    <mergeCell ref="E1820:F1820"/>
    <mergeCell ref="E1821:F1821"/>
    <mergeCell ref="H1823:I1823"/>
    <mergeCell ref="E1825:F1825"/>
    <mergeCell ref="E1826:F1826"/>
    <mergeCell ref="E1827:F1827"/>
    <mergeCell ref="H1764:I1764"/>
    <mergeCell ref="E1741:F1741"/>
    <mergeCell ref="E1742:F1742"/>
    <mergeCell ref="E1743:F1743"/>
    <mergeCell ref="E1744:F1744"/>
    <mergeCell ref="E1745:F1745"/>
    <mergeCell ref="E1746:F1746"/>
    <mergeCell ref="E1747:F1747"/>
    <mergeCell ref="E1748:F1748"/>
    <mergeCell ref="E1749:F1749"/>
    <mergeCell ref="H1751:I1751"/>
    <mergeCell ref="E1753:F1753"/>
    <mergeCell ref="E1754:F1754"/>
    <mergeCell ref="E1755:F1755"/>
    <mergeCell ref="E1756:F1756"/>
    <mergeCell ref="E1757:F1757"/>
    <mergeCell ref="H1814:I1814"/>
    <mergeCell ref="E1798:F1798"/>
    <mergeCell ref="E1799:F1799"/>
    <mergeCell ref="E1800:F1800"/>
    <mergeCell ref="E1801:F1801"/>
    <mergeCell ref="E1802:F1802"/>
    <mergeCell ref="E1803:F1803"/>
    <mergeCell ref="E1807:F1807"/>
    <mergeCell ref="E1808:F1808"/>
    <mergeCell ref="E1809:F1809"/>
    <mergeCell ref="E1810:F1810"/>
    <mergeCell ref="E1811:F1811"/>
    <mergeCell ref="E1812:F1812"/>
    <mergeCell ref="E1816:F1816"/>
    <mergeCell ref="E1817:F1817"/>
    <mergeCell ref="E1818:F1818"/>
    <mergeCell ref="E1819:F1819"/>
    <mergeCell ref="H1838:I1838"/>
    <mergeCell ref="E1831:F1831"/>
    <mergeCell ref="E1832:F1832"/>
    <mergeCell ref="E1833:F1833"/>
    <mergeCell ref="E1834:F1834"/>
    <mergeCell ref="E1835:F1835"/>
    <mergeCell ref="E1836:F1836"/>
    <mergeCell ref="E1840:F1840"/>
    <mergeCell ref="E1841:F1841"/>
    <mergeCell ref="E1842:F1842"/>
    <mergeCell ref="E1843:F1843"/>
    <mergeCell ref="H1845:I1845"/>
    <mergeCell ref="E1847:F1847"/>
    <mergeCell ref="E1848:F1848"/>
    <mergeCell ref="E1849:F1849"/>
    <mergeCell ref="E1850:F1850"/>
    <mergeCell ref="H1829:I1829"/>
    <mergeCell ref="E1901:F1901"/>
    <mergeCell ref="E1851:F1851"/>
    <mergeCell ref="H1853:I1853"/>
    <mergeCell ref="E1855:F1855"/>
    <mergeCell ref="E1856:F1856"/>
    <mergeCell ref="E1857:F1857"/>
    <mergeCell ref="H1859:I1859"/>
    <mergeCell ref="A1861:J1861"/>
    <mergeCell ref="E1862:F1862"/>
    <mergeCell ref="E1863:F1863"/>
    <mergeCell ref="E1864:F1864"/>
    <mergeCell ref="E1865:F1865"/>
    <mergeCell ref="E1866:F1866"/>
    <mergeCell ref="E1867:F1867"/>
    <mergeCell ref="E1868:F1868"/>
    <mergeCell ref="E1869:F1869"/>
    <mergeCell ref="E1870:F1870"/>
    <mergeCell ref="E1871:F1871"/>
    <mergeCell ref="E1875:F1875"/>
    <mergeCell ref="E1876:F1876"/>
    <mergeCell ref="E1877:F1877"/>
    <mergeCell ref="H1939:I1939"/>
    <mergeCell ref="E1946:F1946"/>
    <mergeCell ref="E1947:F1947"/>
    <mergeCell ref="E1948:F1948"/>
    <mergeCell ref="H1950:I1950"/>
    <mergeCell ref="E1952:F1952"/>
    <mergeCell ref="E1953:F1953"/>
    <mergeCell ref="E1954:F1954"/>
    <mergeCell ref="E1955:F1955"/>
    <mergeCell ref="E1956:F1956"/>
    <mergeCell ref="E1957:F1957"/>
    <mergeCell ref="H1930:I1930"/>
    <mergeCell ref="H1912:I1912"/>
    <mergeCell ref="H1899:I1899"/>
    <mergeCell ref="E1878:F1878"/>
    <mergeCell ref="E1879:F1879"/>
    <mergeCell ref="E1880:F1880"/>
    <mergeCell ref="E1881:F1881"/>
    <mergeCell ref="E1882:F1882"/>
    <mergeCell ref="E1883:F1883"/>
    <mergeCell ref="E1884:F1884"/>
    <mergeCell ref="H1886:I1886"/>
    <mergeCell ref="E1888:F1888"/>
    <mergeCell ref="E1889:F1889"/>
    <mergeCell ref="E1890:F1890"/>
    <mergeCell ref="E1891:F1891"/>
    <mergeCell ref="E1892:F1892"/>
    <mergeCell ref="E1893:F1893"/>
    <mergeCell ref="E1894:F1894"/>
    <mergeCell ref="E1895:F1895"/>
    <mergeCell ref="E1896:F1896"/>
    <mergeCell ref="E1897:F1897"/>
    <mergeCell ref="E2003:F2003"/>
    <mergeCell ref="E2004:F2004"/>
    <mergeCell ref="E2005:F2005"/>
    <mergeCell ref="E2006:F2006"/>
    <mergeCell ref="E2007:F2007"/>
    <mergeCell ref="H1962:I1962"/>
    <mergeCell ref="E1960:F1960"/>
    <mergeCell ref="E1964:F1964"/>
    <mergeCell ref="E1965:F1965"/>
    <mergeCell ref="E1966:F1966"/>
    <mergeCell ref="E1967:F1967"/>
    <mergeCell ref="E1968:F1968"/>
    <mergeCell ref="E1969:F1969"/>
    <mergeCell ref="E1970:F1970"/>
    <mergeCell ref="H1972:I1972"/>
    <mergeCell ref="E1974:F1974"/>
    <mergeCell ref="E1975:F1975"/>
    <mergeCell ref="E1976:F1976"/>
    <mergeCell ref="E1977:F1977"/>
    <mergeCell ref="E1978:F1978"/>
    <mergeCell ref="E1982:F1982"/>
    <mergeCell ref="E1983:F1983"/>
    <mergeCell ref="E1984:F1984"/>
    <mergeCell ref="E1985:F1985"/>
    <mergeCell ref="E1986:F1986"/>
    <mergeCell ref="H1988:I1988"/>
    <mergeCell ref="E1990:F1990"/>
    <mergeCell ref="E1991:F1991"/>
    <mergeCell ref="E1992:F1992"/>
    <mergeCell ref="E1993:F1993"/>
    <mergeCell ref="E1994:F1994"/>
    <mergeCell ref="H1996:I1996"/>
    <mergeCell ref="E1998:F1998"/>
    <mergeCell ref="E1999:F1999"/>
    <mergeCell ref="E2000:F2000"/>
    <mergeCell ref="E2001:F2001"/>
    <mergeCell ref="E2002:F2002"/>
    <mergeCell ref="E2056:F2056"/>
    <mergeCell ref="H2058:I2058"/>
    <mergeCell ref="E2060:F2060"/>
    <mergeCell ref="E2061:F2061"/>
    <mergeCell ref="E2062:F2062"/>
    <mergeCell ref="E2063:F2063"/>
    <mergeCell ref="E2064:F2064"/>
    <mergeCell ref="E2065:F2065"/>
    <mergeCell ref="E2066:F2066"/>
    <mergeCell ref="H2032:I2032"/>
    <mergeCell ref="H2009:I2009"/>
    <mergeCell ref="E2011:F2011"/>
    <mergeCell ref="E2012:F2012"/>
    <mergeCell ref="E2013:F2013"/>
    <mergeCell ref="E2014:F2014"/>
    <mergeCell ref="E2015:F2015"/>
    <mergeCell ref="E2016:F2016"/>
    <mergeCell ref="E2017:F2017"/>
    <mergeCell ref="H2019:I2019"/>
    <mergeCell ref="E2021:F2021"/>
    <mergeCell ref="E2022:F2022"/>
    <mergeCell ref="E2023:F2023"/>
    <mergeCell ref="E2024:F2024"/>
    <mergeCell ref="E2025:F2025"/>
    <mergeCell ref="E2026:F2026"/>
    <mergeCell ref="E2027:F2027"/>
    <mergeCell ref="E2028:F2028"/>
    <mergeCell ref="E2029:F2029"/>
    <mergeCell ref="E2030:F2030"/>
    <mergeCell ref="E2034:F2034"/>
    <mergeCell ref="E2035:F2035"/>
    <mergeCell ref="E2036:F2036"/>
    <mergeCell ref="H2045:I2045"/>
    <mergeCell ref="E2037:F2037"/>
    <mergeCell ref="E2038:F2038"/>
    <mergeCell ref="E2039:F2039"/>
    <mergeCell ref="E2040:F2040"/>
    <mergeCell ref="E2041:F2041"/>
    <mergeCell ref="E2042:F2042"/>
    <mergeCell ref="E2043:F2043"/>
    <mergeCell ref="E2047:F2047"/>
    <mergeCell ref="E2048:F2048"/>
    <mergeCell ref="E2049:F2049"/>
    <mergeCell ref="E2050:F2050"/>
    <mergeCell ref="E2051:F2051"/>
    <mergeCell ref="E2052:F2052"/>
    <mergeCell ref="E2053:F2053"/>
    <mergeCell ref="E2054:F2054"/>
    <mergeCell ref="E2055:F2055"/>
    <mergeCell ref="E2170:F2170"/>
    <mergeCell ref="H2172:I2172"/>
    <mergeCell ref="E2128:F2128"/>
    <mergeCell ref="E2129:F2129"/>
    <mergeCell ref="E2130:F2130"/>
    <mergeCell ref="H2132:I2132"/>
    <mergeCell ref="E2134:F2134"/>
    <mergeCell ref="E2135:F2135"/>
    <mergeCell ref="E2136:F2136"/>
    <mergeCell ref="E2140:F2140"/>
    <mergeCell ref="E2141:F2141"/>
    <mergeCell ref="E2142:F2142"/>
    <mergeCell ref="H2082:I2082"/>
    <mergeCell ref="E2067:F2067"/>
    <mergeCell ref="E2068:F2068"/>
    <mergeCell ref="E2069:F2069"/>
    <mergeCell ref="H2071:I2071"/>
    <mergeCell ref="E2073:F2073"/>
    <mergeCell ref="E2074:F2074"/>
    <mergeCell ref="E2075:F2075"/>
    <mergeCell ref="E2076:F2076"/>
    <mergeCell ref="E2077:F2077"/>
    <mergeCell ref="E2078:F2078"/>
    <mergeCell ref="E2079:F2079"/>
    <mergeCell ref="E2080:F2080"/>
    <mergeCell ref="E2084:F2084"/>
    <mergeCell ref="E2085:F2085"/>
    <mergeCell ref="E2086:F2086"/>
    <mergeCell ref="E2146:F2146"/>
    <mergeCell ref="E2147:F2147"/>
    <mergeCell ref="E2148:F2148"/>
    <mergeCell ref="H2150:I2150"/>
    <mergeCell ref="E2152:F2152"/>
    <mergeCell ref="E2153:F2153"/>
    <mergeCell ref="E2154:F2154"/>
    <mergeCell ref="E2158:F2158"/>
    <mergeCell ref="E2159:F2159"/>
    <mergeCell ref="E2160:F2160"/>
    <mergeCell ref="E2161:F2161"/>
    <mergeCell ref="H2163:I2163"/>
    <mergeCell ref="E2165:F2165"/>
    <mergeCell ref="E2166:F2166"/>
    <mergeCell ref="E2167:F2167"/>
    <mergeCell ref="E2168:F2168"/>
    <mergeCell ref="E2169:F2169"/>
    <mergeCell ref="E2219:F2219"/>
    <mergeCell ref="E2220:F2220"/>
    <mergeCell ref="H2178:I2178"/>
    <mergeCell ref="E2174:F2174"/>
    <mergeCell ref="E2175:F2175"/>
    <mergeCell ref="E2176:F2176"/>
    <mergeCell ref="E2180:F2180"/>
    <mergeCell ref="E2181:F2181"/>
    <mergeCell ref="E2182:F2182"/>
    <mergeCell ref="E2186:F2186"/>
    <mergeCell ref="E2187:F2187"/>
    <mergeCell ref="E2188:F2188"/>
    <mergeCell ref="H2190:I2190"/>
    <mergeCell ref="E2192:F2192"/>
    <mergeCell ref="E2193:F2193"/>
    <mergeCell ref="E2194:F2194"/>
    <mergeCell ref="H2196:I2196"/>
    <mergeCell ref="E2198:F2198"/>
    <mergeCell ref="H2184:I2184"/>
    <mergeCell ref="E2199:F2199"/>
    <mergeCell ref="E2200:F2200"/>
    <mergeCell ref="E2201:F2201"/>
    <mergeCell ref="E2202:F2202"/>
    <mergeCell ref="E2203:F2203"/>
    <mergeCell ref="E2204:F2204"/>
    <mergeCell ref="E2205:F2205"/>
    <mergeCell ref="E2206:F2206"/>
    <mergeCell ref="E2207:F2207"/>
    <mergeCell ref="E2211:F2211"/>
    <mergeCell ref="E2212:F2212"/>
    <mergeCell ref="E2213:F2213"/>
    <mergeCell ref="E2214:F2214"/>
    <mergeCell ref="E2215:F2215"/>
    <mergeCell ref="E2216:F2216"/>
    <mergeCell ref="E2217:F2217"/>
    <mergeCell ref="E2218:F2218"/>
    <mergeCell ref="E2284:F2284"/>
    <mergeCell ref="E2285:F2285"/>
    <mergeCell ref="H2250:I2250"/>
    <mergeCell ref="E2246:F2246"/>
    <mergeCell ref="E2247:F2247"/>
    <mergeCell ref="E2248:F2248"/>
    <mergeCell ref="E2252:F2252"/>
    <mergeCell ref="E2253:F2253"/>
    <mergeCell ref="E2254:F2254"/>
    <mergeCell ref="E2258:F2258"/>
    <mergeCell ref="E2259:F2259"/>
    <mergeCell ref="E2260:F2260"/>
    <mergeCell ref="H2244:I2244"/>
    <mergeCell ref="H2222:I2222"/>
    <mergeCell ref="H2256:I2256"/>
    <mergeCell ref="E2224:F2224"/>
    <mergeCell ref="E2225:F2225"/>
    <mergeCell ref="E2226:F2226"/>
    <mergeCell ref="E2227:F2227"/>
    <mergeCell ref="E2228:F2228"/>
    <mergeCell ref="E2229:F2229"/>
    <mergeCell ref="E2230:F2230"/>
    <mergeCell ref="H2232:I2232"/>
    <mergeCell ref="E2234:F2234"/>
    <mergeCell ref="E2235:F2235"/>
    <mergeCell ref="E2236:F2236"/>
    <mergeCell ref="E2240:F2240"/>
    <mergeCell ref="E2241:F2241"/>
    <mergeCell ref="E2242:F2242"/>
    <mergeCell ref="H2238:I2238"/>
    <mergeCell ref="E2289:F2289"/>
    <mergeCell ref="E2290:F2290"/>
    <mergeCell ref="E2291:F2291"/>
    <mergeCell ref="E2292:F2292"/>
    <mergeCell ref="E2293:F2293"/>
    <mergeCell ref="E2297:F2297"/>
    <mergeCell ref="E2298:F2298"/>
    <mergeCell ref="E2299:F2299"/>
    <mergeCell ref="E2300:F2300"/>
    <mergeCell ref="E2301:F2301"/>
    <mergeCell ref="E2305:F2305"/>
    <mergeCell ref="E2306:F2306"/>
    <mergeCell ref="H2287:I2287"/>
    <mergeCell ref="E2261:F2261"/>
    <mergeCell ref="E2262:F2262"/>
    <mergeCell ref="E2263:F2263"/>
    <mergeCell ref="E2264:F2264"/>
    <mergeCell ref="E2265:F2265"/>
    <mergeCell ref="H2267:I2267"/>
    <mergeCell ref="E2269:F2269"/>
    <mergeCell ref="E2270:F2270"/>
    <mergeCell ref="E2271:F2271"/>
    <mergeCell ref="E2272:F2272"/>
    <mergeCell ref="E2273:F2273"/>
    <mergeCell ref="E2274:F2274"/>
    <mergeCell ref="E2275:F2275"/>
    <mergeCell ref="E2276:F2276"/>
    <mergeCell ref="E2277:F2277"/>
    <mergeCell ref="H2279:I2279"/>
    <mergeCell ref="E2281:F2281"/>
    <mergeCell ref="E2282:F2282"/>
    <mergeCell ref="E2283:F2283"/>
    <mergeCell ref="H2362:I2362"/>
    <mergeCell ref="H2356:I2356"/>
    <mergeCell ref="H2344:I2344"/>
    <mergeCell ref="H2311:I2311"/>
    <mergeCell ref="E2307:F2307"/>
    <mergeCell ref="E2308:F2308"/>
    <mergeCell ref="E2309:F2309"/>
    <mergeCell ref="E2313:F2313"/>
    <mergeCell ref="E2314:F2314"/>
    <mergeCell ref="E2315:F2315"/>
    <mergeCell ref="E2316:F2316"/>
    <mergeCell ref="E2317:F2317"/>
    <mergeCell ref="E2318:F2318"/>
    <mergeCell ref="H2320:I2320"/>
    <mergeCell ref="E2322:F2322"/>
    <mergeCell ref="E2323:F2323"/>
    <mergeCell ref="H2295:I2295"/>
    <mergeCell ref="H2303:I2303"/>
    <mergeCell ref="H2404:I2404"/>
    <mergeCell ref="H2398:I2398"/>
    <mergeCell ref="E2394:F2394"/>
    <mergeCell ref="E2395:F2395"/>
    <mergeCell ref="E2396:F2396"/>
    <mergeCell ref="E2400:F2400"/>
    <mergeCell ref="E2401:F2401"/>
    <mergeCell ref="E2402:F2402"/>
    <mergeCell ref="E2406:F2406"/>
    <mergeCell ref="E2407:F2407"/>
    <mergeCell ref="E2408:F2408"/>
    <mergeCell ref="H2392:I2392"/>
    <mergeCell ref="H2368:I2368"/>
    <mergeCell ref="E2384:F2384"/>
    <mergeCell ref="H2386:I2386"/>
    <mergeCell ref="E2388:F2388"/>
    <mergeCell ref="E2389:F2389"/>
    <mergeCell ref="E2390:F2390"/>
    <mergeCell ref="H2434:I2434"/>
    <mergeCell ref="E2430:F2430"/>
    <mergeCell ref="E2431:F2431"/>
    <mergeCell ref="E2432:F2432"/>
    <mergeCell ref="E2436:F2436"/>
    <mergeCell ref="E2437:F2437"/>
    <mergeCell ref="E2438:F2438"/>
    <mergeCell ref="H2440:I2440"/>
    <mergeCell ref="E2442:F2442"/>
    <mergeCell ref="E2443:F2443"/>
    <mergeCell ref="E2444:F2444"/>
    <mergeCell ref="E2448:F2448"/>
    <mergeCell ref="E2449:F2449"/>
    <mergeCell ref="E2450:F2450"/>
    <mergeCell ref="H2452:I2452"/>
    <mergeCell ref="H2416:I2416"/>
    <mergeCell ref="E2412:F2412"/>
    <mergeCell ref="E2413:F2413"/>
    <mergeCell ref="E2414:F2414"/>
    <mergeCell ref="E2418:F2418"/>
    <mergeCell ref="E2419:F2419"/>
    <mergeCell ref="E2420:F2420"/>
    <mergeCell ref="H2422:I2422"/>
    <mergeCell ref="E2424:F2424"/>
    <mergeCell ref="E2425:F2425"/>
    <mergeCell ref="H2470:I2470"/>
    <mergeCell ref="E2472:F2472"/>
    <mergeCell ref="E2473:F2473"/>
    <mergeCell ref="E2474:F2474"/>
    <mergeCell ref="H2476:I2476"/>
    <mergeCell ref="E2478:F2478"/>
    <mergeCell ref="E2479:F2479"/>
    <mergeCell ref="E2480:F2480"/>
    <mergeCell ref="E2481:F2481"/>
    <mergeCell ref="E2482:F2482"/>
    <mergeCell ref="E2483:F2483"/>
    <mergeCell ref="E2484:F2484"/>
    <mergeCell ref="E2485:F2485"/>
    <mergeCell ref="E2486:F2486"/>
    <mergeCell ref="E2487:F2487"/>
    <mergeCell ref="H2464:I2464"/>
    <mergeCell ref="E2454:F2454"/>
    <mergeCell ref="E2455:F2455"/>
    <mergeCell ref="E2456:F2456"/>
    <mergeCell ref="H2458:I2458"/>
    <mergeCell ref="E2460:F2460"/>
    <mergeCell ref="E2461:F2461"/>
    <mergeCell ref="E2462:F2462"/>
    <mergeCell ref="E2466:F2466"/>
    <mergeCell ref="E2467:F2467"/>
    <mergeCell ref="E2468:F2468"/>
    <mergeCell ref="E2593:F2593"/>
    <mergeCell ref="E2594:F2594"/>
    <mergeCell ref="E2595:F2595"/>
    <mergeCell ref="E2596:F2596"/>
    <mergeCell ref="H2577:I2577"/>
    <mergeCell ref="H2561:I2561"/>
    <mergeCell ref="H2536:I2536"/>
    <mergeCell ref="E2530:F2530"/>
    <mergeCell ref="E2531:F2531"/>
    <mergeCell ref="E2532:F2532"/>
    <mergeCell ref="E2533:F2533"/>
    <mergeCell ref="E2534:F2534"/>
    <mergeCell ref="E2538:F2538"/>
    <mergeCell ref="E2539:F2539"/>
    <mergeCell ref="E2540:F2540"/>
    <mergeCell ref="E2541:F2541"/>
    <mergeCell ref="E2542:F2542"/>
    <mergeCell ref="E2543:F2543"/>
    <mergeCell ref="E2544:F2544"/>
    <mergeCell ref="E2545:F2545"/>
    <mergeCell ref="E2546:F2546"/>
    <mergeCell ref="H2548:I2548"/>
    <mergeCell ref="E2727:F2727"/>
    <mergeCell ref="E2731:F2731"/>
    <mergeCell ref="E2732:F2732"/>
    <mergeCell ref="E2733:F2733"/>
    <mergeCell ref="H2706:I2706"/>
    <mergeCell ref="H2682:I2682"/>
    <mergeCell ref="H2698:I2698"/>
    <mergeCell ref="E2703:F2703"/>
    <mergeCell ref="E2704:F2704"/>
    <mergeCell ref="H2643:I2643"/>
    <mergeCell ref="E2641:F2641"/>
    <mergeCell ref="E2645:F2645"/>
    <mergeCell ref="E2646:F2646"/>
    <mergeCell ref="E2647:F2647"/>
    <mergeCell ref="H2649:I2649"/>
    <mergeCell ref="E2651:F2651"/>
    <mergeCell ref="E2652:F2652"/>
    <mergeCell ref="E2653:F2653"/>
    <mergeCell ref="H2655:I2655"/>
    <mergeCell ref="H2661:I2661"/>
    <mergeCell ref="H2719:I2719"/>
    <mergeCell ref="E2708:F2708"/>
    <mergeCell ref="E2709:F2709"/>
    <mergeCell ref="E2710:F2710"/>
    <mergeCell ref="E2711:F2711"/>
    <mergeCell ref="E2712:F2712"/>
    <mergeCell ref="E2713:F2713"/>
    <mergeCell ref="E2714:F2714"/>
    <mergeCell ref="E2715:F2715"/>
    <mergeCell ref="E2716:F2716"/>
    <mergeCell ref="E2717:F2717"/>
    <mergeCell ref="E2721:F2721"/>
    <mergeCell ref="E2722:F2722"/>
    <mergeCell ref="E2723:F2723"/>
    <mergeCell ref="E2724:F2724"/>
    <mergeCell ref="E2725:F2725"/>
    <mergeCell ref="E2726:F2726"/>
    <mergeCell ref="H2762:I2762"/>
    <mergeCell ref="H2742:I2742"/>
    <mergeCell ref="E2734:F2734"/>
    <mergeCell ref="E2735:F2735"/>
    <mergeCell ref="E2736:F2736"/>
    <mergeCell ref="E2737:F2737"/>
    <mergeCell ref="E2738:F2738"/>
    <mergeCell ref="E2739:F2739"/>
    <mergeCell ref="E2740:F2740"/>
    <mergeCell ref="E2744:F2744"/>
    <mergeCell ref="E2745:F2745"/>
    <mergeCell ref="E2746:F2746"/>
    <mergeCell ref="E2747:F2747"/>
    <mergeCell ref="E2748:F2748"/>
    <mergeCell ref="E2749:F2749"/>
    <mergeCell ref="E2750:F2750"/>
    <mergeCell ref="H2729:I2729"/>
    <mergeCell ref="E2881:F2881"/>
    <mergeCell ref="E2882:F2882"/>
    <mergeCell ref="H2808:I2808"/>
    <mergeCell ref="E2801:F2801"/>
    <mergeCell ref="E2802:F2802"/>
    <mergeCell ref="E2803:F2803"/>
    <mergeCell ref="E2804:F2804"/>
    <mergeCell ref="E2805:F2805"/>
    <mergeCell ref="E2806:F2806"/>
    <mergeCell ref="E2810:F2810"/>
    <mergeCell ref="E2811:F2811"/>
    <mergeCell ref="E2812:F2812"/>
    <mergeCell ref="E2813:F2813"/>
    <mergeCell ref="E2814:F2814"/>
    <mergeCell ref="E2815:F2815"/>
    <mergeCell ref="E2816:F2816"/>
    <mergeCell ref="E2817:F2817"/>
    <mergeCell ref="H2821:I2821"/>
    <mergeCell ref="E2858:F2858"/>
    <mergeCell ref="H2860:I2860"/>
    <mergeCell ref="E2862:F2862"/>
    <mergeCell ref="E2863:F2863"/>
    <mergeCell ref="E2864:F2864"/>
    <mergeCell ref="E2865:F2865"/>
    <mergeCell ref="H2867:I2867"/>
    <mergeCell ref="E2869:F2869"/>
    <mergeCell ref="E2870:F2870"/>
    <mergeCell ref="E2871:F2871"/>
    <mergeCell ref="E2872:F2872"/>
    <mergeCell ref="E2873:F2873"/>
    <mergeCell ref="E2874:F2874"/>
    <mergeCell ref="E2875:F2875"/>
    <mergeCell ref="E2876:F2876"/>
    <mergeCell ref="H2878:I2878"/>
    <mergeCell ref="E2880:F2880"/>
    <mergeCell ref="E2969:F2969"/>
    <mergeCell ref="E2970:F2970"/>
    <mergeCell ref="E2971:F2971"/>
    <mergeCell ref="E2972:F2972"/>
    <mergeCell ref="E2973:F2973"/>
    <mergeCell ref="H2938:I2938"/>
    <mergeCell ref="E2926:F2926"/>
    <mergeCell ref="H2928:I2928"/>
    <mergeCell ref="E2930:F2930"/>
    <mergeCell ref="E2931:F2931"/>
    <mergeCell ref="E2932:F2932"/>
    <mergeCell ref="E2933:F2933"/>
    <mergeCell ref="E2934:F2934"/>
    <mergeCell ref="E2935:F2935"/>
    <mergeCell ref="E2936:F2936"/>
    <mergeCell ref="E2940:F2940"/>
    <mergeCell ref="E2941:F2941"/>
    <mergeCell ref="E2942:F2942"/>
    <mergeCell ref="E2946:F2946"/>
    <mergeCell ref="E2947:F2947"/>
    <mergeCell ref="E2948:F2948"/>
    <mergeCell ref="H2950:I2950"/>
    <mergeCell ref="E2952:F2952"/>
    <mergeCell ref="E2953:F2953"/>
    <mergeCell ref="E2954:F2954"/>
    <mergeCell ref="H2956:I2956"/>
    <mergeCell ref="E2958:F2958"/>
    <mergeCell ref="E2959:F2959"/>
    <mergeCell ref="E2960:F2960"/>
    <mergeCell ref="H2962:I2962"/>
    <mergeCell ref="E2964:F2964"/>
    <mergeCell ref="E2965:F2965"/>
    <mergeCell ref="E2966:F2966"/>
    <mergeCell ref="E2967:F2967"/>
    <mergeCell ref="E2968:F2968"/>
    <mergeCell ref="E3042:F3042"/>
    <mergeCell ref="E3043:F3043"/>
    <mergeCell ref="E3044:F3044"/>
    <mergeCell ref="E3045:F3045"/>
    <mergeCell ref="E3046:F3046"/>
    <mergeCell ref="E3047:F3047"/>
    <mergeCell ref="E3051:F3051"/>
    <mergeCell ref="E3052:F3052"/>
    <mergeCell ref="E3053:F3053"/>
    <mergeCell ref="E3054:F3054"/>
    <mergeCell ref="H3023:I3023"/>
    <mergeCell ref="H3040:I3040"/>
    <mergeCell ref="H3015:I3015"/>
    <mergeCell ref="E3020:F3020"/>
    <mergeCell ref="E3021:F3021"/>
    <mergeCell ref="E3025:F3025"/>
    <mergeCell ref="E3026:F3026"/>
    <mergeCell ref="E3027:F3027"/>
    <mergeCell ref="E3028:F3028"/>
    <mergeCell ref="E3029:F3029"/>
    <mergeCell ref="E3030:F3030"/>
    <mergeCell ref="H3032:I3032"/>
    <mergeCell ref="E3034:F3034"/>
    <mergeCell ref="E3035:F3035"/>
    <mergeCell ref="E3036:F3036"/>
    <mergeCell ref="E3037:F3037"/>
    <mergeCell ref="E3038:F3038"/>
    <mergeCell ref="E3106:F3106"/>
    <mergeCell ref="E3107:F3107"/>
    <mergeCell ref="E3108:F3108"/>
    <mergeCell ref="H3110:I3110"/>
    <mergeCell ref="E3073:F3073"/>
    <mergeCell ref="E3074:F3074"/>
    <mergeCell ref="E3075:F3075"/>
    <mergeCell ref="E3079:F3079"/>
    <mergeCell ref="E3080:F3080"/>
    <mergeCell ref="E3081:F3081"/>
    <mergeCell ref="H3065:I3065"/>
    <mergeCell ref="E3058:F3058"/>
    <mergeCell ref="E3059:F3059"/>
    <mergeCell ref="E3060:F3060"/>
    <mergeCell ref="E3061:F3061"/>
    <mergeCell ref="E3062:F3062"/>
    <mergeCell ref="E3063:F3063"/>
    <mergeCell ref="E3067:F3067"/>
    <mergeCell ref="E3068:F3068"/>
    <mergeCell ref="E3069:F3069"/>
    <mergeCell ref="H3102:I3102"/>
    <mergeCell ref="E3085:F3085"/>
    <mergeCell ref="E3086:F3086"/>
    <mergeCell ref="E3087:F3087"/>
    <mergeCell ref="H3089:I3089"/>
    <mergeCell ref="E3091:F3091"/>
    <mergeCell ref="E3092:F3092"/>
    <mergeCell ref="E3093:F3093"/>
    <mergeCell ref="E3094:F3094"/>
    <mergeCell ref="E3095:F3095"/>
    <mergeCell ref="E3096:F3096"/>
    <mergeCell ref="E3097:F3097"/>
    <mergeCell ref="E3098:F3098"/>
    <mergeCell ref="E3099:F3099"/>
    <mergeCell ref="E3100:F3100"/>
    <mergeCell ref="E3104:F3104"/>
    <mergeCell ref="E3105:F3105"/>
    <mergeCell ref="B3124:C3124"/>
    <mergeCell ref="A3125:D3125"/>
    <mergeCell ref="E3125:L3125"/>
    <mergeCell ref="D3124:L3124"/>
    <mergeCell ref="F3121:G3121"/>
    <mergeCell ref="E3112:F3112"/>
    <mergeCell ref="E3113:F3113"/>
    <mergeCell ref="E3114:F3114"/>
    <mergeCell ref="E3115:F3115"/>
    <mergeCell ref="E3116:F3116"/>
    <mergeCell ref="H3118:I3118"/>
    <mergeCell ref="A3121:C3121"/>
    <mergeCell ref="H3121:J3121"/>
    <mergeCell ref="A3122:C3122"/>
    <mergeCell ref="F3122:G3122"/>
    <mergeCell ref="H3122:J3122"/>
    <mergeCell ref="A3123:C3123"/>
    <mergeCell ref="F3123:G3123"/>
    <mergeCell ref="H3123:J3123"/>
    <mergeCell ref="E30:F30"/>
    <mergeCell ref="E31:F31"/>
    <mergeCell ref="E32:F32"/>
    <mergeCell ref="E36:F36"/>
    <mergeCell ref="E37:F37"/>
    <mergeCell ref="E38:F38"/>
    <mergeCell ref="E39:F39"/>
    <mergeCell ref="E40:F40"/>
    <mergeCell ref="E41:F41"/>
    <mergeCell ref="E42:F42"/>
    <mergeCell ref="E46:F46"/>
    <mergeCell ref="E47:F47"/>
    <mergeCell ref="E48:F48"/>
    <mergeCell ref="E49:F49"/>
    <mergeCell ref="E50:F50"/>
    <mergeCell ref="E51:F51"/>
    <mergeCell ref="A1:L3"/>
    <mergeCell ref="C8:D8"/>
    <mergeCell ref="E8:G8"/>
    <mergeCell ref="H8:L8"/>
    <mergeCell ref="C9:D9"/>
    <mergeCell ref="E9:G9"/>
    <mergeCell ref="H9:L9"/>
    <mergeCell ref="A10:L10"/>
    <mergeCell ref="C4:D4"/>
    <mergeCell ref="E4:F4"/>
    <mergeCell ref="G4:H4"/>
    <mergeCell ref="I4:J4"/>
    <mergeCell ref="C5:D5"/>
    <mergeCell ref="E5:F5"/>
    <mergeCell ref="G5:H5"/>
    <mergeCell ref="I5:J5"/>
    <mergeCell ref="E11:F11"/>
    <mergeCell ref="E12:F12"/>
    <mergeCell ref="E13:F13"/>
    <mergeCell ref="E14:F14"/>
    <mergeCell ref="E15:F15"/>
    <mergeCell ref="E16:F16"/>
    <mergeCell ref="E17:F17"/>
    <mergeCell ref="E18:F18"/>
    <mergeCell ref="E19:F19"/>
    <mergeCell ref="H21:I21"/>
    <mergeCell ref="E23:F23"/>
    <mergeCell ref="E24:F24"/>
    <mergeCell ref="E25:F25"/>
    <mergeCell ref="E26:F26"/>
    <mergeCell ref="E27:F27"/>
    <mergeCell ref="E28:F28"/>
    <mergeCell ref="E29:F29"/>
    <mergeCell ref="H106:I106"/>
    <mergeCell ref="E108:F108"/>
    <mergeCell ref="E109:F109"/>
    <mergeCell ref="E110:F110"/>
    <mergeCell ref="E111:F111"/>
    <mergeCell ref="E112:F112"/>
    <mergeCell ref="E113:F113"/>
    <mergeCell ref="E114:F114"/>
    <mergeCell ref="E115:F115"/>
    <mergeCell ref="H117:I117"/>
    <mergeCell ref="E119:F119"/>
    <mergeCell ref="E120:F120"/>
    <mergeCell ref="E121:F121"/>
    <mergeCell ref="E122:F122"/>
    <mergeCell ref="E123:F123"/>
    <mergeCell ref="E124:F124"/>
    <mergeCell ref="E125:F125"/>
    <mergeCell ref="E233:F233"/>
    <mergeCell ref="E237:F237"/>
    <mergeCell ref="E238:F238"/>
    <mergeCell ref="E239:F239"/>
    <mergeCell ref="E240:F240"/>
    <mergeCell ref="E241:F241"/>
    <mergeCell ref="E245:F245"/>
    <mergeCell ref="E246:F246"/>
    <mergeCell ref="E247:F247"/>
    <mergeCell ref="E248:F248"/>
    <mergeCell ref="E249:F249"/>
    <mergeCell ref="E253:F253"/>
    <mergeCell ref="E254:F254"/>
    <mergeCell ref="E255:F255"/>
    <mergeCell ref="E256:F256"/>
    <mergeCell ref="E257:F257"/>
    <mergeCell ref="E100:F100"/>
    <mergeCell ref="E101:F101"/>
    <mergeCell ref="E102:F102"/>
    <mergeCell ref="E103:F103"/>
    <mergeCell ref="E104:F104"/>
    <mergeCell ref="E126:F126"/>
    <mergeCell ref="E127:F127"/>
    <mergeCell ref="E128:F128"/>
    <mergeCell ref="E132:F132"/>
    <mergeCell ref="E133:F133"/>
    <mergeCell ref="E134:F134"/>
    <mergeCell ref="E135:F135"/>
    <mergeCell ref="E136:F136"/>
    <mergeCell ref="E137:F137"/>
    <mergeCell ref="E138:F138"/>
    <mergeCell ref="E139:F139"/>
    <mergeCell ref="E210:F210"/>
    <mergeCell ref="E211:F211"/>
    <mergeCell ref="E212:F212"/>
    <mergeCell ref="E216:F216"/>
    <mergeCell ref="E217:F217"/>
    <mergeCell ref="E218:F218"/>
    <mergeCell ref="E219:F219"/>
    <mergeCell ref="E220:F220"/>
    <mergeCell ref="E221:F221"/>
    <mergeCell ref="E222:F222"/>
    <mergeCell ref="E223:F223"/>
    <mergeCell ref="E224:F224"/>
    <mergeCell ref="E225:F225"/>
    <mergeCell ref="E229:F229"/>
    <mergeCell ref="E230:F230"/>
    <mergeCell ref="E231:F231"/>
    <mergeCell ref="E232:F232"/>
    <mergeCell ref="E311:F311"/>
    <mergeCell ref="E312:F312"/>
    <mergeCell ref="E313:F313"/>
    <mergeCell ref="E314:F314"/>
    <mergeCell ref="E315:F315"/>
    <mergeCell ref="E316:F316"/>
    <mergeCell ref="E317:F317"/>
    <mergeCell ref="E321:F321"/>
    <mergeCell ref="E322:F322"/>
    <mergeCell ref="E323:F323"/>
    <mergeCell ref="E324:F324"/>
    <mergeCell ref="E325:F325"/>
    <mergeCell ref="H327:I327"/>
    <mergeCell ref="E329:F329"/>
    <mergeCell ref="E330:F330"/>
    <mergeCell ref="E331:F331"/>
    <mergeCell ref="E332:F332"/>
    <mergeCell ref="E415:F415"/>
    <mergeCell ref="E416:F416"/>
    <mergeCell ref="E417:F417"/>
    <mergeCell ref="E418:F418"/>
    <mergeCell ref="E419:F419"/>
    <mergeCell ref="E420:F420"/>
    <mergeCell ref="H422:I422"/>
    <mergeCell ref="E424:F424"/>
    <mergeCell ref="E425:F425"/>
    <mergeCell ref="E426:F426"/>
    <mergeCell ref="E427:F427"/>
    <mergeCell ref="E428:F428"/>
    <mergeCell ref="E429:F429"/>
    <mergeCell ref="E430:F430"/>
    <mergeCell ref="E431:F431"/>
    <mergeCell ref="E432:F432"/>
    <mergeCell ref="H289:I289"/>
    <mergeCell ref="E291:F291"/>
    <mergeCell ref="E292:F292"/>
    <mergeCell ref="E293:F293"/>
    <mergeCell ref="E294:F294"/>
    <mergeCell ref="E295:F295"/>
    <mergeCell ref="E296:F296"/>
    <mergeCell ref="E297:F297"/>
    <mergeCell ref="H299:I299"/>
    <mergeCell ref="E301:F301"/>
    <mergeCell ref="E302:F302"/>
    <mergeCell ref="E303:F303"/>
    <mergeCell ref="E304:F304"/>
    <mergeCell ref="E305:F305"/>
    <mergeCell ref="E306:F306"/>
    <mergeCell ref="E307:F307"/>
    <mergeCell ref="E389:F389"/>
    <mergeCell ref="E390:F390"/>
    <mergeCell ref="E391:F391"/>
    <mergeCell ref="E392:F392"/>
    <mergeCell ref="E393:F393"/>
    <mergeCell ref="E397:F397"/>
    <mergeCell ref="E398:F398"/>
    <mergeCell ref="E399:F399"/>
    <mergeCell ref="E400:F400"/>
    <mergeCell ref="E401:F401"/>
    <mergeCell ref="E402:F402"/>
    <mergeCell ref="E406:F406"/>
    <mergeCell ref="E407:F407"/>
    <mergeCell ref="E408:F408"/>
    <mergeCell ref="E409:F409"/>
    <mergeCell ref="E410:F410"/>
    <mergeCell ref="E411:F411"/>
    <mergeCell ref="E487:F487"/>
    <mergeCell ref="H489:I489"/>
    <mergeCell ref="E491:F491"/>
    <mergeCell ref="E492:F492"/>
    <mergeCell ref="E493:F493"/>
    <mergeCell ref="E494:F494"/>
    <mergeCell ref="E495:F495"/>
    <mergeCell ref="E496:F496"/>
    <mergeCell ref="H498:I498"/>
    <mergeCell ref="E500:F500"/>
    <mergeCell ref="E501:F501"/>
    <mergeCell ref="E502:F502"/>
    <mergeCell ref="E503:F503"/>
    <mergeCell ref="E504:F504"/>
    <mergeCell ref="E505:F505"/>
    <mergeCell ref="H507:I507"/>
    <mergeCell ref="E509:F509"/>
    <mergeCell ref="E553:F553"/>
    <mergeCell ref="E554:F554"/>
    <mergeCell ref="E555:F555"/>
    <mergeCell ref="E556:F556"/>
    <mergeCell ref="E557:F557"/>
    <mergeCell ref="H559:I559"/>
    <mergeCell ref="E561:F561"/>
    <mergeCell ref="E562:F562"/>
    <mergeCell ref="E563:F563"/>
    <mergeCell ref="E564:F564"/>
    <mergeCell ref="H566:I566"/>
    <mergeCell ref="E568:F568"/>
    <mergeCell ref="E569:F569"/>
    <mergeCell ref="E570:F570"/>
    <mergeCell ref="E571:F571"/>
    <mergeCell ref="E575:F575"/>
    <mergeCell ref="E465:F465"/>
    <mergeCell ref="E466:F466"/>
    <mergeCell ref="E467:F467"/>
    <mergeCell ref="E468:F468"/>
    <mergeCell ref="E469:F469"/>
    <mergeCell ref="E473:F473"/>
    <mergeCell ref="E474:F474"/>
    <mergeCell ref="E475:F475"/>
    <mergeCell ref="E476:F476"/>
    <mergeCell ref="E477:F477"/>
    <mergeCell ref="E478:F478"/>
    <mergeCell ref="E482:F482"/>
    <mergeCell ref="E483:F483"/>
    <mergeCell ref="E484:F484"/>
    <mergeCell ref="E485:F485"/>
    <mergeCell ref="E486:F486"/>
    <mergeCell ref="E527:F527"/>
    <mergeCell ref="E528:F528"/>
    <mergeCell ref="E529:F529"/>
    <mergeCell ref="E530:F530"/>
    <mergeCell ref="E531:F531"/>
    <mergeCell ref="E532:F532"/>
    <mergeCell ref="E536:F536"/>
    <mergeCell ref="E537:F537"/>
    <mergeCell ref="E538:F538"/>
    <mergeCell ref="E539:F539"/>
    <mergeCell ref="E540:F540"/>
    <mergeCell ref="E541:F541"/>
    <mergeCell ref="E545:F545"/>
    <mergeCell ref="E546:F546"/>
    <mergeCell ref="E547:F547"/>
    <mergeCell ref="E548:F548"/>
    <mergeCell ref="E549:F549"/>
    <mergeCell ref="E628:F628"/>
    <mergeCell ref="E632:F632"/>
    <mergeCell ref="E633:F633"/>
    <mergeCell ref="E634:F634"/>
    <mergeCell ref="E635:F635"/>
    <mergeCell ref="E636:F636"/>
    <mergeCell ref="E637:F637"/>
    <mergeCell ref="E641:F641"/>
    <mergeCell ref="E642:F642"/>
    <mergeCell ref="E643:F643"/>
    <mergeCell ref="E644:F644"/>
    <mergeCell ref="E645:F645"/>
    <mergeCell ref="H647:I647"/>
    <mergeCell ref="E649:F649"/>
    <mergeCell ref="E650:F650"/>
    <mergeCell ref="E651:F651"/>
    <mergeCell ref="E652:F652"/>
    <mergeCell ref="E724:F724"/>
    <mergeCell ref="E725:F725"/>
    <mergeCell ref="E726:F726"/>
    <mergeCell ref="E727:F727"/>
    <mergeCell ref="H729:I729"/>
    <mergeCell ref="E731:F731"/>
    <mergeCell ref="E732:F732"/>
    <mergeCell ref="E733:F733"/>
    <mergeCell ref="E734:F734"/>
    <mergeCell ref="E735:F735"/>
    <mergeCell ref="H737:I737"/>
    <mergeCell ref="E739:F739"/>
    <mergeCell ref="E740:F740"/>
    <mergeCell ref="E741:F741"/>
    <mergeCell ref="E742:F742"/>
    <mergeCell ref="E743:F743"/>
    <mergeCell ref="E608:F608"/>
    <mergeCell ref="E609:F609"/>
    <mergeCell ref="E610:F610"/>
    <mergeCell ref="H612:I612"/>
    <mergeCell ref="E614:F614"/>
    <mergeCell ref="E615:F615"/>
    <mergeCell ref="E616:F616"/>
    <mergeCell ref="E617:F617"/>
    <mergeCell ref="E618:F618"/>
    <mergeCell ref="E619:F619"/>
    <mergeCell ref="H621:I621"/>
    <mergeCell ref="E623:F623"/>
    <mergeCell ref="E624:F624"/>
    <mergeCell ref="E625:F625"/>
    <mergeCell ref="E626:F626"/>
    <mergeCell ref="E627:F627"/>
    <mergeCell ref="E701:F701"/>
    <mergeCell ref="E702:F702"/>
    <mergeCell ref="E703:F703"/>
    <mergeCell ref="E707:F707"/>
    <mergeCell ref="E708:F708"/>
    <mergeCell ref="E709:F709"/>
    <mergeCell ref="E710:F710"/>
    <mergeCell ref="E711:F711"/>
    <mergeCell ref="E712:F712"/>
    <mergeCell ref="E713:F713"/>
    <mergeCell ref="E714:F714"/>
    <mergeCell ref="E715:F715"/>
    <mergeCell ref="E719:F719"/>
    <mergeCell ref="E720:F720"/>
    <mergeCell ref="E721:F721"/>
    <mergeCell ref="E722:F722"/>
    <mergeCell ref="E723:F723"/>
    <mergeCell ref="E801:F801"/>
    <mergeCell ref="E802:F802"/>
    <mergeCell ref="E803:F803"/>
    <mergeCell ref="E804:F804"/>
    <mergeCell ref="E805:F805"/>
    <mergeCell ref="E806:F806"/>
    <mergeCell ref="H808:I808"/>
    <mergeCell ref="E810:F810"/>
    <mergeCell ref="E811:F811"/>
    <mergeCell ref="E812:F812"/>
    <mergeCell ref="E813:F813"/>
    <mergeCell ref="E814:F814"/>
    <mergeCell ref="E815:F815"/>
    <mergeCell ref="E816:F816"/>
    <mergeCell ref="E820:F820"/>
    <mergeCell ref="E821:F821"/>
    <mergeCell ref="E822:F822"/>
    <mergeCell ref="E886:F886"/>
    <mergeCell ref="E887:F887"/>
    <mergeCell ref="E888:F888"/>
    <mergeCell ref="H890:I890"/>
    <mergeCell ref="E892:F892"/>
    <mergeCell ref="E893:F893"/>
    <mergeCell ref="E894:F894"/>
    <mergeCell ref="E895:F895"/>
    <mergeCell ref="E896:F896"/>
    <mergeCell ref="E897:F897"/>
    <mergeCell ref="E898:F898"/>
    <mergeCell ref="E902:F902"/>
    <mergeCell ref="E903:F903"/>
    <mergeCell ref="E904:F904"/>
    <mergeCell ref="E905:F905"/>
    <mergeCell ref="E906:F906"/>
    <mergeCell ref="E778:F778"/>
    <mergeCell ref="H780:I780"/>
    <mergeCell ref="E782:F782"/>
    <mergeCell ref="E783:F783"/>
    <mergeCell ref="E784:F784"/>
    <mergeCell ref="E785:F785"/>
    <mergeCell ref="E786:F786"/>
    <mergeCell ref="E787:F787"/>
    <mergeCell ref="E791:F791"/>
    <mergeCell ref="E792:F792"/>
    <mergeCell ref="E793:F793"/>
    <mergeCell ref="E794:F794"/>
    <mergeCell ref="E795:F795"/>
    <mergeCell ref="E796:F796"/>
    <mergeCell ref="H798:I798"/>
    <mergeCell ref="E800:F800"/>
    <mergeCell ref="E864:F864"/>
    <mergeCell ref="E865:F865"/>
    <mergeCell ref="E866:F866"/>
    <mergeCell ref="E867:F867"/>
    <mergeCell ref="E868:F868"/>
    <mergeCell ref="H870:I870"/>
    <mergeCell ref="E872:F872"/>
    <mergeCell ref="E873:F873"/>
    <mergeCell ref="E874:F874"/>
    <mergeCell ref="E875:F875"/>
    <mergeCell ref="E876:F876"/>
    <mergeCell ref="E877:F877"/>
    <mergeCell ref="E878:F878"/>
    <mergeCell ref="E882:F882"/>
    <mergeCell ref="E883:F883"/>
    <mergeCell ref="E884:F884"/>
    <mergeCell ref="E885:F885"/>
    <mergeCell ref="H880:I880"/>
    <mergeCell ref="E1041:F1041"/>
    <mergeCell ref="E1042:F1042"/>
    <mergeCell ref="E1043:F1043"/>
    <mergeCell ref="E1044:F1044"/>
    <mergeCell ref="E1045:F1045"/>
    <mergeCell ref="E1046:F1046"/>
    <mergeCell ref="E1047:F1047"/>
    <mergeCell ref="E1051:F1051"/>
    <mergeCell ref="E1052:F1052"/>
    <mergeCell ref="E1053:F1053"/>
    <mergeCell ref="E1054:F1054"/>
    <mergeCell ref="E1055:F1055"/>
    <mergeCell ref="E1056:F1056"/>
    <mergeCell ref="E1057:F1057"/>
    <mergeCell ref="E1058:F1058"/>
    <mergeCell ref="H1060:I1060"/>
    <mergeCell ref="E1062:F1062"/>
    <mergeCell ref="E1131:F1131"/>
    <mergeCell ref="E1132:F1132"/>
    <mergeCell ref="E1133:F1133"/>
    <mergeCell ref="E1134:F1134"/>
    <mergeCell ref="E1135:F1135"/>
    <mergeCell ref="H1137:I1137"/>
    <mergeCell ref="E1139:F1139"/>
    <mergeCell ref="E1140:F1140"/>
    <mergeCell ref="E1141:F1141"/>
    <mergeCell ref="E1142:F1142"/>
    <mergeCell ref="E1143:F1143"/>
    <mergeCell ref="E1144:F1144"/>
    <mergeCell ref="E1145:F1145"/>
    <mergeCell ref="H1147:I1147"/>
    <mergeCell ref="E1149:F1149"/>
    <mergeCell ref="E1150:F1150"/>
    <mergeCell ref="E1020:F1020"/>
    <mergeCell ref="E1021:F1021"/>
    <mergeCell ref="E1022:F1022"/>
    <mergeCell ref="E1023:F1023"/>
    <mergeCell ref="E1024:F1024"/>
    <mergeCell ref="E1025:F1025"/>
    <mergeCell ref="H1027:I1027"/>
    <mergeCell ref="E1029:F1029"/>
    <mergeCell ref="E1030:F1030"/>
    <mergeCell ref="E1031:F1031"/>
    <mergeCell ref="E1032:F1032"/>
    <mergeCell ref="E1033:F1033"/>
    <mergeCell ref="E1034:F1034"/>
    <mergeCell ref="E1035:F1035"/>
    <mergeCell ref="E1036:F1036"/>
    <mergeCell ref="E1040:F1040"/>
    <mergeCell ref="E1107:F1107"/>
    <mergeCell ref="E1111:F1111"/>
    <mergeCell ref="E1112:F1112"/>
    <mergeCell ref="E1113:F1113"/>
    <mergeCell ref="E1114:F1114"/>
    <mergeCell ref="E1115:F1115"/>
    <mergeCell ref="E1116:F1116"/>
    <mergeCell ref="H1118:I1118"/>
    <mergeCell ref="E1120:F1120"/>
    <mergeCell ref="E1121:F1121"/>
    <mergeCell ref="E1122:F1122"/>
    <mergeCell ref="E1123:F1123"/>
    <mergeCell ref="E1124:F1124"/>
    <mergeCell ref="E1125:F1125"/>
    <mergeCell ref="H1127:I1127"/>
    <mergeCell ref="E1129:F1129"/>
    <mergeCell ref="E1130:F1130"/>
    <mergeCell ref="E1265:F1265"/>
    <mergeCell ref="E1269:F1269"/>
    <mergeCell ref="E1270:F1270"/>
    <mergeCell ref="E1271:F1271"/>
    <mergeCell ref="E1272:F1272"/>
    <mergeCell ref="E1273:F1273"/>
    <mergeCell ref="E1274:F1274"/>
    <mergeCell ref="E1275:F1275"/>
    <mergeCell ref="E1276:F1276"/>
    <mergeCell ref="H1278:I1278"/>
    <mergeCell ref="E1280:F1280"/>
    <mergeCell ref="E1281:F1281"/>
    <mergeCell ref="E1282:F1282"/>
    <mergeCell ref="E1283:F1283"/>
    <mergeCell ref="E1284:F1284"/>
    <mergeCell ref="E1285:F1285"/>
    <mergeCell ref="E1286:F1286"/>
    <mergeCell ref="E1351:F1351"/>
    <mergeCell ref="E1352:F1352"/>
    <mergeCell ref="E1353:F1353"/>
    <mergeCell ref="H1355:I1355"/>
    <mergeCell ref="E1357:F1357"/>
    <mergeCell ref="E1358:F1358"/>
    <mergeCell ref="E1359:F1359"/>
    <mergeCell ref="E1360:F1360"/>
    <mergeCell ref="E1361:F1361"/>
    <mergeCell ref="E1362:F1362"/>
    <mergeCell ref="E1363:F1363"/>
    <mergeCell ref="E1364:F1364"/>
    <mergeCell ref="E1368:F1368"/>
    <mergeCell ref="E1369:F1369"/>
    <mergeCell ref="E1370:F1370"/>
    <mergeCell ref="E1371:F1371"/>
    <mergeCell ref="E1247:F1247"/>
    <mergeCell ref="E1248:F1248"/>
    <mergeCell ref="E1249:F1249"/>
    <mergeCell ref="E1250:F1250"/>
    <mergeCell ref="E1251:F1251"/>
    <mergeCell ref="E1252:F1252"/>
    <mergeCell ref="E1253:F1253"/>
    <mergeCell ref="E1254:F1254"/>
    <mergeCell ref="H1256:I1256"/>
    <mergeCell ref="E1258:F1258"/>
    <mergeCell ref="E1259:F1259"/>
    <mergeCell ref="E1260:F1260"/>
    <mergeCell ref="E1261:F1261"/>
    <mergeCell ref="E1262:F1262"/>
    <mergeCell ref="E1263:F1263"/>
    <mergeCell ref="E1264:F1264"/>
    <mergeCell ref="E1329:F1329"/>
    <mergeCell ref="E1330:F1330"/>
    <mergeCell ref="E1331:F1331"/>
    <mergeCell ref="E1335:F1335"/>
    <mergeCell ref="E1336:F1336"/>
    <mergeCell ref="E1337:F1337"/>
    <mergeCell ref="E1338:F1338"/>
    <mergeCell ref="E1339:F1339"/>
    <mergeCell ref="E1340:F1340"/>
    <mergeCell ref="E1341:F1341"/>
    <mergeCell ref="E1342:F1342"/>
    <mergeCell ref="H1344:I1344"/>
    <mergeCell ref="E1346:F1346"/>
    <mergeCell ref="E1347:F1347"/>
    <mergeCell ref="E1348:F1348"/>
    <mergeCell ref="E1349:F1349"/>
    <mergeCell ref="E1350:F1350"/>
    <mergeCell ref="E1406:F1406"/>
    <mergeCell ref="E1407:F1407"/>
    <mergeCell ref="E1408:F1408"/>
    <mergeCell ref="H1410:I1410"/>
    <mergeCell ref="E1412:F1412"/>
    <mergeCell ref="E1413:F1413"/>
    <mergeCell ref="E1414:F1414"/>
    <mergeCell ref="E1415:F1415"/>
    <mergeCell ref="E1416:F1416"/>
    <mergeCell ref="E1417:F1417"/>
    <mergeCell ref="E1418:F1418"/>
    <mergeCell ref="E1419:F1419"/>
    <mergeCell ref="H1421:I1421"/>
    <mergeCell ref="E1423:F1423"/>
    <mergeCell ref="E1424:F1424"/>
    <mergeCell ref="E1425:F1425"/>
    <mergeCell ref="E1426:F1426"/>
    <mergeCell ref="E1486:F1486"/>
    <mergeCell ref="E1487:F1487"/>
    <mergeCell ref="E1488:F1488"/>
    <mergeCell ref="H1490:I1490"/>
    <mergeCell ref="E1492:F1492"/>
    <mergeCell ref="E1493:F1493"/>
    <mergeCell ref="E1494:F1494"/>
    <mergeCell ref="E1495:F1495"/>
    <mergeCell ref="E1496:F1496"/>
    <mergeCell ref="E1497:F1497"/>
    <mergeCell ref="E1498:F1498"/>
    <mergeCell ref="E1499:F1499"/>
    <mergeCell ref="E1503:F1503"/>
    <mergeCell ref="E1504:F1504"/>
    <mergeCell ref="E1505:F1505"/>
    <mergeCell ref="E1506:F1506"/>
    <mergeCell ref="E1385:F1385"/>
    <mergeCell ref="E1386:F1386"/>
    <mergeCell ref="E1390:F1390"/>
    <mergeCell ref="E1391:F1391"/>
    <mergeCell ref="E1392:F1392"/>
    <mergeCell ref="E1393:F1393"/>
    <mergeCell ref="E1394:F1394"/>
    <mergeCell ref="E1395:F1395"/>
    <mergeCell ref="E1396:F1396"/>
    <mergeCell ref="E1397:F1397"/>
    <mergeCell ref="H1399:I1399"/>
    <mergeCell ref="E1401:F1401"/>
    <mergeCell ref="E1402:F1402"/>
    <mergeCell ref="E1403:F1403"/>
    <mergeCell ref="E1404:F1404"/>
    <mergeCell ref="E1405:F1405"/>
    <mergeCell ref="E1464:F1464"/>
    <mergeCell ref="E1465:F1465"/>
    <mergeCell ref="E1466:F1466"/>
    <mergeCell ref="E1470:F1470"/>
    <mergeCell ref="E1471:F1471"/>
    <mergeCell ref="E1472:F1472"/>
    <mergeCell ref="E1473:F1473"/>
    <mergeCell ref="E1474:F1474"/>
    <mergeCell ref="E1475:F1475"/>
    <mergeCell ref="E1476:F1476"/>
    <mergeCell ref="E1477:F1477"/>
    <mergeCell ref="H1479:I1479"/>
    <mergeCell ref="E1481:F1481"/>
    <mergeCell ref="E1482:F1482"/>
    <mergeCell ref="E1483:F1483"/>
    <mergeCell ref="E1484:F1484"/>
    <mergeCell ref="E1485:F1485"/>
    <mergeCell ref="E1565:F1565"/>
    <mergeCell ref="E1569:F1569"/>
    <mergeCell ref="E1570:F1570"/>
    <mergeCell ref="E1571:F1571"/>
    <mergeCell ref="E1572:F1572"/>
    <mergeCell ref="E1573:F1573"/>
    <mergeCell ref="E1574:F1574"/>
    <mergeCell ref="E1575:F1575"/>
    <mergeCell ref="E1576:F1576"/>
    <mergeCell ref="E1577:F1577"/>
    <mergeCell ref="H1579:I1579"/>
    <mergeCell ref="E1581:F1581"/>
    <mergeCell ref="E1582:F1582"/>
    <mergeCell ref="E1583:F1583"/>
    <mergeCell ref="E1584:F1584"/>
    <mergeCell ref="E1588:F1588"/>
    <mergeCell ref="E1589:F1589"/>
    <mergeCell ref="E1635:F1635"/>
    <mergeCell ref="E1636:F1636"/>
    <mergeCell ref="E1637:F1637"/>
    <mergeCell ref="E1638:F1638"/>
    <mergeCell ref="E1642:F1642"/>
    <mergeCell ref="E1643:F1643"/>
    <mergeCell ref="E1644:F1644"/>
    <mergeCell ref="E1645:F1645"/>
    <mergeCell ref="E1646:F1646"/>
    <mergeCell ref="E1650:F1650"/>
    <mergeCell ref="E1651:F1651"/>
    <mergeCell ref="E1652:F1652"/>
    <mergeCell ref="E1653:F1653"/>
    <mergeCell ref="E1654:F1654"/>
    <mergeCell ref="E1655:F1655"/>
    <mergeCell ref="E1656:F1656"/>
    <mergeCell ref="H1545:I1545"/>
    <mergeCell ref="E1547:F1547"/>
    <mergeCell ref="E1548:F1548"/>
    <mergeCell ref="E1549:F1549"/>
    <mergeCell ref="E1550:F1550"/>
    <mergeCell ref="E1551:F1551"/>
    <mergeCell ref="E1552:F1552"/>
    <mergeCell ref="E1553:F1553"/>
    <mergeCell ref="E1554:F1554"/>
    <mergeCell ref="E1558:F1558"/>
    <mergeCell ref="E1559:F1559"/>
    <mergeCell ref="E1560:F1560"/>
    <mergeCell ref="E1561:F1561"/>
    <mergeCell ref="E1562:F1562"/>
    <mergeCell ref="E1563:F1563"/>
    <mergeCell ref="E1564:F1564"/>
    <mergeCell ref="E1610:F1610"/>
    <mergeCell ref="E1611:F1611"/>
    <mergeCell ref="E1612:F1612"/>
    <mergeCell ref="E1613:F1613"/>
    <mergeCell ref="E1617:F1617"/>
    <mergeCell ref="E1618:F1618"/>
    <mergeCell ref="E1619:F1619"/>
    <mergeCell ref="E1620:F1620"/>
    <mergeCell ref="E1621:F1621"/>
    <mergeCell ref="E1625:F1625"/>
    <mergeCell ref="E1626:F1626"/>
    <mergeCell ref="E1627:F1627"/>
    <mergeCell ref="E1628:F1628"/>
    <mergeCell ref="E1629:F1629"/>
    <mergeCell ref="H1631:I1631"/>
    <mergeCell ref="E1633:F1633"/>
    <mergeCell ref="E1634:F1634"/>
    <mergeCell ref="H1777:I1777"/>
    <mergeCell ref="E1779:F1779"/>
    <mergeCell ref="E1780:F1780"/>
    <mergeCell ref="E1781:F1781"/>
    <mergeCell ref="E1782:F1782"/>
    <mergeCell ref="E1783:F1783"/>
    <mergeCell ref="E1784:F1784"/>
    <mergeCell ref="E1785:F1785"/>
    <mergeCell ref="E1786:F1786"/>
    <mergeCell ref="E1787:F1787"/>
    <mergeCell ref="E1788:F1788"/>
    <mergeCell ref="H1790:I1790"/>
    <mergeCell ref="E1792:F1792"/>
    <mergeCell ref="E1793:F1793"/>
    <mergeCell ref="E1794:F1794"/>
    <mergeCell ref="E1795:F1795"/>
    <mergeCell ref="E1796:F1796"/>
    <mergeCell ref="E1924:F1924"/>
    <mergeCell ref="E1925:F1925"/>
    <mergeCell ref="E1926:F1926"/>
    <mergeCell ref="E1927:F1927"/>
    <mergeCell ref="E1928:F1928"/>
    <mergeCell ref="E1932:F1932"/>
    <mergeCell ref="E1933:F1933"/>
    <mergeCell ref="E1934:F1934"/>
    <mergeCell ref="E1935:F1935"/>
    <mergeCell ref="E1936:F1936"/>
    <mergeCell ref="E1937:F1937"/>
    <mergeCell ref="E1941:F1941"/>
    <mergeCell ref="E1942:F1942"/>
    <mergeCell ref="E1943:F1943"/>
    <mergeCell ref="E1944:F1944"/>
    <mergeCell ref="E1945:F1945"/>
    <mergeCell ref="E1758:F1758"/>
    <mergeCell ref="E1759:F1759"/>
    <mergeCell ref="E1760:F1760"/>
    <mergeCell ref="E1761:F1761"/>
    <mergeCell ref="E1762:F1762"/>
    <mergeCell ref="E1766:F1766"/>
    <mergeCell ref="E1767:F1767"/>
    <mergeCell ref="E1768:F1768"/>
    <mergeCell ref="E1769:F1769"/>
    <mergeCell ref="E1770:F1770"/>
    <mergeCell ref="E1771:F1771"/>
    <mergeCell ref="E1772:F1772"/>
    <mergeCell ref="E1773:F1773"/>
    <mergeCell ref="E1774:F1774"/>
    <mergeCell ref="E1775:F1775"/>
    <mergeCell ref="E1797:F1797"/>
    <mergeCell ref="E1902:F1902"/>
    <mergeCell ref="E1903:F1903"/>
    <mergeCell ref="E1904:F1904"/>
    <mergeCell ref="E1905:F1905"/>
    <mergeCell ref="E1906:F1906"/>
    <mergeCell ref="E1907:F1907"/>
    <mergeCell ref="E1908:F1908"/>
    <mergeCell ref="E1909:F1909"/>
    <mergeCell ref="E1910:F1910"/>
    <mergeCell ref="E1914:F1914"/>
    <mergeCell ref="E1915:F1915"/>
    <mergeCell ref="E1916:F1916"/>
    <mergeCell ref="E1917:F1917"/>
    <mergeCell ref="E1918:F1918"/>
    <mergeCell ref="E1919:F1919"/>
    <mergeCell ref="H1921:I1921"/>
    <mergeCell ref="E1923:F1923"/>
    <mergeCell ref="H2106:I2106"/>
    <mergeCell ref="E2108:F2108"/>
    <mergeCell ref="E2109:F2109"/>
    <mergeCell ref="E2110:F2110"/>
    <mergeCell ref="E2111:F2111"/>
    <mergeCell ref="E2112:F2112"/>
    <mergeCell ref="E2113:F2113"/>
    <mergeCell ref="E2114:F2114"/>
    <mergeCell ref="H2116:I2116"/>
    <mergeCell ref="E2118:F2118"/>
    <mergeCell ref="E2119:F2119"/>
    <mergeCell ref="E2120:F2120"/>
    <mergeCell ref="E2121:F2121"/>
    <mergeCell ref="H2123:I2123"/>
    <mergeCell ref="E2125:F2125"/>
    <mergeCell ref="E2126:F2126"/>
    <mergeCell ref="E2127:F2127"/>
    <mergeCell ref="E2354:F2354"/>
    <mergeCell ref="E2358:F2358"/>
    <mergeCell ref="E2359:F2359"/>
    <mergeCell ref="E2360:F2360"/>
    <mergeCell ref="E2364:F2364"/>
    <mergeCell ref="E2365:F2365"/>
    <mergeCell ref="E2366:F2366"/>
    <mergeCell ref="E2370:F2370"/>
    <mergeCell ref="E2371:F2371"/>
    <mergeCell ref="E2372:F2372"/>
    <mergeCell ref="H2374:I2374"/>
    <mergeCell ref="E2376:F2376"/>
    <mergeCell ref="E2377:F2377"/>
    <mergeCell ref="E2378:F2378"/>
    <mergeCell ref="E2382:F2382"/>
    <mergeCell ref="E2383:F2383"/>
    <mergeCell ref="E2087:F2087"/>
    <mergeCell ref="E2088:F2088"/>
    <mergeCell ref="E2089:F2089"/>
    <mergeCell ref="E2090:F2090"/>
    <mergeCell ref="E2091:F2091"/>
    <mergeCell ref="E2092:F2092"/>
    <mergeCell ref="H2094:I2094"/>
    <mergeCell ref="E2096:F2096"/>
    <mergeCell ref="E2097:F2097"/>
    <mergeCell ref="E2098:F2098"/>
    <mergeCell ref="E2099:F2099"/>
    <mergeCell ref="E2100:F2100"/>
    <mergeCell ref="E2101:F2101"/>
    <mergeCell ref="E2102:F2102"/>
    <mergeCell ref="E2103:F2103"/>
    <mergeCell ref="E2104:F2104"/>
    <mergeCell ref="E2324:F2324"/>
    <mergeCell ref="E2328:F2328"/>
    <mergeCell ref="E2329:F2329"/>
    <mergeCell ref="E2330:F2330"/>
    <mergeCell ref="H2332:I2332"/>
    <mergeCell ref="E2334:F2334"/>
    <mergeCell ref="E2335:F2335"/>
    <mergeCell ref="E2336:F2336"/>
    <mergeCell ref="H2338:I2338"/>
    <mergeCell ref="E2340:F2340"/>
    <mergeCell ref="E2341:F2341"/>
    <mergeCell ref="E2342:F2342"/>
    <mergeCell ref="E2346:F2346"/>
    <mergeCell ref="E2347:F2347"/>
    <mergeCell ref="E2348:F2348"/>
    <mergeCell ref="E2352:F2352"/>
    <mergeCell ref="E2353:F2353"/>
    <mergeCell ref="E2508:F2508"/>
    <mergeCell ref="E2509:F2509"/>
    <mergeCell ref="E2513:F2513"/>
    <mergeCell ref="E2514:F2514"/>
    <mergeCell ref="E2515:F2515"/>
    <mergeCell ref="E2516:F2516"/>
    <mergeCell ref="E2517:F2517"/>
    <mergeCell ref="E2518:F2518"/>
    <mergeCell ref="E2519:F2519"/>
    <mergeCell ref="E2520:F2520"/>
    <mergeCell ref="E2521:F2521"/>
    <mergeCell ref="H2523:I2523"/>
    <mergeCell ref="E2525:F2525"/>
    <mergeCell ref="E2526:F2526"/>
    <mergeCell ref="E2527:F2527"/>
    <mergeCell ref="E2528:F2528"/>
    <mergeCell ref="E2529:F2529"/>
    <mergeCell ref="H2511:I2511"/>
    <mergeCell ref="E2572:F2572"/>
    <mergeCell ref="E2573:F2573"/>
    <mergeCell ref="E2574:F2574"/>
    <mergeCell ref="E2575:F2575"/>
    <mergeCell ref="E2579:F2579"/>
    <mergeCell ref="E2580:F2580"/>
    <mergeCell ref="E2581:F2581"/>
    <mergeCell ref="E2582:F2582"/>
    <mergeCell ref="E2583:F2583"/>
    <mergeCell ref="H2585:I2585"/>
    <mergeCell ref="E2587:F2587"/>
    <mergeCell ref="E2588:F2588"/>
    <mergeCell ref="E2589:F2589"/>
    <mergeCell ref="E2590:F2590"/>
    <mergeCell ref="E2591:F2591"/>
    <mergeCell ref="E2592:F2592"/>
    <mergeCell ref="H2489:I2489"/>
    <mergeCell ref="E2491:F2491"/>
    <mergeCell ref="E2492:F2492"/>
    <mergeCell ref="E2493:F2493"/>
    <mergeCell ref="E2494:F2494"/>
    <mergeCell ref="E2495:F2495"/>
    <mergeCell ref="E2496:F2496"/>
    <mergeCell ref="E2497:F2497"/>
    <mergeCell ref="E2498:F2498"/>
    <mergeCell ref="E2499:F2499"/>
    <mergeCell ref="E2500:F2500"/>
    <mergeCell ref="H2502:I2502"/>
    <mergeCell ref="E2504:F2504"/>
    <mergeCell ref="E2505:F2505"/>
    <mergeCell ref="E2506:F2506"/>
    <mergeCell ref="E2507:F2507"/>
    <mergeCell ref="E2550:F2550"/>
    <mergeCell ref="E2551:F2551"/>
    <mergeCell ref="E2552:F2552"/>
    <mergeCell ref="E2553:F2553"/>
    <mergeCell ref="E2554:F2554"/>
    <mergeCell ref="E2555:F2555"/>
    <mergeCell ref="E2556:F2556"/>
    <mergeCell ref="E2557:F2557"/>
    <mergeCell ref="E2558:F2558"/>
    <mergeCell ref="E2559:F2559"/>
    <mergeCell ref="E2563:F2563"/>
    <mergeCell ref="E2564:F2564"/>
    <mergeCell ref="E2565:F2565"/>
    <mergeCell ref="E2566:F2566"/>
    <mergeCell ref="E2567:F2567"/>
    <mergeCell ref="H2569:I2569"/>
    <mergeCell ref="E2571:F2571"/>
    <mergeCell ref="E2617:F2617"/>
    <mergeCell ref="H2619:I2619"/>
    <mergeCell ref="E2621:F2621"/>
    <mergeCell ref="E2622:F2622"/>
    <mergeCell ref="E2623:F2623"/>
    <mergeCell ref="E2624:F2624"/>
    <mergeCell ref="E2625:F2625"/>
    <mergeCell ref="E2629:F2629"/>
    <mergeCell ref="E2630:F2630"/>
    <mergeCell ref="E2631:F2631"/>
    <mergeCell ref="E2632:F2632"/>
    <mergeCell ref="E2633:F2633"/>
    <mergeCell ref="E2634:F2634"/>
    <mergeCell ref="E2635:F2635"/>
    <mergeCell ref="H2637:I2637"/>
    <mergeCell ref="E2639:F2639"/>
    <mergeCell ref="E2640:F2640"/>
    <mergeCell ref="H2627:I2627"/>
    <mergeCell ref="E2679:F2679"/>
    <mergeCell ref="E2680:F2680"/>
    <mergeCell ref="E2684:F2684"/>
    <mergeCell ref="E2685:F2685"/>
    <mergeCell ref="E2686:F2686"/>
    <mergeCell ref="E2687:F2687"/>
    <mergeCell ref="E2688:F2688"/>
    <mergeCell ref="H2690:I2690"/>
    <mergeCell ref="E2692:F2692"/>
    <mergeCell ref="E2693:F2693"/>
    <mergeCell ref="E2694:F2694"/>
    <mergeCell ref="E2695:F2695"/>
    <mergeCell ref="E2696:F2696"/>
    <mergeCell ref="E2700:F2700"/>
    <mergeCell ref="E2701:F2701"/>
    <mergeCell ref="E2702:F2702"/>
    <mergeCell ref="H2598:I2598"/>
    <mergeCell ref="E2600:F2600"/>
    <mergeCell ref="E2601:F2601"/>
    <mergeCell ref="E2602:F2602"/>
    <mergeCell ref="E2603:F2603"/>
    <mergeCell ref="E2604:F2604"/>
    <mergeCell ref="E2605:F2605"/>
    <mergeCell ref="E2606:F2606"/>
    <mergeCell ref="E2607:F2607"/>
    <mergeCell ref="E2608:F2608"/>
    <mergeCell ref="E2609:F2609"/>
    <mergeCell ref="H2611:I2611"/>
    <mergeCell ref="E2613:F2613"/>
    <mergeCell ref="E2614:F2614"/>
    <mergeCell ref="E2615:F2615"/>
    <mergeCell ref="E2616:F2616"/>
    <mergeCell ref="E2657:F2657"/>
    <mergeCell ref="E2658:F2658"/>
    <mergeCell ref="E2659:F2659"/>
    <mergeCell ref="E2663:F2663"/>
    <mergeCell ref="E2664:F2664"/>
    <mergeCell ref="E2665:F2665"/>
    <mergeCell ref="E2666:F2666"/>
    <mergeCell ref="E2667:F2667"/>
    <mergeCell ref="E2668:F2668"/>
    <mergeCell ref="E2669:F2669"/>
    <mergeCell ref="E2670:F2670"/>
    <mergeCell ref="E2671:F2671"/>
    <mergeCell ref="E2672:F2672"/>
    <mergeCell ref="H2674:I2674"/>
    <mergeCell ref="E2676:F2676"/>
    <mergeCell ref="E2677:F2677"/>
    <mergeCell ref="E2678:F2678"/>
    <mergeCell ref="E2774:F2774"/>
    <mergeCell ref="E2775:F2775"/>
    <mergeCell ref="H2777:I2777"/>
    <mergeCell ref="E2779:F2779"/>
    <mergeCell ref="E2780:F2780"/>
    <mergeCell ref="E2781:F2781"/>
    <mergeCell ref="E2785:F2785"/>
    <mergeCell ref="E2786:F2786"/>
    <mergeCell ref="E2787:F2787"/>
    <mergeCell ref="E2791:F2791"/>
    <mergeCell ref="E2792:F2792"/>
    <mergeCell ref="E2793:F2793"/>
    <mergeCell ref="H2795:I2795"/>
    <mergeCell ref="E2797:F2797"/>
    <mergeCell ref="E2798:F2798"/>
    <mergeCell ref="E2799:F2799"/>
    <mergeCell ref="E2800:F2800"/>
    <mergeCell ref="H2789:I2789"/>
    <mergeCell ref="H2783:I2783"/>
    <mergeCell ref="E2840:F2840"/>
    <mergeCell ref="E2841:F2841"/>
    <mergeCell ref="E2842:F2842"/>
    <mergeCell ref="E2843:F2843"/>
    <mergeCell ref="E2844:F2844"/>
    <mergeCell ref="E2845:F2845"/>
    <mergeCell ref="H2847:I2847"/>
    <mergeCell ref="E2849:F2849"/>
    <mergeCell ref="E2850:F2850"/>
    <mergeCell ref="E2851:F2851"/>
    <mergeCell ref="E2852:F2852"/>
    <mergeCell ref="E2853:F2853"/>
    <mergeCell ref="E2854:F2854"/>
    <mergeCell ref="E2855:F2855"/>
    <mergeCell ref="E2856:F2856"/>
    <mergeCell ref="E2857:F2857"/>
    <mergeCell ref="E2751:F2751"/>
    <mergeCell ref="E2752:F2752"/>
    <mergeCell ref="E2753:F2753"/>
    <mergeCell ref="H2755:I2755"/>
    <mergeCell ref="E2757:F2757"/>
    <mergeCell ref="E2758:F2758"/>
    <mergeCell ref="E2759:F2759"/>
    <mergeCell ref="E2760:F2760"/>
    <mergeCell ref="E2764:F2764"/>
    <mergeCell ref="E2765:F2765"/>
    <mergeCell ref="E2766:F2766"/>
    <mergeCell ref="E2767:F2767"/>
    <mergeCell ref="E2768:F2768"/>
    <mergeCell ref="E2769:F2769"/>
    <mergeCell ref="H2771:I2771"/>
    <mergeCell ref="E2773:F2773"/>
    <mergeCell ref="E2818:F2818"/>
    <mergeCell ref="E2819:F2819"/>
    <mergeCell ref="E2823:F2823"/>
    <mergeCell ref="E2824:F2824"/>
    <mergeCell ref="E2825:F2825"/>
    <mergeCell ref="E2826:F2826"/>
    <mergeCell ref="E2827:F2827"/>
    <mergeCell ref="E2828:F2828"/>
    <mergeCell ref="E2829:F2829"/>
    <mergeCell ref="E2830:F2830"/>
    <mergeCell ref="E2831:F2831"/>
    <mergeCell ref="E2832:F2832"/>
    <mergeCell ref="H2834:I2834"/>
    <mergeCell ref="E2836:F2836"/>
    <mergeCell ref="E2837:F2837"/>
    <mergeCell ref="E2838:F2838"/>
    <mergeCell ref="E2839:F2839"/>
    <mergeCell ref="E2904:F2904"/>
    <mergeCell ref="E2905:F2905"/>
    <mergeCell ref="E2906:F2906"/>
    <mergeCell ref="E2907:F2907"/>
    <mergeCell ref="E2908:F2908"/>
    <mergeCell ref="E2909:F2909"/>
    <mergeCell ref="E2913:F2913"/>
    <mergeCell ref="E2914:F2914"/>
    <mergeCell ref="E2915:F2915"/>
    <mergeCell ref="E2916:F2916"/>
    <mergeCell ref="E2917:F2917"/>
    <mergeCell ref="E2918:F2918"/>
    <mergeCell ref="H2920:I2920"/>
    <mergeCell ref="E2922:F2922"/>
    <mergeCell ref="E2923:F2923"/>
    <mergeCell ref="E2924:F2924"/>
    <mergeCell ref="E2925:F2925"/>
    <mergeCell ref="E2999:F2999"/>
    <mergeCell ref="E3000:F3000"/>
    <mergeCell ref="H3002:I3002"/>
    <mergeCell ref="E3004:F3004"/>
    <mergeCell ref="E3005:F3005"/>
    <mergeCell ref="E3006:F3006"/>
    <mergeCell ref="E3007:F3007"/>
    <mergeCell ref="E3008:F3008"/>
    <mergeCell ref="E3009:F3009"/>
    <mergeCell ref="E3010:F3010"/>
    <mergeCell ref="E3011:F3011"/>
    <mergeCell ref="E3012:F3012"/>
    <mergeCell ref="E3013:F3013"/>
    <mergeCell ref="E3017:F3017"/>
    <mergeCell ref="E3018:F3018"/>
    <mergeCell ref="E3019:F3019"/>
    <mergeCell ref="E2883:F2883"/>
    <mergeCell ref="E2884:F2884"/>
    <mergeCell ref="E2885:F2885"/>
    <mergeCell ref="E2886:F2886"/>
    <mergeCell ref="E2887:F2887"/>
    <mergeCell ref="E2891:F2891"/>
    <mergeCell ref="E2892:F2892"/>
    <mergeCell ref="E2893:F2893"/>
    <mergeCell ref="E2894:F2894"/>
    <mergeCell ref="E2895:F2895"/>
    <mergeCell ref="E2896:F2896"/>
    <mergeCell ref="E2897:F2897"/>
    <mergeCell ref="E2898:F2898"/>
    <mergeCell ref="H2900:I2900"/>
    <mergeCell ref="E2902:F2902"/>
    <mergeCell ref="E2903:F2903"/>
    <mergeCell ref="E2977:F2977"/>
    <mergeCell ref="E2978:F2978"/>
    <mergeCell ref="E2979:F2979"/>
    <mergeCell ref="E2980:F2980"/>
    <mergeCell ref="E2981:F2981"/>
    <mergeCell ref="E2985:F2985"/>
    <mergeCell ref="E2986:F2986"/>
    <mergeCell ref="E2987:F2987"/>
    <mergeCell ref="E2988:F2988"/>
    <mergeCell ref="E2989:F2989"/>
    <mergeCell ref="E2990:F2990"/>
    <mergeCell ref="H2992:I2992"/>
    <mergeCell ref="E2994:F2994"/>
    <mergeCell ref="E2995:F2995"/>
    <mergeCell ref="E2996:F2996"/>
    <mergeCell ref="E2997:F2997"/>
    <mergeCell ref="E2998:F2998"/>
  </mergeCells>
  <pageMargins left="0.51181102362204722" right="0.51181102362204722" top="0.78740157480314965" bottom="0.78740157480314965" header="0.31496062992125984" footer="0.31496062992125984"/>
  <pageSetup paperSize="9" scale="46" fitToHeight="0" orientation="portrait" r:id="rId1"/>
  <headerFooter>
    <oddFooter>Página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909794-B57E-4087-99B0-B4DDB52B8DEE}">
  <dimension ref="A1:Z146"/>
  <sheetViews>
    <sheetView view="pageBreakPreview" topLeftCell="J4" zoomScale="85" zoomScaleNormal="100" zoomScaleSheetLayoutView="85" workbookViewId="0">
      <selection activeCell="N36" sqref="N36:P36"/>
    </sheetView>
  </sheetViews>
  <sheetFormatPr defaultRowHeight="14.25" x14ac:dyDescent="0.2"/>
  <cols>
    <col min="1" max="4" width="4.875" style="127" hidden="1" customWidth="1"/>
    <col min="5" max="6" width="10" style="127" hidden="1" customWidth="1"/>
    <col min="7" max="7" width="10.375" style="127" hidden="1" customWidth="1"/>
    <col min="8" max="8" width="9.25" hidden="1" customWidth="1"/>
    <col min="9" max="9" width="3.125" hidden="1" customWidth="1"/>
    <col min="10" max="10" width="8.625" style="127" customWidth="1"/>
    <col min="11" max="13" width="9.25" style="127" customWidth="1"/>
    <col min="14" max="14" width="10.875" style="127" customWidth="1"/>
    <col min="15" max="15" width="10.25" style="127" customWidth="1"/>
    <col min="16" max="16" width="11.25" style="127" customWidth="1"/>
    <col min="17" max="18" width="9.25" style="127" customWidth="1"/>
    <col min="19" max="19" width="8.875" style="127" customWidth="1"/>
  </cols>
  <sheetData>
    <row r="1" spans="1:21" ht="15.75" hidden="1" x14ac:dyDescent="0.25">
      <c r="E1" s="128" t="s">
        <v>3137</v>
      </c>
      <c r="F1" s="128" t="s">
        <v>3138</v>
      </c>
      <c r="G1" s="128" t="s">
        <v>3139</v>
      </c>
      <c r="O1" s="129" t="str">
        <f>"Quadro de Composição do BDI"</f>
        <v>Quadro de Composição do BDI</v>
      </c>
      <c r="R1" s="299" t="s">
        <v>3140</v>
      </c>
      <c r="S1" s="300"/>
    </row>
    <row r="2" spans="1:21" hidden="1" x14ac:dyDescent="0.2">
      <c r="A2" s="127" t="s">
        <v>3141</v>
      </c>
      <c r="B2" s="130" t="s">
        <v>530</v>
      </c>
      <c r="C2" s="127" t="str">
        <f t="shared" ref="C2:C49" si="0">CONCATENATE(A2,"-",B2)</f>
        <v>Construção e Reforma de Edifícios-AC</v>
      </c>
      <c r="E2" s="131">
        <v>0.03</v>
      </c>
      <c r="F2" s="131">
        <v>0.04</v>
      </c>
      <c r="G2" s="131">
        <v>5.5E-2</v>
      </c>
      <c r="R2" s="301" t="s">
        <v>3142</v>
      </c>
      <c r="S2" s="302"/>
    </row>
    <row r="3" spans="1:21" hidden="1" x14ac:dyDescent="0.2">
      <c r="A3" s="127" t="str">
        <f>A2</f>
        <v>Construção e Reforma de Edifícios</v>
      </c>
      <c r="B3" s="130" t="s">
        <v>3143</v>
      </c>
      <c r="C3" s="127" t="str">
        <f t="shared" si="0"/>
        <v>Construção e Reforma de Edifícios-SG</v>
      </c>
      <c r="E3" s="131">
        <v>8.0000000000000002E-3</v>
      </c>
      <c r="F3" s="131">
        <v>8.0000000000000002E-3</v>
      </c>
      <c r="G3" s="131">
        <v>0.01</v>
      </c>
    </row>
    <row r="4" spans="1:21" ht="55.5" customHeight="1" x14ac:dyDescent="0.2">
      <c r="B4" s="130"/>
      <c r="E4" s="131"/>
      <c r="F4" s="131"/>
      <c r="G4" s="131"/>
      <c r="J4" s="335" t="s">
        <v>529</v>
      </c>
      <c r="K4" s="336"/>
      <c r="L4" s="336"/>
      <c r="M4" s="336"/>
      <c r="N4" s="336"/>
      <c r="O4" s="336"/>
      <c r="P4" s="336"/>
      <c r="Q4" s="336"/>
      <c r="R4" s="336"/>
      <c r="S4" s="336"/>
    </row>
    <row r="5" spans="1:21" ht="23.25" customHeight="1" x14ac:dyDescent="0.2">
      <c r="B5" s="130"/>
      <c r="E5" s="131"/>
      <c r="F5" s="131"/>
      <c r="G5" s="131"/>
      <c r="J5" s="337" t="s">
        <v>1772</v>
      </c>
      <c r="K5" s="338"/>
      <c r="L5" s="338"/>
      <c r="M5" s="338"/>
      <c r="N5" s="338"/>
      <c r="O5" s="338"/>
      <c r="P5" s="338"/>
      <c r="Q5" s="338"/>
      <c r="R5" s="338"/>
      <c r="S5" s="338"/>
    </row>
    <row r="6" spans="1:21" hidden="1" x14ac:dyDescent="0.2">
      <c r="A6" s="127" t="str">
        <f>A3</f>
        <v>Construção e Reforma de Edifícios</v>
      </c>
      <c r="B6" s="130" t="s">
        <v>534</v>
      </c>
      <c r="C6" s="127" t="str">
        <f t="shared" si="0"/>
        <v>Construção e Reforma de Edifícios-R</v>
      </c>
      <c r="E6" s="131">
        <v>9.7000000000000003E-3</v>
      </c>
      <c r="F6" s="131">
        <v>1.2699999999999999E-2</v>
      </c>
      <c r="G6" s="131">
        <v>1.2699999999999999E-2</v>
      </c>
      <c r="J6" s="303" t="s">
        <v>3144</v>
      </c>
      <c r="K6" s="304"/>
      <c r="L6" s="303" t="s">
        <v>3145</v>
      </c>
      <c r="M6" s="304"/>
      <c r="N6" s="303" t="s">
        <v>3146</v>
      </c>
      <c r="O6" s="305"/>
      <c r="P6" s="305"/>
      <c r="Q6" s="305"/>
      <c r="R6" s="305"/>
      <c r="S6" s="304"/>
    </row>
    <row r="7" spans="1:21" ht="25.5" x14ac:dyDescent="0.25">
      <c r="A7" s="127" t="e">
        <f>#REF!</f>
        <v>#REF!</v>
      </c>
      <c r="B7" s="133" t="s">
        <v>3147</v>
      </c>
      <c r="C7" s="127" t="e">
        <f t="shared" si="0"/>
        <v>#REF!</v>
      </c>
      <c r="E7" s="131">
        <v>0.2034</v>
      </c>
      <c r="F7" s="131">
        <v>0.22120000000000001</v>
      </c>
      <c r="G7" s="131">
        <v>0.25</v>
      </c>
      <c r="I7" s="293"/>
      <c r="J7" s="294" t="s">
        <v>3194</v>
      </c>
      <c r="K7" s="294"/>
      <c r="L7" s="294"/>
      <c r="M7" s="294"/>
      <c r="N7" s="294"/>
      <c r="O7" s="294"/>
      <c r="P7" s="294"/>
      <c r="Q7" s="294"/>
      <c r="R7" s="294"/>
      <c r="S7" s="294"/>
      <c r="U7" s="134"/>
    </row>
    <row r="8" spans="1:21" ht="15.75" x14ac:dyDescent="0.25">
      <c r="A8" s="127" t="s">
        <v>3148</v>
      </c>
      <c r="B8" s="130" t="s">
        <v>530</v>
      </c>
      <c r="C8" s="127" t="str">
        <f t="shared" si="0"/>
        <v>Construção de Praças Urbanas, Rodovias, Ferrovias e recapeamento e pavimentação de vias urbanas-AC</v>
      </c>
      <c r="E8" s="131">
        <v>3.7999999999999999E-2</v>
      </c>
      <c r="F8" s="131">
        <v>4.0099999999999997E-2</v>
      </c>
      <c r="G8" s="131">
        <v>4.6699999999999998E-2</v>
      </c>
      <c r="I8" s="293"/>
      <c r="J8" s="295" t="s">
        <v>3195</v>
      </c>
      <c r="K8" s="295"/>
      <c r="L8" s="295"/>
      <c r="M8" s="295"/>
      <c r="N8" s="295"/>
      <c r="O8" s="295"/>
      <c r="P8" s="295"/>
      <c r="Q8" s="295"/>
      <c r="R8" s="295"/>
      <c r="S8" s="295"/>
      <c r="U8" s="134"/>
    </row>
    <row r="9" spans="1:21" x14ac:dyDescent="0.2">
      <c r="A9" s="127" t="s">
        <v>3148</v>
      </c>
      <c r="B9" s="130" t="s">
        <v>3143</v>
      </c>
      <c r="C9" s="127" t="str">
        <f t="shared" si="0"/>
        <v>Construção de Praças Urbanas, Rodovias, Ferrovias e recapeamento e pavimentação de vias urbanas-SG</v>
      </c>
      <c r="E9" s="131">
        <v>3.2000000000000002E-3</v>
      </c>
      <c r="F9" s="131">
        <v>4.0000000000000001E-3</v>
      </c>
      <c r="G9" s="131">
        <v>7.4000000000000003E-3</v>
      </c>
      <c r="I9" s="293"/>
      <c r="J9" s="132"/>
      <c r="K9" s="132"/>
      <c r="L9" s="132"/>
      <c r="M9" s="132"/>
      <c r="N9" s="132"/>
      <c r="O9" s="132"/>
      <c r="P9" s="132"/>
      <c r="Q9" s="132"/>
      <c r="R9" s="132"/>
      <c r="S9" s="132"/>
    </row>
    <row r="10" spans="1:21" ht="12.75" customHeight="1" x14ac:dyDescent="0.2">
      <c r="A10" s="127" t="s">
        <v>3148</v>
      </c>
      <c r="B10" s="130" t="s">
        <v>534</v>
      </c>
      <c r="C10" s="127" t="str">
        <f t="shared" si="0"/>
        <v>Construção de Praças Urbanas, Rodovias, Ferrovias e recapeamento e pavimentação de vias urbanas-R</v>
      </c>
      <c r="E10" s="131">
        <v>5.0000000000000001E-3</v>
      </c>
      <c r="F10" s="131">
        <v>5.6000000000000008E-3</v>
      </c>
      <c r="G10" s="131">
        <v>9.7000000000000003E-3</v>
      </c>
      <c r="I10" s="293"/>
      <c r="J10" s="296" t="s">
        <v>3149</v>
      </c>
      <c r="K10" s="296"/>
      <c r="L10" s="296"/>
      <c r="M10" s="296"/>
      <c r="N10" s="296"/>
      <c r="O10" s="296"/>
      <c r="P10" s="296"/>
      <c r="Q10" s="296"/>
      <c r="R10" s="297">
        <v>1</v>
      </c>
      <c r="S10" s="297"/>
      <c r="U10" s="135"/>
    </row>
    <row r="11" spans="1:21" ht="12.75" customHeight="1" x14ac:dyDescent="0.2">
      <c r="A11" s="127" t="s">
        <v>3148</v>
      </c>
      <c r="B11" s="130" t="s">
        <v>532</v>
      </c>
      <c r="C11" s="127" t="str">
        <f t="shared" si="0"/>
        <v>Construção de Praças Urbanas, Rodovias, Ferrovias e recapeamento e pavimentação de vias urbanas-DF</v>
      </c>
      <c r="E11" s="131">
        <v>1.0200000000000001E-2</v>
      </c>
      <c r="F11" s="131">
        <v>1.11E-2</v>
      </c>
      <c r="G11" s="131">
        <v>1.21E-2</v>
      </c>
      <c r="I11" s="136" t="s">
        <v>3150</v>
      </c>
      <c r="J11" s="298" t="s">
        <v>3151</v>
      </c>
      <c r="K11" s="298"/>
      <c r="L11" s="298"/>
      <c r="M11" s="298"/>
      <c r="N11" s="298"/>
      <c r="O11" s="298"/>
      <c r="P11" s="298"/>
      <c r="Q11" s="298"/>
      <c r="R11" s="297">
        <v>0.05</v>
      </c>
      <c r="S11" s="297"/>
      <c r="U11" s="135"/>
    </row>
    <row r="12" spans="1:21" x14ac:dyDescent="0.2">
      <c r="A12" s="127" t="s">
        <v>3148</v>
      </c>
      <c r="B12" s="130" t="s">
        <v>531</v>
      </c>
      <c r="C12" s="127" t="str">
        <f t="shared" si="0"/>
        <v>Construção de Praças Urbanas, Rodovias, Ferrovias e recapeamento e pavimentação de vias urbanas-L</v>
      </c>
      <c r="E12" s="131">
        <v>6.6400000000000001E-2</v>
      </c>
      <c r="F12" s="131">
        <v>7.2999999999999995E-2</v>
      </c>
      <c r="G12" s="131">
        <v>8.6899999999999991E-2</v>
      </c>
      <c r="I12" s="137" t="s">
        <v>2610</v>
      </c>
      <c r="J12" s="138"/>
      <c r="K12" s="138"/>
      <c r="L12" s="138"/>
      <c r="M12" s="138"/>
      <c r="N12" s="138"/>
      <c r="O12" s="138"/>
      <c r="P12" s="138"/>
      <c r="Q12" s="138"/>
      <c r="R12" s="138"/>
      <c r="S12" s="138"/>
    </row>
    <row r="13" spans="1:21" ht="15" customHeight="1" x14ac:dyDescent="0.2">
      <c r="A13" s="127" t="s">
        <v>3148</v>
      </c>
      <c r="B13" s="133" t="s">
        <v>3147</v>
      </c>
      <c r="C13" s="127" t="str">
        <f t="shared" si="0"/>
        <v>Construção de Praças Urbanas, Rodovias, Ferrovias e recapeamento e pavimentação de vias urbanas-BDI PAD</v>
      </c>
      <c r="E13" s="131">
        <v>0.19600000000000001</v>
      </c>
      <c r="F13" s="131">
        <v>0.2097</v>
      </c>
      <c r="G13" s="131">
        <v>0.24230000000000002</v>
      </c>
      <c r="I13" s="137" t="s">
        <v>2610</v>
      </c>
    </row>
    <row r="14" spans="1:21" ht="15.75" x14ac:dyDescent="0.25">
      <c r="A14" s="127" t="s">
        <v>3152</v>
      </c>
      <c r="B14" s="130" t="s">
        <v>530</v>
      </c>
      <c r="C14" s="127" t="str">
        <f t="shared" si="0"/>
        <v>Construção de Redes de Abastecimento de Água, Coleta de Esgoto-AC</v>
      </c>
      <c r="E14" s="131">
        <v>3.4300000000000004E-2</v>
      </c>
      <c r="F14" s="131">
        <v>4.9299999999999997E-2</v>
      </c>
      <c r="G14" s="131">
        <v>6.7099999999999993E-2</v>
      </c>
      <c r="I14" s="137" t="s">
        <v>2610</v>
      </c>
      <c r="J14" s="311" t="s">
        <v>3196</v>
      </c>
      <c r="K14" s="311"/>
      <c r="L14" s="311"/>
      <c r="M14" s="311"/>
      <c r="N14" s="311"/>
      <c r="O14" s="311"/>
      <c r="P14" s="311"/>
      <c r="Q14" s="311"/>
      <c r="R14" s="311"/>
      <c r="S14" s="311"/>
      <c r="U14" s="134"/>
    </row>
    <row r="15" spans="1:21" x14ac:dyDescent="0.2">
      <c r="A15" s="127" t="str">
        <f>A14</f>
        <v>Construção de Redes de Abastecimento de Água, Coleta de Esgoto</v>
      </c>
      <c r="B15" s="130" t="s">
        <v>3143</v>
      </c>
      <c r="C15" s="127" t="str">
        <f t="shared" si="0"/>
        <v>Construção de Redes de Abastecimento de Água, Coleta de Esgoto-SG</v>
      </c>
      <c r="E15" s="131">
        <v>2.8000000000000004E-3</v>
      </c>
      <c r="F15" s="131">
        <v>4.8999999999999998E-3</v>
      </c>
      <c r="G15" s="131">
        <v>7.4999999999999997E-3</v>
      </c>
      <c r="I15" s="137" t="s">
        <v>2610</v>
      </c>
    </row>
    <row r="16" spans="1:21" x14ac:dyDescent="0.2">
      <c r="A16" s="127" t="str">
        <f>A15</f>
        <v>Construção de Redes de Abastecimento de Água, Coleta de Esgoto</v>
      </c>
      <c r="B16" s="130" t="s">
        <v>534</v>
      </c>
      <c r="C16" s="127" t="str">
        <f t="shared" si="0"/>
        <v>Construção de Redes de Abastecimento de Água, Coleta de Esgoto-R</v>
      </c>
      <c r="E16" s="131">
        <v>0.01</v>
      </c>
      <c r="F16" s="131">
        <v>1.3899999999999999E-2</v>
      </c>
      <c r="G16" s="131">
        <v>1.7399999999999999E-2</v>
      </c>
      <c r="I16" s="137" t="s">
        <v>2610</v>
      </c>
      <c r="J16" s="294" t="s">
        <v>3153</v>
      </c>
      <c r="K16" s="294"/>
      <c r="L16" s="294"/>
      <c r="M16" s="294"/>
      <c r="N16" s="294"/>
      <c r="O16" s="294"/>
      <c r="P16" s="294"/>
      <c r="Q16" s="294"/>
      <c r="R16" s="294"/>
      <c r="S16" s="294"/>
    </row>
    <row r="17" spans="1:26" ht="15" x14ac:dyDescent="0.25">
      <c r="A17" s="127" t="str">
        <f>A16</f>
        <v>Construção de Redes de Abastecimento de Água, Coleta de Esgoto</v>
      </c>
      <c r="B17" s="130" t="s">
        <v>532</v>
      </c>
      <c r="C17" s="127" t="str">
        <f t="shared" si="0"/>
        <v>Construção de Redes de Abastecimento de Água, Coleta de Esgoto-DF</v>
      </c>
      <c r="E17" s="131">
        <v>9.3999999999999986E-3</v>
      </c>
      <c r="F17" s="131">
        <v>9.8999999999999991E-3</v>
      </c>
      <c r="G17" s="131">
        <v>1.1699999999999999E-2</v>
      </c>
      <c r="I17" s="137" t="s">
        <v>2610</v>
      </c>
      <c r="J17" s="312" t="s">
        <v>3141</v>
      </c>
      <c r="K17" s="312"/>
      <c r="L17" s="312"/>
      <c r="M17" s="312"/>
      <c r="N17" s="312"/>
      <c r="O17" s="312"/>
      <c r="P17" s="312"/>
      <c r="Q17" s="312"/>
      <c r="R17" s="312"/>
      <c r="S17" s="312"/>
      <c r="T17" s="139" t="str">
        <f>IF(U17="","","◄")</f>
        <v/>
      </c>
      <c r="U17" s="140"/>
    </row>
    <row r="18" spans="1:26" x14ac:dyDescent="0.2">
      <c r="A18" s="127" t="str">
        <f>A17</f>
        <v>Construção de Redes de Abastecimento de Água, Coleta de Esgoto</v>
      </c>
      <c r="B18" s="130" t="s">
        <v>531</v>
      </c>
      <c r="C18" s="127" t="str">
        <f t="shared" si="0"/>
        <v>Construção de Redes de Abastecimento de Água, Coleta de Esgoto-L</v>
      </c>
      <c r="E18" s="131">
        <v>6.7400000000000002E-2</v>
      </c>
      <c r="F18" s="131">
        <v>8.0399999999999985E-2</v>
      </c>
      <c r="G18" s="131">
        <v>9.4E-2</v>
      </c>
      <c r="I18" s="137" t="s">
        <v>2610</v>
      </c>
    </row>
    <row r="19" spans="1:26" ht="12.75" customHeight="1" x14ac:dyDescent="0.2">
      <c r="A19" s="127" t="str">
        <f>A18</f>
        <v>Construção de Redes de Abastecimento de Água, Coleta de Esgoto</v>
      </c>
      <c r="B19" s="133" t="s">
        <v>3147</v>
      </c>
      <c r="C19" s="127" t="str">
        <f t="shared" si="0"/>
        <v>Construção de Redes de Abastecimento de Água, Coleta de Esgoto-BDI PAD</v>
      </c>
      <c r="E19" s="131">
        <v>0.20760000000000001</v>
      </c>
      <c r="F19" s="131">
        <v>0.24179999999999999</v>
      </c>
      <c r="G19" s="131">
        <v>0.26440000000000002</v>
      </c>
      <c r="I19" s="137" t="s">
        <v>2610</v>
      </c>
      <c r="J19" s="313" t="s">
        <v>3154</v>
      </c>
      <c r="K19" s="313"/>
      <c r="L19" s="313"/>
      <c r="M19" s="313"/>
      <c r="N19" s="313"/>
      <c r="O19" s="313"/>
      <c r="P19" s="313"/>
      <c r="Q19" s="313"/>
      <c r="R19" s="313" t="s">
        <v>3155</v>
      </c>
      <c r="S19" s="314" t="s">
        <v>3156</v>
      </c>
      <c r="U19" s="314" t="s">
        <v>3157</v>
      </c>
      <c r="V19" s="314"/>
      <c r="W19" s="314"/>
      <c r="X19" s="306" t="s">
        <v>3158</v>
      </c>
      <c r="Y19" s="306" t="s">
        <v>3159</v>
      </c>
      <c r="Z19" s="306" t="s">
        <v>3160</v>
      </c>
    </row>
    <row r="20" spans="1:26" ht="12.75" customHeight="1" x14ac:dyDescent="0.2">
      <c r="A20" s="127" t="s">
        <v>3161</v>
      </c>
      <c r="B20" s="130" t="s">
        <v>530</v>
      </c>
      <c r="C20" s="127" t="str">
        <f t="shared" si="0"/>
        <v>Construção e Manutenção de Estações e Redes de Distribuição de Energia Elétrica-AC</v>
      </c>
      <c r="E20" s="131">
        <v>5.2900000000000003E-2</v>
      </c>
      <c r="F20" s="131">
        <v>5.9200000000000003E-2</v>
      </c>
      <c r="G20" s="131">
        <v>7.9299999999999995E-2</v>
      </c>
      <c r="I20" s="137" t="s">
        <v>2610</v>
      </c>
      <c r="J20" s="313"/>
      <c r="K20" s="313"/>
      <c r="L20" s="313"/>
      <c r="M20" s="313"/>
      <c r="N20" s="313"/>
      <c r="O20" s="313"/>
      <c r="P20" s="313"/>
      <c r="Q20" s="313"/>
      <c r="R20" s="313"/>
      <c r="S20" s="314"/>
      <c r="U20" s="314"/>
      <c r="V20" s="314"/>
      <c r="W20" s="314"/>
      <c r="X20" s="306"/>
      <c r="Y20" s="306"/>
      <c r="Z20" s="306"/>
    </row>
    <row r="21" spans="1:26" ht="15" customHeight="1" x14ac:dyDescent="0.2">
      <c r="A21" s="127" t="str">
        <f>A20</f>
        <v>Construção e Manutenção de Estações e Redes de Distribuição de Energia Elétrica</v>
      </c>
      <c r="B21" s="130" t="s">
        <v>3143</v>
      </c>
      <c r="C21" s="127" t="str">
        <f t="shared" si="0"/>
        <v>Construção e Manutenção de Estações e Redes de Distribuição de Energia Elétrica-SG</v>
      </c>
      <c r="E21" s="131">
        <v>2.5000000000000001E-3</v>
      </c>
      <c r="F21" s="131">
        <v>5.1000000000000004E-3</v>
      </c>
      <c r="G21" s="131">
        <v>5.6000000000000008E-3</v>
      </c>
      <c r="I21" s="137" t="s">
        <v>2610</v>
      </c>
      <c r="J21" s="307" t="str">
        <f>IF($J$17=$A$146,"Encargos Sociais incidentes sobre a mão de obra","Administração Central")</f>
        <v>Administração Central</v>
      </c>
      <c r="K21" s="307"/>
      <c r="L21" s="307"/>
      <c r="M21" s="307"/>
      <c r="N21" s="307"/>
      <c r="O21" s="307"/>
      <c r="P21" s="307"/>
      <c r="Q21" s="307"/>
      <c r="R21" s="141" t="str">
        <f>IF($J17=$A$146,"K1","AC")</f>
        <v>AC</v>
      </c>
      <c r="S21" s="142">
        <v>0.03</v>
      </c>
      <c r="T21" s="143" t="str">
        <f t="shared" ref="T21:T26" si="1">IF(AND($U$14&lt;&gt;"",S21=""),"◄","")</f>
        <v/>
      </c>
      <c r="U21" s="308" t="str">
        <f>IFERROR(IF(AND(S21&gt;=X21,S21&lt;=Z21),"OK","FORA DO INTERVALO"),"-")</f>
        <v>OK</v>
      </c>
      <c r="V21" s="309"/>
      <c r="W21" s="310"/>
      <c r="X21" s="144">
        <v>0.03</v>
      </c>
      <c r="Y21" s="144">
        <v>0.04</v>
      </c>
      <c r="Z21" s="144">
        <v>5.5E-2</v>
      </c>
    </row>
    <row r="22" spans="1:26" ht="15" customHeight="1" x14ac:dyDescent="0.2">
      <c r="A22" s="127" t="str">
        <f>A21</f>
        <v>Construção e Manutenção de Estações e Redes de Distribuição de Energia Elétrica</v>
      </c>
      <c r="B22" s="130" t="s">
        <v>534</v>
      </c>
      <c r="C22" s="127" t="str">
        <f t="shared" si="0"/>
        <v>Construção e Manutenção de Estações e Redes de Distribuição de Energia Elétrica-R</v>
      </c>
      <c r="E22" s="131">
        <v>0.01</v>
      </c>
      <c r="F22" s="131">
        <v>1.4800000000000001E-2</v>
      </c>
      <c r="G22" s="131">
        <v>1.9699999999999999E-2</v>
      </c>
      <c r="I22" s="137" t="s">
        <v>2610</v>
      </c>
      <c r="J22" s="307" t="str">
        <f>IF($J$17=$A$146,"Administração Central da empresa ou consultoria - overhead","Seguro e Garantia")</f>
        <v>Seguro e Garantia</v>
      </c>
      <c r="K22" s="307"/>
      <c r="L22" s="307"/>
      <c r="M22" s="307"/>
      <c r="N22" s="307"/>
      <c r="O22" s="307"/>
      <c r="P22" s="307"/>
      <c r="Q22" s="307"/>
      <c r="R22" s="141" t="str">
        <f>IF($J17=$A$146,"K2","SG")</f>
        <v>SG</v>
      </c>
      <c r="S22" s="142">
        <v>8.0000000000000002E-3</v>
      </c>
      <c r="T22" s="143" t="str">
        <f t="shared" si="1"/>
        <v/>
      </c>
      <c r="U22" s="308" t="str">
        <f t="shared" ref="U22:U27" si="2">IFERROR(IF(AND(S22&gt;=X22,S22&lt;=Z22),"OK","FORA DO INTERVALO"),"-")</f>
        <v>OK</v>
      </c>
      <c r="V22" s="309"/>
      <c r="W22" s="310"/>
      <c r="X22" s="144">
        <v>8.0000000000000002E-3</v>
      </c>
      <c r="Y22" s="144">
        <v>8.0000000000000002E-3</v>
      </c>
      <c r="Z22" s="144">
        <v>0.01</v>
      </c>
    </row>
    <row r="23" spans="1:26" ht="15" customHeight="1" x14ac:dyDescent="0.2">
      <c r="A23" s="127" t="str">
        <f>A22</f>
        <v>Construção e Manutenção de Estações e Redes de Distribuição de Energia Elétrica</v>
      </c>
      <c r="B23" s="130" t="s">
        <v>532</v>
      </c>
      <c r="C23" s="127" t="str">
        <f t="shared" si="0"/>
        <v>Construção e Manutenção de Estações e Redes de Distribuição de Energia Elétrica-DF</v>
      </c>
      <c r="E23" s="131">
        <v>1.01E-2</v>
      </c>
      <c r="F23" s="131">
        <v>1.0700000000000001E-2</v>
      </c>
      <c r="G23" s="131">
        <v>1.11E-2</v>
      </c>
      <c r="I23" s="137" t="s">
        <v>2610</v>
      </c>
      <c r="J23" s="307" t="str">
        <f>IF($J$17=$A$146,"","Risco")</f>
        <v>Risco</v>
      </c>
      <c r="K23" s="307"/>
      <c r="L23" s="307"/>
      <c r="M23" s="307"/>
      <c r="N23" s="307"/>
      <c r="O23" s="307"/>
      <c r="P23" s="307"/>
      <c r="Q23" s="307"/>
      <c r="R23" s="141" t="str">
        <f>IF($J17=$A$146,"","R")</f>
        <v>R</v>
      </c>
      <c r="S23" s="142">
        <v>9.7000000000000003E-3</v>
      </c>
      <c r="T23" s="143" t="str">
        <f t="shared" si="1"/>
        <v/>
      </c>
      <c r="U23" s="308" t="str">
        <f t="shared" si="2"/>
        <v>OK</v>
      </c>
      <c r="V23" s="309"/>
      <c r="W23" s="310"/>
      <c r="X23" s="144">
        <v>9.7000000000000003E-3</v>
      </c>
      <c r="Y23" s="144">
        <v>1.2699999999999999E-2</v>
      </c>
      <c r="Z23" s="144">
        <v>1.2699999999999999E-2</v>
      </c>
    </row>
    <row r="24" spans="1:26" ht="15" customHeight="1" x14ac:dyDescent="0.2">
      <c r="A24" s="127" t="str">
        <f>A23</f>
        <v>Construção e Manutenção de Estações e Redes de Distribuição de Energia Elétrica</v>
      </c>
      <c r="B24" s="130" t="s">
        <v>531</v>
      </c>
      <c r="C24" s="127" t="str">
        <f t="shared" si="0"/>
        <v>Construção e Manutenção de Estações e Redes de Distribuição de Energia Elétrica-L</v>
      </c>
      <c r="E24" s="131">
        <v>0.08</v>
      </c>
      <c r="F24" s="131">
        <v>8.3100000000000007E-2</v>
      </c>
      <c r="G24" s="131">
        <v>9.5100000000000004E-2</v>
      </c>
      <c r="I24" s="137" t="s">
        <v>2610</v>
      </c>
      <c r="J24" s="307" t="str">
        <f>IF($J$17=$A$146,"","Despesas Financeiras")</f>
        <v>Despesas Financeiras</v>
      </c>
      <c r="K24" s="307"/>
      <c r="L24" s="307"/>
      <c r="M24" s="307"/>
      <c r="N24" s="307"/>
      <c r="O24" s="307"/>
      <c r="P24" s="307"/>
      <c r="Q24" s="307"/>
      <c r="R24" s="141" t="str">
        <f>IF($J17=$A$146,"","DF")</f>
        <v>DF</v>
      </c>
      <c r="S24" s="142">
        <v>5.8999999999999999E-3</v>
      </c>
      <c r="T24" s="143" t="str">
        <f t="shared" si="1"/>
        <v/>
      </c>
      <c r="U24" s="308" t="str">
        <f t="shared" si="2"/>
        <v>OK</v>
      </c>
      <c r="V24" s="309"/>
      <c r="W24" s="310"/>
      <c r="X24" s="144">
        <v>5.8999999999999999E-3</v>
      </c>
      <c r="Y24" s="144">
        <v>1.23E-2</v>
      </c>
      <c r="Z24" s="144">
        <v>1.3899999999999999E-2</v>
      </c>
    </row>
    <row r="25" spans="1:26" ht="15" customHeight="1" x14ac:dyDescent="0.2">
      <c r="A25" s="127" t="str">
        <f>A24</f>
        <v>Construção e Manutenção de Estações e Redes de Distribuição de Energia Elétrica</v>
      </c>
      <c r="B25" s="133" t="s">
        <v>3147</v>
      </c>
      <c r="C25" s="127" t="str">
        <f t="shared" si="0"/>
        <v>Construção e Manutenção de Estações e Redes de Distribuição de Energia Elétrica-BDI PAD</v>
      </c>
      <c r="E25" s="131">
        <v>0.24</v>
      </c>
      <c r="F25" s="131">
        <v>0.25840000000000002</v>
      </c>
      <c r="G25" s="131">
        <v>0.27860000000000001</v>
      </c>
      <c r="I25" s="137" t="s">
        <v>2610</v>
      </c>
      <c r="J25" s="307" t="str">
        <f>IF($J$17=$A$146,"Margem bruta da empresa de consultoria","Lucro")</f>
        <v>Lucro</v>
      </c>
      <c r="K25" s="307"/>
      <c r="L25" s="307"/>
      <c r="M25" s="307"/>
      <c r="N25" s="307"/>
      <c r="O25" s="307"/>
      <c r="P25" s="307"/>
      <c r="Q25" s="307"/>
      <c r="R25" s="141" t="str">
        <f>IF($J17=$A$146,"K3","L")</f>
        <v>L</v>
      </c>
      <c r="S25" s="142">
        <v>6.2E-2</v>
      </c>
      <c r="T25" s="143" t="str">
        <f t="shared" si="1"/>
        <v/>
      </c>
      <c r="U25" s="308" t="str">
        <f t="shared" si="2"/>
        <v>OK</v>
      </c>
      <c r="V25" s="309"/>
      <c r="W25" s="310"/>
      <c r="X25" s="144">
        <v>6.1600000000000002E-2</v>
      </c>
      <c r="Y25" s="144">
        <v>7.400000000000001E-2</v>
      </c>
      <c r="Z25" s="144">
        <v>8.9600000000000013E-2</v>
      </c>
    </row>
    <row r="26" spans="1:26" ht="15" customHeight="1" x14ac:dyDescent="0.2">
      <c r="A26" s="127" t="s">
        <v>3162</v>
      </c>
      <c r="B26" s="130" t="s">
        <v>530</v>
      </c>
      <c r="C26" s="127" t="str">
        <f t="shared" si="0"/>
        <v>Obras Portuárias, Marítimas e Fluviais-AC</v>
      </c>
      <c r="E26" s="131">
        <v>0.04</v>
      </c>
      <c r="F26" s="131">
        <v>5.5199999999999999E-2</v>
      </c>
      <c r="G26" s="131">
        <v>7.85E-2</v>
      </c>
      <c r="I26" s="137" t="s">
        <v>2610</v>
      </c>
      <c r="J26" s="307" t="s">
        <v>3163</v>
      </c>
      <c r="K26" s="307"/>
      <c r="L26" s="307"/>
      <c r="M26" s="307"/>
      <c r="N26" s="307"/>
      <c r="O26" s="307"/>
      <c r="P26" s="307"/>
      <c r="Q26" s="307"/>
      <c r="R26" s="141" t="s">
        <v>3164</v>
      </c>
      <c r="S26" s="142">
        <v>3.6499999999999998E-2</v>
      </c>
      <c r="T26" s="143" t="str">
        <f t="shared" si="1"/>
        <v/>
      </c>
      <c r="U26" s="308" t="str">
        <f t="shared" si="2"/>
        <v>OK</v>
      </c>
      <c r="V26" s="309"/>
      <c r="W26" s="310"/>
      <c r="X26" s="144">
        <v>3.6499999999999998E-2</v>
      </c>
      <c r="Y26" s="144">
        <v>3.6499999999999998E-2</v>
      </c>
      <c r="Z26" s="144">
        <v>3.6499999999999998E-2</v>
      </c>
    </row>
    <row r="27" spans="1:26" ht="15" customHeight="1" x14ac:dyDescent="0.2">
      <c r="A27" s="127" t="str">
        <f>A26</f>
        <v>Obras Portuárias, Marítimas e Fluviais</v>
      </c>
      <c r="B27" s="130" t="s">
        <v>3143</v>
      </c>
      <c r="C27" s="127" t="str">
        <f t="shared" si="0"/>
        <v>Obras Portuárias, Marítimas e Fluviais-SG</v>
      </c>
      <c r="E27" s="131">
        <v>8.1000000000000013E-3</v>
      </c>
      <c r="F27" s="131">
        <v>1.2199999999999999E-2</v>
      </c>
      <c r="G27" s="131">
        <v>1.9900000000000001E-2</v>
      </c>
      <c r="I27" s="137" t="s">
        <v>2610</v>
      </c>
      <c r="J27" s="307" t="s">
        <v>3165</v>
      </c>
      <c r="K27" s="307"/>
      <c r="L27" s="307"/>
      <c r="M27" s="307"/>
      <c r="N27" s="307"/>
      <c r="O27" s="307"/>
      <c r="P27" s="307"/>
      <c r="Q27" s="307"/>
      <c r="R27" s="141" t="s">
        <v>535</v>
      </c>
      <c r="S27" s="144">
        <f ca="1">IF(AND($J17&lt;&gt;$A$145,COUNTA(OFFSET(S20,1,0,6))&gt;0),$R$11*$R$10,0)</f>
        <v>0.05</v>
      </c>
      <c r="U27" s="308" t="str">
        <f t="shared" ca="1" si="2"/>
        <v>OK</v>
      </c>
      <c r="V27" s="309"/>
      <c r="W27" s="310"/>
      <c r="X27" s="144">
        <v>0</v>
      </c>
      <c r="Y27" s="144">
        <v>2.5000000000000001E-2</v>
      </c>
      <c r="Z27" s="144">
        <v>0.05</v>
      </c>
    </row>
    <row r="28" spans="1:26" ht="36.75" customHeight="1" x14ac:dyDescent="0.2">
      <c r="A28" s="127" t="str">
        <f>A27</f>
        <v>Obras Portuárias, Marítimas e Fluviais</v>
      </c>
      <c r="B28" s="130" t="s">
        <v>534</v>
      </c>
      <c r="C28" s="127" t="str">
        <f t="shared" si="0"/>
        <v>Obras Portuárias, Marítimas e Fluviais-R</v>
      </c>
      <c r="E28" s="131">
        <v>1.46E-2</v>
      </c>
      <c r="F28" s="131">
        <v>2.3199999999999998E-2</v>
      </c>
      <c r="G28" s="131">
        <v>3.1600000000000003E-2</v>
      </c>
      <c r="I28" s="137" t="s">
        <v>2610</v>
      </c>
      <c r="J28" s="307" t="s">
        <v>3166</v>
      </c>
      <c r="K28" s="307"/>
      <c r="L28" s="307"/>
      <c r="M28" s="307"/>
      <c r="N28" s="307"/>
      <c r="O28" s="307"/>
      <c r="P28" s="307"/>
      <c r="Q28" s="307"/>
      <c r="R28" s="141" t="s">
        <v>536</v>
      </c>
      <c r="S28" s="144">
        <v>3.5999999999999997E-2</v>
      </c>
      <c r="U28" s="308" t="s">
        <v>3167</v>
      </c>
      <c r="V28" s="309"/>
      <c r="W28" s="310"/>
      <c r="X28" s="145">
        <v>3.6000000000000004E-2</v>
      </c>
      <c r="Y28" s="145">
        <v>3.6000000000000004E-2</v>
      </c>
      <c r="Z28" s="145">
        <v>3.6000000000000004E-2</v>
      </c>
    </row>
    <row r="29" spans="1:26" ht="15" customHeight="1" x14ac:dyDescent="0.2">
      <c r="A29" s="127" t="str">
        <f>A28</f>
        <v>Obras Portuárias, Marítimas e Fluviais</v>
      </c>
      <c r="B29" s="130" t="s">
        <v>532</v>
      </c>
      <c r="C29" s="127" t="str">
        <f t="shared" si="0"/>
        <v>Obras Portuárias, Marítimas e Fluviais-DF</v>
      </c>
      <c r="E29" s="131">
        <v>9.3999999999999986E-3</v>
      </c>
      <c r="F29" s="131">
        <v>1.0200000000000001E-2</v>
      </c>
      <c r="G29" s="131">
        <v>1.3300000000000001E-2</v>
      </c>
      <c r="I29" s="137" t="s">
        <v>2610</v>
      </c>
      <c r="J29" s="307" t="s">
        <v>3168</v>
      </c>
      <c r="K29" s="307"/>
      <c r="L29" s="307"/>
      <c r="M29" s="307"/>
      <c r="N29" s="307"/>
      <c r="O29" s="307"/>
      <c r="P29" s="307"/>
      <c r="Q29" s="307"/>
      <c r="R29" s="146" t="s">
        <v>3147</v>
      </c>
      <c r="S29" s="144">
        <v>0.22509999999999999</v>
      </c>
      <c r="U29" s="315" t="str">
        <f>IFERROR(IF(OR($J$17=$A$146,$J$17=$A$145,AND(S29&gt;=X29,S29&lt;=Z29)),"OK","FORA DO INTERVALO"),IF(S29=0,"OK","Selecione o Tipo de obra"))</f>
        <v>OK</v>
      </c>
      <c r="V29" s="316"/>
      <c r="W29" s="317"/>
      <c r="X29" s="144">
        <v>0.2034</v>
      </c>
      <c r="Y29" s="144">
        <v>0.22120000000000001</v>
      </c>
      <c r="Z29" s="144">
        <v>0.25</v>
      </c>
    </row>
    <row r="30" spans="1:26" ht="15" customHeight="1" x14ac:dyDescent="0.2">
      <c r="A30" s="127" t="str">
        <f>A29</f>
        <v>Obras Portuárias, Marítimas e Fluviais</v>
      </c>
      <c r="B30" s="130" t="s">
        <v>531</v>
      </c>
      <c r="C30" s="127" t="str">
        <f t="shared" si="0"/>
        <v>Obras Portuárias, Marítimas e Fluviais-L</v>
      </c>
      <c r="E30" s="131">
        <v>7.1399999999999991E-2</v>
      </c>
      <c r="F30" s="131">
        <v>8.4000000000000005E-2</v>
      </c>
      <c r="G30" s="131">
        <v>0.1043</v>
      </c>
      <c r="I30" s="137" t="s">
        <v>2610</v>
      </c>
      <c r="J30" s="318" t="s">
        <v>3169</v>
      </c>
      <c r="K30" s="318"/>
      <c r="L30" s="318"/>
      <c r="M30" s="318"/>
      <c r="N30" s="318"/>
      <c r="O30" s="318"/>
      <c r="P30" s="318"/>
      <c r="Q30" s="318"/>
      <c r="R30" s="147" t="s">
        <v>3170</v>
      </c>
      <c r="S30" s="148">
        <v>0.27539999999999998</v>
      </c>
    </row>
    <row r="31" spans="1:26" ht="15" customHeight="1" x14ac:dyDescent="0.2">
      <c r="A31" s="127" t="str">
        <f>A30</f>
        <v>Obras Portuárias, Marítimas e Fluviais</v>
      </c>
      <c r="B31" s="133" t="s">
        <v>3147</v>
      </c>
      <c r="C31" s="127" t="str">
        <f t="shared" si="0"/>
        <v>Obras Portuárias, Marítimas e Fluviais-BDI PAD</v>
      </c>
      <c r="E31" s="131">
        <v>0.22800000000000001</v>
      </c>
      <c r="F31" s="131">
        <v>0.27479999999999999</v>
      </c>
      <c r="G31" s="131">
        <v>0.3095</v>
      </c>
      <c r="I31" s="137" t="s">
        <v>2610</v>
      </c>
    </row>
    <row r="32" spans="1:26" ht="15.75" x14ac:dyDescent="0.2">
      <c r="A32" s="127" t="s">
        <v>3171</v>
      </c>
      <c r="B32" s="130" t="s">
        <v>530</v>
      </c>
      <c r="C32" s="127" t="str">
        <f t="shared" si="0"/>
        <v>Fornecimento de Materiais e Equipamentos (aquisição indireta - em conjunto com licitação de obras)-AC</v>
      </c>
      <c r="E32" s="131">
        <v>1.4999999999999999E-2</v>
      </c>
      <c r="F32" s="131">
        <v>3.4500000000000003E-2</v>
      </c>
      <c r="G32" s="131">
        <v>4.4900000000000002E-2</v>
      </c>
      <c r="I32" s="137" t="s">
        <v>2610</v>
      </c>
      <c r="J32" s="149" t="str">
        <f>IF(U29&lt;&gt;"ok","X","")</f>
        <v/>
      </c>
      <c r="K32" s="319" t="str">
        <f>IF(U29&lt;&gt;"ok","Anexo: Relatório Técnico Circunstanciado justificando a adoção do percentual de cada parcela do BDI.","")</f>
        <v/>
      </c>
      <c r="L32" s="319"/>
      <c r="M32" s="319"/>
      <c r="N32" s="319"/>
      <c r="O32" s="319"/>
      <c r="P32" s="319"/>
      <c r="Q32" s="319"/>
      <c r="R32" s="319"/>
      <c r="S32" s="319"/>
    </row>
    <row r="33" spans="1:19" x14ac:dyDescent="0.2">
      <c r="A33" s="127" t="str">
        <f>A32</f>
        <v>Fornecimento de Materiais e Equipamentos (aquisição indireta - em conjunto com licitação de obras)</v>
      </c>
      <c r="B33" s="130" t="s">
        <v>3143</v>
      </c>
      <c r="C33" s="127" t="str">
        <f t="shared" si="0"/>
        <v>Fornecimento de Materiais e Equipamentos (aquisição indireta - em conjunto com licitação de obras)-SG</v>
      </c>
      <c r="E33" s="131">
        <v>3.0000000000000001E-3</v>
      </c>
      <c r="F33" s="131">
        <v>4.7999999999999996E-3</v>
      </c>
      <c r="G33" s="131">
        <v>8.199999999999999E-3</v>
      </c>
      <c r="I33" s="137" t="s">
        <v>2610</v>
      </c>
    </row>
    <row r="34" spans="1:19" x14ac:dyDescent="0.2">
      <c r="A34" s="127" t="str">
        <f>A33</f>
        <v>Fornecimento de Materiais e Equipamentos (aquisição indireta - em conjunto com licitação de obras)</v>
      </c>
      <c r="B34" s="130" t="s">
        <v>534</v>
      </c>
      <c r="C34" s="127" t="str">
        <f t="shared" si="0"/>
        <v>Fornecimento de Materiais e Equipamentos (aquisição indireta - em conjunto com licitação de obras)-R</v>
      </c>
      <c r="E34" s="131">
        <v>5.6000000000000008E-3</v>
      </c>
      <c r="F34" s="131">
        <v>8.5000000000000006E-3</v>
      </c>
      <c r="G34" s="131">
        <v>8.8999999999999999E-3</v>
      </c>
      <c r="I34" s="137" t="s">
        <v>2610</v>
      </c>
      <c r="J34" s="328" t="s">
        <v>3172</v>
      </c>
      <c r="K34" s="328"/>
      <c r="L34" s="328"/>
      <c r="M34" s="328"/>
      <c r="N34" s="328"/>
      <c r="O34" s="328"/>
      <c r="P34" s="328"/>
      <c r="Q34" s="328"/>
      <c r="R34" s="328"/>
      <c r="S34" s="328"/>
    </row>
    <row r="35" spans="1:19" ht="15.75" x14ac:dyDescent="0.25">
      <c r="A35" s="127" t="str">
        <f>A34</f>
        <v>Fornecimento de Materiais e Equipamentos (aquisição indireta - em conjunto com licitação de obras)</v>
      </c>
      <c r="B35" s="130" t="s">
        <v>532</v>
      </c>
      <c r="C35" s="127" t="str">
        <f t="shared" si="0"/>
        <v>Fornecimento de Materiais e Equipamentos (aquisição indireta - em conjunto com licitação de obras)-DF</v>
      </c>
      <c r="E35" s="131">
        <v>8.5000000000000006E-3</v>
      </c>
      <c r="F35" s="131">
        <v>8.5000000000000006E-3</v>
      </c>
      <c r="G35" s="131">
        <v>1.11E-2</v>
      </c>
      <c r="I35" s="137" t="s">
        <v>2610</v>
      </c>
      <c r="J35" s="150"/>
      <c r="K35" s="150"/>
      <c r="L35" s="150"/>
      <c r="M35" s="329" t="s">
        <v>3173</v>
      </c>
      <c r="N35" s="330" t="str">
        <f>IF($J17=$A$146,"(1+K1+K2)*(1+K3)","(1+AC + S + R + G)*(1 + DF)*(1+L)")</f>
        <v>(1+AC + S + R + G)*(1 + DF)*(1+L)</v>
      </c>
      <c r="O35" s="330"/>
      <c r="P35" s="330"/>
      <c r="Q35" s="331" t="s">
        <v>3174</v>
      </c>
      <c r="R35" s="150"/>
      <c r="S35" s="150"/>
    </row>
    <row r="36" spans="1:19" ht="15.75" x14ac:dyDescent="0.2">
      <c r="A36" s="127" t="str">
        <f>A35</f>
        <v>Fornecimento de Materiais e Equipamentos (aquisição indireta - em conjunto com licitação de obras)</v>
      </c>
      <c r="B36" s="130" t="s">
        <v>531</v>
      </c>
      <c r="C36" s="127" t="str">
        <f t="shared" si="0"/>
        <v>Fornecimento de Materiais e Equipamentos (aquisição indireta - em conjunto com licitação de obras)-L</v>
      </c>
      <c r="E36" s="131">
        <v>3.5000000000000003E-2</v>
      </c>
      <c r="F36" s="131">
        <v>5.1100000000000007E-2</v>
      </c>
      <c r="G36" s="131">
        <v>6.2199999999999998E-2</v>
      </c>
      <c r="I36" s="137" t="s">
        <v>2610</v>
      </c>
      <c r="J36" s="150"/>
      <c r="K36" s="150"/>
      <c r="L36" s="150"/>
      <c r="M36" s="329"/>
      <c r="N36" s="332" t="s">
        <v>3175</v>
      </c>
      <c r="O36" s="332"/>
      <c r="P36" s="332"/>
      <c r="Q36" s="331"/>
      <c r="R36" s="150"/>
      <c r="S36" s="150"/>
    </row>
    <row r="37" spans="1:19" ht="15" customHeight="1" x14ac:dyDescent="0.2">
      <c r="A37" s="127" t="str">
        <f>A36</f>
        <v>Fornecimento de Materiais e Equipamentos (aquisição indireta - em conjunto com licitação de obras)</v>
      </c>
      <c r="B37" s="133" t="s">
        <v>3147</v>
      </c>
      <c r="C37" s="127" t="str">
        <f t="shared" si="0"/>
        <v>Fornecimento de Materiais e Equipamentos (aquisição indireta - em conjunto com licitação de obras)-BDI PAD</v>
      </c>
      <c r="E37" s="131">
        <v>0.111</v>
      </c>
      <c r="F37" s="131">
        <v>0.14019999999999999</v>
      </c>
      <c r="G37" s="131">
        <v>0.16800000000000001</v>
      </c>
      <c r="I37" s="137" t="s">
        <v>2610</v>
      </c>
      <c r="J37" s="151"/>
      <c r="K37" s="151"/>
      <c r="L37" s="151"/>
      <c r="M37" s="151"/>
      <c r="N37" s="151"/>
      <c r="O37" s="151"/>
      <c r="P37" s="151"/>
      <c r="Q37" s="151"/>
      <c r="R37" s="151"/>
      <c r="S37" s="151"/>
    </row>
    <row r="38" spans="1:19" ht="50.1" customHeight="1" x14ac:dyDescent="0.2">
      <c r="A38" s="127" t="s">
        <v>3176</v>
      </c>
      <c r="B38" s="133" t="s">
        <v>530</v>
      </c>
      <c r="C38" s="127" t="str">
        <f t="shared" si="0"/>
        <v>Fornecimento de Materiais e Equipamentos (aquisição direta)-AC</v>
      </c>
      <c r="E38" s="131" t="s">
        <v>533</v>
      </c>
      <c r="F38" s="131" t="s">
        <v>533</v>
      </c>
      <c r="G38" s="131" t="s">
        <v>533</v>
      </c>
      <c r="I38" t="s">
        <v>2610</v>
      </c>
      <c r="J38" s="33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38" s="333"/>
      <c r="L38" s="333"/>
      <c r="M38" s="333"/>
      <c r="N38" s="333"/>
      <c r="O38" s="333"/>
      <c r="P38" s="333"/>
      <c r="Q38" s="333"/>
      <c r="R38" s="333"/>
      <c r="S38" s="333"/>
    </row>
    <row r="39" spans="1:19" x14ac:dyDescent="0.2">
      <c r="A39" s="127" t="s">
        <v>3176</v>
      </c>
      <c r="B39" s="133" t="s">
        <v>3143</v>
      </c>
      <c r="C39" s="127" t="str">
        <f t="shared" si="0"/>
        <v>Fornecimento de Materiais e Equipamentos (aquisição direta)-SG</v>
      </c>
      <c r="E39" s="131" t="s">
        <v>533</v>
      </c>
      <c r="F39" s="131" t="s">
        <v>533</v>
      </c>
      <c r="G39" s="131" t="s">
        <v>533</v>
      </c>
      <c r="I39" t="s">
        <v>2610</v>
      </c>
    </row>
    <row r="40" spans="1:19" ht="50.1" customHeight="1" x14ac:dyDescent="0.2">
      <c r="A40" s="127" t="s">
        <v>3176</v>
      </c>
      <c r="B40" s="133" t="s">
        <v>534</v>
      </c>
      <c r="C40" s="127" t="str">
        <f t="shared" si="0"/>
        <v>Fornecimento de Materiais e Equipamentos (aquisição direta)-R</v>
      </c>
      <c r="E40" s="131" t="s">
        <v>533</v>
      </c>
      <c r="F40" s="131" t="s">
        <v>533</v>
      </c>
      <c r="G40" s="131" t="s">
        <v>533</v>
      </c>
      <c r="I40" t="s">
        <v>2610</v>
      </c>
      <c r="J40" s="320" t="s">
        <v>3190</v>
      </c>
      <c r="K40" s="321"/>
      <c r="L40" s="321"/>
      <c r="M40" s="321"/>
      <c r="N40" s="321"/>
      <c r="O40" s="321"/>
      <c r="P40" s="321"/>
      <c r="Q40" s="321"/>
      <c r="R40" s="321"/>
      <c r="S40" s="322"/>
    </row>
    <row r="41" spans="1:19" x14ac:dyDescent="0.2">
      <c r="A41" s="127" t="s">
        <v>3176</v>
      </c>
      <c r="B41" s="133" t="s">
        <v>532</v>
      </c>
      <c r="C41" s="127" t="str">
        <f t="shared" si="0"/>
        <v>Fornecimento de Materiais e Equipamentos (aquisição direta)-DF</v>
      </c>
      <c r="E41" s="131" t="s">
        <v>533</v>
      </c>
      <c r="F41" s="131" t="s">
        <v>533</v>
      </c>
      <c r="G41" s="131" t="s">
        <v>533</v>
      </c>
      <c r="I41" t="s">
        <v>2610</v>
      </c>
    </row>
    <row r="42" spans="1:19" x14ac:dyDescent="0.2">
      <c r="A42" s="127" t="s">
        <v>3176</v>
      </c>
      <c r="B42" s="133" t="s">
        <v>531</v>
      </c>
      <c r="C42" s="127" t="str">
        <f t="shared" si="0"/>
        <v>Fornecimento de Materiais e Equipamentos (aquisição direta)-L</v>
      </c>
      <c r="E42" s="131" t="s">
        <v>533</v>
      </c>
      <c r="F42" s="131" t="s">
        <v>533</v>
      </c>
      <c r="G42" s="131" t="s">
        <v>533</v>
      </c>
      <c r="I42" t="s">
        <v>2610</v>
      </c>
      <c r="J42" s="127" t="s">
        <v>3177</v>
      </c>
    </row>
    <row r="43" spans="1:19" ht="21" customHeight="1" x14ac:dyDescent="0.2">
      <c r="A43" s="127" t="s">
        <v>3176</v>
      </c>
      <c r="B43" s="133" t="s">
        <v>3147</v>
      </c>
      <c r="C43" s="127" t="str">
        <f t="shared" si="0"/>
        <v>Fornecimento de Materiais e Equipamentos (aquisição direta)-BDI PAD</v>
      </c>
      <c r="E43" s="131" t="s">
        <v>533</v>
      </c>
      <c r="F43" s="131" t="s">
        <v>533</v>
      </c>
      <c r="G43" s="131" t="s">
        <v>533</v>
      </c>
      <c r="I43" t="s">
        <v>2610</v>
      </c>
      <c r="J43" s="323"/>
      <c r="K43" s="323"/>
      <c r="L43" s="323"/>
      <c r="M43" s="323"/>
      <c r="N43" s="323"/>
      <c r="O43" s="323"/>
      <c r="P43" s="323"/>
      <c r="Q43" s="323"/>
      <c r="R43" s="323"/>
      <c r="S43" s="323"/>
    </row>
    <row r="44" spans="1:19" x14ac:dyDescent="0.2">
      <c r="A44" s="127" t="s">
        <v>3178</v>
      </c>
      <c r="B44" s="130" t="s">
        <v>3179</v>
      </c>
      <c r="C44" s="127" t="str">
        <f t="shared" si="0"/>
        <v>Estudos e Projetos, Planos e Gerenciamento e outros correlatos-K1</v>
      </c>
      <c r="E44" s="131" t="s">
        <v>533</v>
      </c>
      <c r="F44" s="131" t="s">
        <v>533</v>
      </c>
      <c r="G44" s="131" t="s">
        <v>533</v>
      </c>
      <c r="I44" t="s">
        <v>2610</v>
      </c>
    </row>
    <row r="45" spans="1:19" x14ac:dyDescent="0.2">
      <c r="A45" s="127" t="str">
        <f>A44</f>
        <v>Estudos e Projetos, Planos e Gerenciamento e outros correlatos</v>
      </c>
      <c r="B45" s="130" t="s">
        <v>3180</v>
      </c>
      <c r="C45" s="127" t="str">
        <f t="shared" si="0"/>
        <v>Estudos e Projetos, Planos e Gerenciamento e outros correlatos-K2</v>
      </c>
      <c r="E45" s="131" t="s">
        <v>533</v>
      </c>
      <c r="F45" s="131">
        <v>0.2</v>
      </c>
      <c r="G45" s="131" t="s">
        <v>533</v>
      </c>
      <c r="I45" t="s">
        <v>2610</v>
      </c>
      <c r="J45" s="324" t="s">
        <v>3191</v>
      </c>
      <c r="K45" s="324"/>
      <c r="L45" s="324"/>
      <c r="M45" s="324"/>
      <c r="P45" s="325" t="s">
        <v>3206</v>
      </c>
      <c r="Q45" s="325"/>
      <c r="R45" s="325"/>
      <c r="S45" s="325"/>
    </row>
    <row r="46" spans="1:19" x14ac:dyDescent="0.2">
      <c r="A46" s="127" t="str">
        <f>A45</f>
        <v>Estudos e Projetos, Planos e Gerenciamento e outros correlatos</v>
      </c>
      <c r="B46" s="130"/>
      <c r="C46" s="127" t="str">
        <f t="shared" si="0"/>
        <v>Estudos e Projetos, Planos e Gerenciamento e outros correlatos-</v>
      </c>
      <c r="E46" s="131" t="s">
        <v>533</v>
      </c>
      <c r="F46" s="131" t="s">
        <v>533</v>
      </c>
      <c r="G46" s="131" t="s">
        <v>533</v>
      </c>
      <c r="I46" t="s">
        <v>2610</v>
      </c>
      <c r="J46" s="326" t="s">
        <v>3181</v>
      </c>
      <c r="K46" s="326"/>
      <c r="L46" s="326"/>
      <c r="M46" s="326"/>
      <c r="O46" s="152"/>
      <c r="P46" s="153" t="s">
        <v>3182</v>
      </c>
      <c r="Q46" s="154"/>
      <c r="R46" s="154"/>
      <c r="S46" s="154"/>
    </row>
    <row r="47" spans="1:19" ht="30" customHeight="1" x14ac:dyDescent="0.2">
      <c r="A47" s="127" t="str">
        <f>A46</f>
        <v>Estudos e Projetos, Planos e Gerenciamento e outros correlatos</v>
      </c>
      <c r="B47" s="130"/>
      <c r="C47" s="127" t="str">
        <f t="shared" si="0"/>
        <v>Estudos e Projetos, Planos e Gerenciamento e outros correlatos-</v>
      </c>
      <c r="E47" s="131" t="s">
        <v>533</v>
      </c>
      <c r="F47" s="131" t="s">
        <v>533</v>
      </c>
      <c r="G47" s="131" t="s">
        <v>533</v>
      </c>
      <c r="I47" t="s">
        <v>2610</v>
      </c>
    </row>
    <row r="48" spans="1:19" ht="15" x14ac:dyDescent="0.2">
      <c r="A48" s="127" t="str">
        <f>A47</f>
        <v>Estudos e Projetos, Planos e Gerenciamento e outros correlatos</v>
      </c>
      <c r="B48" s="130" t="s">
        <v>3183</v>
      </c>
      <c r="C48" s="127" t="str">
        <f t="shared" si="0"/>
        <v>Estudos e Projetos, Planos e Gerenciamento e outros correlatos-K3</v>
      </c>
      <c r="E48" s="131" t="s">
        <v>533</v>
      </c>
      <c r="F48" s="131">
        <v>0.12</v>
      </c>
      <c r="G48" s="131" t="s">
        <v>533</v>
      </c>
      <c r="I48" t="s">
        <v>2610</v>
      </c>
      <c r="J48" s="327"/>
      <c r="K48" s="327"/>
      <c r="L48" s="327"/>
      <c r="M48" s="327"/>
      <c r="N48" s="155"/>
    </row>
    <row r="49" spans="1:26" ht="12.75" customHeight="1" x14ac:dyDescent="0.2">
      <c r="A49" s="127" t="str">
        <f>A48</f>
        <v>Estudos e Projetos, Planos e Gerenciamento e outros correlatos</v>
      </c>
      <c r="B49" s="133" t="s">
        <v>3147</v>
      </c>
      <c r="C49" s="127" t="str">
        <f t="shared" si="0"/>
        <v>Estudos e Projetos, Planos e Gerenciamento e outros correlatos-BDI PAD</v>
      </c>
      <c r="E49" s="131" t="s">
        <v>533</v>
      </c>
      <c r="F49" s="131" t="s">
        <v>533</v>
      </c>
      <c r="G49" s="131" t="s">
        <v>533</v>
      </c>
      <c r="I49" t="s">
        <v>2610</v>
      </c>
      <c r="J49" s="334" t="s">
        <v>537</v>
      </c>
      <c r="K49" s="334"/>
      <c r="L49" s="334"/>
      <c r="M49" s="334"/>
    </row>
    <row r="50" spans="1:26" x14ac:dyDescent="0.2">
      <c r="B50" s="133"/>
      <c r="E50" s="131"/>
      <c r="F50" s="131"/>
      <c r="G50" s="131"/>
      <c r="I50" t="s">
        <v>2610</v>
      </c>
      <c r="J50" s="156" t="s">
        <v>3184</v>
      </c>
      <c r="K50" s="157" t="s">
        <v>3192</v>
      </c>
      <c r="L50" s="158"/>
      <c r="M50" s="158"/>
      <c r="N50" s="155"/>
    </row>
    <row r="51" spans="1:26" x14ac:dyDescent="0.2">
      <c r="A51"/>
      <c r="B51"/>
      <c r="C51"/>
      <c r="D51"/>
      <c r="E51"/>
      <c r="F51"/>
      <c r="G51"/>
      <c r="I51" t="s">
        <v>2610</v>
      </c>
      <c r="J51" s="156" t="s">
        <v>3185</v>
      </c>
      <c r="K51" s="157" t="s">
        <v>3237</v>
      </c>
      <c r="L51" s="158"/>
      <c r="M51" s="158"/>
      <c r="N51" s="155"/>
    </row>
    <row r="52" spans="1:26" x14ac:dyDescent="0.2">
      <c r="A52"/>
      <c r="B52"/>
      <c r="C52"/>
      <c r="D52"/>
      <c r="E52"/>
      <c r="F52"/>
      <c r="G52"/>
      <c r="I52" t="s">
        <v>2610</v>
      </c>
      <c r="J52" s="156" t="s">
        <v>3186</v>
      </c>
      <c r="K52" s="157" t="s">
        <v>3193</v>
      </c>
      <c r="L52" s="158"/>
      <c r="M52" s="158"/>
      <c r="N52" s="155"/>
    </row>
    <row r="53" spans="1:26" x14ac:dyDescent="0.2">
      <c r="A53"/>
      <c r="B53"/>
      <c r="C53"/>
      <c r="D53"/>
      <c r="E53"/>
      <c r="F53"/>
      <c r="G53"/>
      <c r="I53" t="s">
        <v>2610</v>
      </c>
      <c r="J53" s="156"/>
      <c r="K53" s="159"/>
      <c r="L53" s="158"/>
      <c r="M53" s="158"/>
      <c r="N53" s="155"/>
    </row>
    <row r="54" spans="1:26" ht="15.75" hidden="1" x14ac:dyDescent="0.25">
      <c r="A54"/>
      <c r="B54"/>
      <c r="C54"/>
      <c r="D54"/>
      <c r="E54"/>
      <c r="F54"/>
      <c r="G54"/>
      <c r="I54" t="str">
        <f ca="1">IF($S$69=0,"","F")</f>
        <v/>
      </c>
      <c r="J54" s="311" t="s">
        <v>3187</v>
      </c>
      <c r="K54" s="311"/>
      <c r="L54" s="311"/>
      <c r="M54" s="311"/>
      <c r="N54" s="311"/>
      <c r="O54" s="311"/>
      <c r="P54" s="311"/>
      <c r="Q54" s="311"/>
      <c r="R54" s="311"/>
      <c r="S54" s="311"/>
      <c r="U54" s="134" t="e">
        <f>IF(COUNTIF(#REF!,BDI_2.Título)=0,"",IF(OR(Import.BDI.Tipo2="(SELECIONAR)",Import.BDI.Tipo2="",U57&lt;&gt;"",S61=0,S62=0,S63=0,S64=0,S65=0,S66=0),"Falta preencher o BDI 2",""))</f>
        <v>#REF!</v>
      </c>
    </row>
    <row r="55" spans="1:26" hidden="1" x14ac:dyDescent="0.2">
      <c r="A55"/>
      <c r="B55"/>
      <c r="C55"/>
      <c r="D55"/>
      <c r="E55"/>
      <c r="F55"/>
      <c r="G55"/>
      <c r="I55" t="str">
        <f t="shared" ref="I55:I93" ca="1" si="3">IF($S$69=0,"","F")</f>
        <v/>
      </c>
    </row>
    <row r="56" spans="1:26" hidden="1" x14ac:dyDescent="0.2">
      <c r="A56"/>
      <c r="B56"/>
      <c r="C56"/>
      <c r="D56"/>
      <c r="E56"/>
      <c r="F56"/>
      <c r="G56"/>
      <c r="I56" t="str">
        <f t="shared" ca="1" si="3"/>
        <v/>
      </c>
      <c r="J56" s="294" t="s">
        <v>3153</v>
      </c>
      <c r="K56" s="294"/>
      <c r="L56" s="294"/>
      <c r="M56" s="294"/>
      <c r="N56" s="294"/>
      <c r="O56" s="294"/>
      <c r="P56" s="294"/>
      <c r="Q56" s="294"/>
      <c r="R56" s="294"/>
      <c r="S56" s="294"/>
    </row>
    <row r="57" spans="1:26" ht="15" hidden="1" x14ac:dyDescent="0.25">
      <c r="A57"/>
      <c r="B57"/>
      <c r="C57"/>
      <c r="D57"/>
      <c r="E57"/>
      <c r="F57"/>
      <c r="G57"/>
      <c r="I57" t="str">
        <f t="shared" ca="1" si="3"/>
        <v/>
      </c>
      <c r="J57" s="312" t="s">
        <v>3188</v>
      </c>
      <c r="K57" s="312"/>
      <c r="L57" s="312"/>
      <c r="M57" s="312"/>
      <c r="N57" s="312"/>
      <c r="O57" s="312"/>
      <c r="P57" s="312"/>
      <c r="Q57" s="312"/>
      <c r="R57" s="312"/>
      <c r="S57" s="312"/>
      <c r="T57" s="139" t="e">
        <f ca="1">IF(U57="","","◄")</f>
        <v>#REF!</v>
      </c>
      <c r="U57" s="140" t="e">
        <f ca="1">IF(AND(OR(S69&gt;0,COUNTIF(#REF!,BDI_2.Título)&gt;0),OR(Import.BDI.Tipo2="(SELECIONAR)",Import.BDI.Tipo2="")),"Selecione o Tipo de obra","")</f>
        <v>#REF!</v>
      </c>
    </row>
    <row r="58" spans="1:26" hidden="1" x14ac:dyDescent="0.2">
      <c r="A58"/>
      <c r="B58"/>
      <c r="C58"/>
      <c r="D58"/>
      <c r="E58"/>
      <c r="F58"/>
      <c r="G58"/>
      <c r="I58" t="str">
        <f t="shared" ca="1" si="3"/>
        <v/>
      </c>
    </row>
    <row r="59" spans="1:26" ht="12.75" hidden="1" customHeight="1" x14ac:dyDescent="0.2">
      <c r="A59"/>
      <c r="B59"/>
      <c r="C59"/>
      <c r="D59"/>
      <c r="E59"/>
      <c r="F59"/>
      <c r="G59"/>
      <c r="I59" t="str">
        <f t="shared" ca="1" si="3"/>
        <v/>
      </c>
      <c r="J59" s="313" t="s">
        <v>3154</v>
      </c>
      <c r="K59" s="313"/>
      <c r="L59" s="313"/>
      <c r="M59" s="313"/>
      <c r="N59" s="313"/>
      <c r="O59" s="313"/>
      <c r="P59" s="313"/>
      <c r="Q59" s="313"/>
      <c r="R59" s="313" t="s">
        <v>3155</v>
      </c>
      <c r="S59" s="314" t="s">
        <v>3156</v>
      </c>
      <c r="U59" s="314" t="s">
        <v>3157</v>
      </c>
      <c r="V59" s="314"/>
      <c r="W59" s="314"/>
      <c r="X59" s="306" t="s">
        <v>3158</v>
      </c>
      <c r="Y59" s="306" t="s">
        <v>3159</v>
      </c>
      <c r="Z59" s="306" t="s">
        <v>3160</v>
      </c>
    </row>
    <row r="60" spans="1:26" ht="12.75" hidden="1" customHeight="1" x14ac:dyDescent="0.2">
      <c r="A60"/>
      <c r="B60"/>
      <c r="C60"/>
      <c r="D60"/>
      <c r="E60"/>
      <c r="F60"/>
      <c r="G60"/>
      <c r="I60" t="str">
        <f t="shared" ca="1" si="3"/>
        <v/>
      </c>
      <c r="J60" s="313"/>
      <c r="K60" s="313"/>
      <c r="L60" s="313"/>
      <c r="M60" s="313"/>
      <c r="N60" s="313"/>
      <c r="O60" s="313"/>
      <c r="P60" s="313"/>
      <c r="Q60" s="313"/>
      <c r="R60" s="313"/>
      <c r="S60" s="314"/>
      <c r="U60" s="314"/>
      <c r="V60" s="314"/>
      <c r="W60" s="314"/>
      <c r="X60" s="306"/>
      <c r="Y60" s="306"/>
      <c r="Z60" s="306"/>
    </row>
    <row r="61" spans="1:26" ht="15" hidden="1" customHeight="1" x14ac:dyDescent="0.2">
      <c r="A61"/>
      <c r="B61"/>
      <c r="C61"/>
      <c r="D61"/>
      <c r="E61"/>
      <c r="F61"/>
      <c r="G61"/>
      <c r="I61" t="str">
        <f t="shared" ca="1" si="3"/>
        <v/>
      </c>
      <c r="J61" s="307" t="str">
        <f>IF($J$17=$A$146,"Encargos Sociais incidentes sobre a mão de obra","Administração Central")</f>
        <v>Administração Central</v>
      </c>
      <c r="K61" s="307"/>
      <c r="L61" s="307"/>
      <c r="M61" s="307"/>
      <c r="N61" s="307"/>
      <c r="O61" s="307"/>
      <c r="P61" s="307"/>
      <c r="Q61" s="307"/>
      <c r="R61" s="141" t="str">
        <f>IF($J57=$A$146,"K1","AC")</f>
        <v>AC</v>
      </c>
      <c r="S61" s="142"/>
      <c r="T61" s="143" t="str">
        <f t="shared" ref="T61:T66" si="4">IF(AND($U$14&lt;&gt;"",S61=""),"◄","")</f>
        <v/>
      </c>
      <c r="U61" s="308" t="str">
        <f>IFERROR(IF(AND(S61&gt;=X61,S61&lt;=Z61),"OK","FORA DO INTERVALO"),"-")</f>
        <v>-</v>
      </c>
      <c r="V61" s="309"/>
      <c r="W61" s="310"/>
      <c r="X61" s="144" t="e">
        <f>VLOOKUP(CONCATENATE(J57,"-",R61),$C$2:$G$136,3,FALSE)</f>
        <v>#N/A</v>
      </c>
      <c r="Y61" s="144" t="e">
        <f>VLOOKUP(CONCATENATE(J57,"-",R61),$C$2:$G$136,4,FALSE)</f>
        <v>#N/A</v>
      </c>
      <c r="Z61" s="144" t="e">
        <f>VLOOKUP(CONCATENATE(J57,"-",R61),$C$2:$G$136,5,FALSE)</f>
        <v>#N/A</v>
      </c>
    </row>
    <row r="62" spans="1:26" ht="15" hidden="1" customHeight="1" x14ac:dyDescent="0.2">
      <c r="A62"/>
      <c r="B62"/>
      <c r="C62"/>
      <c r="D62"/>
      <c r="E62"/>
      <c r="F62"/>
      <c r="G62"/>
      <c r="I62" t="str">
        <f t="shared" ca="1" si="3"/>
        <v/>
      </c>
      <c r="J62" s="307" t="str">
        <f>IF($J$17=$A$146,"Administração Central da empresa ou consultoria - overhead","Seguro e Garantia")</f>
        <v>Seguro e Garantia</v>
      </c>
      <c r="K62" s="307"/>
      <c r="L62" s="307"/>
      <c r="M62" s="307"/>
      <c r="N62" s="307"/>
      <c r="O62" s="307"/>
      <c r="P62" s="307"/>
      <c r="Q62" s="307"/>
      <c r="R62" s="141" t="str">
        <f>IF($J57=$A$146,"K2","SG")</f>
        <v>SG</v>
      </c>
      <c r="S62" s="142"/>
      <c r="T62" s="143" t="str">
        <f t="shared" si="4"/>
        <v/>
      </c>
      <c r="U62" s="308" t="str">
        <f t="shared" ref="U62:U67" si="5">IFERROR(IF(AND(S62&gt;=X62,S62&lt;=Z62),"OK","FORA DO INTERVALO"),"-")</f>
        <v>-</v>
      </c>
      <c r="V62" s="309"/>
      <c r="W62" s="310"/>
      <c r="X62" s="144" t="e">
        <f>VLOOKUP(CONCATENATE(J57,"-",R62),$C$2:$G$136,3,FALSE)</f>
        <v>#N/A</v>
      </c>
      <c r="Y62" s="144" t="e">
        <f>VLOOKUP(CONCATENATE(J57,"-",R62),$C$2:$G$136,4,FALSE)</f>
        <v>#N/A</v>
      </c>
      <c r="Z62" s="144" t="e">
        <f>VLOOKUP(CONCATENATE(J57,"-",R62),$C$2:$G$136,5,FALSE)</f>
        <v>#N/A</v>
      </c>
    </row>
    <row r="63" spans="1:26" ht="15" hidden="1" customHeight="1" x14ac:dyDescent="0.2">
      <c r="A63"/>
      <c r="B63"/>
      <c r="C63"/>
      <c r="D63"/>
      <c r="E63"/>
      <c r="F63"/>
      <c r="G63"/>
      <c r="I63" t="str">
        <f t="shared" ca="1" si="3"/>
        <v/>
      </c>
      <c r="J63" s="307" t="str">
        <f>IF($J$17=$A$146,"","Risco")</f>
        <v>Risco</v>
      </c>
      <c r="K63" s="307"/>
      <c r="L63" s="307"/>
      <c r="M63" s="307"/>
      <c r="N63" s="307"/>
      <c r="O63" s="307"/>
      <c r="P63" s="307"/>
      <c r="Q63" s="307"/>
      <c r="R63" s="141" t="str">
        <f>IF($J57=$A$146,"","R")</f>
        <v>R</v>
      </c>
      <c r="S63" s="142"/>
      <c r="T63" s="143" t="str">
        <f t="shared" si="4"/>
        <v/>
      </c>
      <c r="U63" s="308" t="str">
        <f t="shared" si="5"/>
        <v>-</v>
      </c>
      <c r="V63" s="309"/>
      <c r="W63" s="310"/>
      <c r="X63" s="144" t="e">
        <f>VLOOKUP(CONCATENATE(J57,"-",R63),$C$2:$G$136,3,FALSE)</f>
        <v>#N/A</v>
      </c>
      <c r="Y63" s="144" t="e">
        <f>VLOOKUP(CONCATENATE(J57,"-",R63),$C$2:$G$136,4,FALSE)</f>
        <v>#N/A</v>
      </c>
      <c r="Z63" s="144" t="e">
        <f>VLOOKUP(CONCATENATE(J57,"-",R63),$C$2:$G$136,5,FALSE)</f>
        <v>#N/A</v>
      </c>
    </row>
    <row r="64" spans="1:26" ht="15" hidden="1" customHeight="1" x14ac:dyDescent="0.2">
      <c r="A64"/>
      <c r="B64"/>
      <c r="C64"/>
      <c r="D64"/>
      <c r="E64"/>
      <c r="F64"/>
      <c r="G64"/>
      <c r="I64" t="str">
        <f t="shared" ca="1" si="3"/>
        <v/>
      </c>
      <c r="J64" s="307" t="str">
        <f>IF($J$17=$A$146,"","Despesas Financeiras")</f>
        <v>Despesas Financeiras</v>
      </c>
      <c r="K64" s="307"/>
      <c r="L64" s="307"/>
      <c r="M64" s="307"/>
      <c r="N64" s="307"/>
      <c r="O64" s="307"/>
      <c r="P64" s="307"/>
      <c r="Q64" s="307"/>
      <c r="R64" s="141" t="str">
        <f>IF($J57=$A$146,"","DF")</f>
        <v>DF</v>
      </c>
      <c r="S64" s="142"/>
      <c r="T64" s="143" t="str">
        <f t="shared" si="4"/>
        <v/>
      </c>
      <c r="U64" s="308" t="str">
        <f t="shared" si="5"/>
        <v>-</v>
      </c>
      <c r="V64" s="309"/>
      <c r="W64" s="310"/>
      <c r="X64" s="144" t="e">
        <f>VLOOKUP(CONCATENATE(J57,"-",R64),$C$2:$G$136,3,FALSE)</f>
        <v>#N/A</v>
      </c>
      <c r="Y64" s="144" t="e">
        <f>VLOOKUP(CONCATENATE(J57,"-",R64),$C$2:$G$136,4,FALSE)</f>
        <v>#N/A</v>
      </c>
      <c r="Z64" s="144" t="e">
        <f>VLOOKUP(CONCATENATE(J57,"-",R64),$C$2:$G$136,5,FALSE)</f>
        <v>#N/A</v>
      </c>
    </row>
    <row r="65" spans="1:26" ht="15" hidden="1" customHeight="1" x14ac:dyDescent="0.2">
      <c r="A65"/>
      <c r="B65"/>
      <c r="C65"/>
      <c r="D65"/>
      <c r="E65"/>
      <c r="F65"/>
      <c r="G65"/>
      <c r="I65" t="str">
        <f t="shared" ca="1" si="3"/>
        <v/>
      </c>
      <c r="J65" s="307" t="str">
        <f>IF($J$17=$A$146,"Margem bruta da empresa de consultoria","Lucro")</f>
        <v>Lucro</v>
      </c>
      <c r="K65" s="307"/>
      <c r="L65" s="307"/>
      <c r="M65" s="307"/>
      <c r="N65" s="307"/>
      <c r="O65" s="307"/>
      <c r="P65" s="307"/>
      <c r="Q65" s="307"/>
      <c r="R65" s="141" t="str">
        <f>IF($J57=$A$146,"K3","L")</f>
        <v>L</v>
      </c>
      <c r="S65" s="142"/>
      <c r="T65" s="143" t="str">
        <f t="shared" si="4"/>
        <v/>
      </c>
      <c r="U65" s="308" t="str">
        <f t="shared" si="5"/>
        <v>-</v>
      </c>
      <c r="V65" s="309"/>
      <c r="W65" s="310"/>
      <c r="X65" s="144" t="e">
        <f>VLOOKUP(CONCATENATE(J57,"-",R65),$C$2:$G$136,3,FALSE)</f>
        <v>#N/A</v>
      </c>
      <c r="Y65" s="144" t="e">
        <f>VLOOKUP(CONCATENATE(J57,"-",R65),$C$2:$G$136,4,FALSE)</f>
        <v>#N/A</v>
      </c>
      <c r="Z65" s="144" t="e">
        <f>VLOOKUP(CONCATENATE(J57,"-",R65),$C$2:$G$136,5,FALSE)</f>
        <v>#N/A</v>
      </c>
    </row>
    <row r="66" spans="1:26" ht="15" hidden="1" customHeight="1" x14ac:dyDescent="0.2">
      <c r="A66"/>
      <c r="B66"/>
      <c r="C66"/>
      <c r="D66"/>
      <c r="E66"/>
      <c r="F66"/>
      <c r="G66"/>
      <c r="I66" t="str">
        <f t="shared" ca="1" si="3"/>
        <v/>
      </c>
      <c r="J66" s="307" t="s">
        <v>3163</v>
      </c>
      <c r="K66" s="307"/>
      <c r="L66" s="307"/>
      <c r="M66" s="307"/>
      <c r="N66" s="307"/>
      <c r="O66" s="307"/>
      <c r="P66" s="307"/>
      <c r="Q66" s="307"/>
      <c r="R66" s="141" t="s">
        <v>3164</v>
      </c>
      <c r="S66" s="142"/>
      <c r="T66" s="143" t="str">
        <f t="shared" si="4"/>
        <v/>
      </c>
      <c r="U66" s="308" t="str">
        <f t="shared" si="5"/>
        <v>FORA DO INTERVALO</v>
      </c>
      <c r="V66" s="309"/>
      <c r="W66" s="310"/>
      <c r="X66" s="144">
        <v>3.6499999999999998E-2</v>
      </c>
      <c r="Y66" s="144">
        <v>3.6499999999999998E-2</v>
      </c>
      <c r="Z66" s="144">
        <v>3.6499999999999998E-2</v>
      </c>
    </row>
    <row r="67" spans="1:26" ht="15" hidden="1" customHeight="1" x14ac:dyDescent="0.2">
      <c r="A67"/>
      <c r="B67"/>
      <c r="C67"/>
      <c r="D67"/>
      <c r="E67"/>
      <c r="F67"/>
      <c r="G67"/>
      <c r="I67" t="str">
        <f t="shared" ca="1" si="3"/>
        <v/>
      </c>
      <c r="J67" s="307" t="s">
        <v>3165</v>
      </c>
      <c r="K67" s="307"/>
      <c r="L67" s="307"/>
      <c r="M67" s="307"/>
      <c r="N67" s="307"/>
      <c r="O67" s="307"/>
      <c r="P67" s="307"/>
      <c r="Q67" s="307"/>
      <c r="R67" s="141" t="s">
        <v>535</v>
      </c>
      <c r="S67" s="144">
        <f ca="1">IF(AND($J57&lt;&gt;$A$145,COUNTA(OFFSET(S60,1,0,6))&gt;0),$R$11*$R$10,0)</f>
        <v>0</v>
      </c>
      <c r="U67" s="308" t="str">
        <f t="shared" ca="1" si="5"/>
        <v>OK</v>
      </c>
      <c r="V67" s="309"/>
      <c r="W67" s="310"/>
      <c r="X67" s="144">
        <v>0</v>
      </c>
      <c r="Y67" s="144">
        <v>2.5000000000000001E-2</v>
      </c>
      <c r="Z67" s="144">
        <v>0.05</v>
      </c>
    </row>
    <row r="68" spans="1:26" ht="15" hidden="1" customHeight="1" x14ac:dyDescent="0.2">
      <c r="A68"/>
      <c r="B68"/>
      <c r="C68"/>
      <c r="D68"/>
      <c r="E68"/>
      <c r="F68"/>
      <c r="G68"/>
      <c r="I68" t="str">
        <f t="shared" ca="1" si="3"/>
        <v/>
      </c>
      <c r="J68" s="307" t="s">
        <v>3166</v>
      </c>
      <c r="K68" s="307"/>
      <c r="L68" s="307"/>
      <c r="M68" s="307"/>
      <c r="N68" s="307"/>
      <c r="O68" s="307"/>
      <c r="P68" s="307"/>
      <c r="Q68" s="307"/>
      <c r="R68" s="141" t="s">
        <v>536</v>
      </c>
      <c r="S68" s="144" t="e">
        <f t="array" aca="1" ref="S68" ca="1">IF(BDI.Opcao&lt;&gt;"Desonerado",0,IF(AND($J57&lt;&gt;$A$145,COUNTA(OFFSET(S60,1,0,6))&gt;0),IF(YEAR(Import.DataBase)&lt;2025,4.5%,IF(YEAR(Import.DataBase)=2025,3.6%,IF(YEAR(Import.DataBase)=2026,2.7%,IF(YEAR(Import.DataBase)=2027,1.8%,0%)))),0%))</f>
        <v>#REF!</v>
      </c>
      <c r="U68" s="308" t="s">
        <v>3167</v>
      </c>
      <c r="V68" s="309"/>
      <c r="W68" s="310"/>
      <c r="X68" s="145" t="e">
        <f ca="1">$S68</f>
        <v>#REF!</v>
      </c>
      <c r="Y68" s="145" t="e">
        <f ca="1">$S68</f>
        <v>#REF!</v>
      </c>
      <c r="Z68" s="145" t="e">
        <f ca="1">$S68</f>
        <v>#REF!</v>
      </c>
    </row>
    <row r="69" spans="1:26" ht="15" hidden="1" customHeight="1" x14ac:dyDescent="0.2">
      <c r="A69"/>
      <c r="B69"/>
      <c r="C69"/>
      <c r="D69"/>
      <c r="E69"/>
      <c r="F69"/>
      <c r="G69"/>
      <c r="I69" t="str">
        <f t="shared" ca="1" si="3"/>
        <v/>
      </c>
      <c r="J69" s="307" t="s">
        <v>3168</v>
      </c>
      <c r="K69" s="307"/>
      <c r="L69" s="307"/>
      <c r="M69" s="307"/>
      <c r="N69" s="307"/>
      <c r="O69" s="307"/>
      <c r="P69" s="307"/>
      <c r="Q69" s="307"/>
      <c r="R69" s="146" t="s">
        <v>3147</v>
      </c>
      <c r="S69" s="144">
        <f ca="1">IF($J57=$A$145,0,ROUND((((1+S61+S62+S63)*(1+S64)*(1+S65)/(1-(S66+S67)))-1),4))</f>
        <v>0</v>
      </c>
      <c r="U69" s="314" t="str">
        <f ca="1">IFERROR(IF(OR($J$17=$A$146,$J$17=$A$145,AND(S69&gt;=X69,S69&lt;=Z69)),"OK","FORA DO INTERVALO"),IF(S69=0,"OK","Selecione o Tipo de obra"))</f>
        <v>OK</v>
      </c>
      <c r="V69" s="314"/>
      <c r="W69" s="314"/>
      <c r="X69" s="144" t="e">
        <f>IF($J57=$A$145,0,VLOOKUP(CONCATENATE($J57,"-",$R69),$C$2:$G$136,3,FALSE))</f>
        <v>#N/A</v>
      </c>
      <c r="Y69" s="144" t="e">
        <f>IF($J57=$A$145,0,VLOOKUP(CONCATENATE($J57,"-",$R69),$C$2:$G$136,4,FALSE))</f>
        <v>#N/A</v>
      </c>
      <c r="Z69" s="144" t="e">
        <f>IF($J57=$A$145,0,VLOOKUP(CONCATENATE($J57,"-",$R69),$C$2:$G$136,5,FALSE))</f>
        <v>#N/A</v>
      </c>
    </row>
    <row r="70" spans="1:26" ht="15" hidden="1" customHeight="1" x14ac:dyDescent="0.2">
      <c r="A70"/>
      <c r="B70"/>
      <c r="C70"/>
      <c r="D70"/>
      <c r="E70"/>
      <c r="F70"/>
      <c r="G70"/>
      <c r="I70" t="str">
        <f t="shared" ca="1" si="3"/>
        <v/>
      </c>
      <c r="J70" s="318" t="s">
        <v>3169</v>
      </c>
      <c r="K70" s="318"/>
      <c r="L70" s="318"/>
      <c r="M70" s="318"/>
      <c r="N70" s="318"/>
      <c r="O70" s="318"/>
      <c r="P70" s="318"/>
      <c r="Q70" s="318"/>
      <c r="R70" s="147" t="s">
        <v>3170</v>
      </c>
      <c r="S70" s="148" t="e">
        <f ca="1">IF($J57=$A$145,0,ROUND((((1+S61+S62+S63)*(1+S64)*(1+S65)/(1-(S66+S67+S68)))-1),4))</f>
        <v>#REF!</v>
      </c>
    </row>
    <row r="71" spans="1:26" ht="15" hidden="1" customHeight="1" x14ac:dyDescent="0.2">
      <c r="A71"/>
      <c r="B71"/>
      <c r="C71"/>
      <c r="D71"/>
      <c r="E71"/>
      <c r="F71"/>
      <c r="G71"/>
      <c r="I71" t="str">
        <f t="shared" ca="1" si="3"/>
        <v/>
      </c>
    </row>
    <row r="72" spans="1:26" ht="15.75" hidden="1" x14ac:dyDescent="0.2">
      <c r="A72"/>
      <c r="B72"/>
      <c r="C72"/>
      <c r="D72"/>
      <c r="E72"/>
      <c r="F72"/>
      <c r="G72"/>
      <c r="I72" t="str">
        <f t="shared" ca="1" si="3"/>
        <v/>
      </c>
      <c r="J72" s="149" t="str">
        <f ca="1">IF(U69&lt;&gt;"ok","X","")</f>
        <v/>
      </c>
      <c r="K72" s="319" t="str">
        <f ca="1">IF(U69&lt;&gt;"ok","Anexo: Relatório Técnico Circunstanciado justificando a adoção do percentual de cada parcela do BDI.","")</f>
        <v/>
      </c>
      <c r="L72" s="319"/>
      <c r="M72" s="319"/>
      <c r="N72" s="319"/>
      <c r="O72" s="319"/>
      <c r="P72" s="319"/>
      <c r="Q72" s="319"/>
      <c r="R72" s="319"/>
      <c r="S72" s="319"/>
    </row>
    <row r="73" spans="1:26" hidden="1" x14ac:dyDescent="0.2">
      <c r="A73"/>
      <c r="B73"/>
      <c r="C73"/>
      <c r="D73"/>
      <c r="E73"/>
      <c r="F73"/>
      <c r="G73"/>
      <c r="I73" t="str">
        <f t="shared" ca="1" si="3"/>
        <v/>
      </c>
    </row>
    <row r="74" spans="1:26" hidden="1" x14ac:dyDescent="0.2">
      <c r="A74"/>
      <c r="B74"/>
      <c r="C74"/>
      <c r="D74"/>
      <c r="E74"/>
      <c r="F74"/>
      <c r="G74"/>
      <c r="I74" t="str">
        <f t="shared" ca="1" si="3"/>
        <v/>
      </c>
      <c r="J74" s="328" t="s">
        <v>3172</v>
      </c>
      <c r="K74" s="328"/>
      <c r="L74" s="328"/>
      <c r="M74" s="328"/>
      <c r="N74" s="328"/>
      <c r="O74" s="328"/>
      <c r="P74" s="328"/>
      <c r="Q74" s="328"/>
      <c r="R74" s="328"/>
      <c r="S74" s="328"/>
    </row>
    <row r="75" spans="1:26" ht="15.75" hidden="1" x14ac:dyDescent="0.25">
      <c r="A75"/>
      <c r="B75"/>
      <c r="C75"/>
      <c r="D75"/>
      <c r="E75"/>
      <c r="F75"/>
      <c r="G75"/>
      <c r="I75" t="str">
        <f t="shared" ca="1" si="3"/>
        <v/>
      </c>
      <c r="J75" s="150"/>
      <c r="K75" s="150"/>
      <c r="L75" s="150"/>
      <c r="M75" s="329" t="s">
        <v>3173</v>
      </c>
      <c r="N75" s="330" t="str">
        <f>IF($J57=$A$146,"(1+K1+K2)*(1+K3)","(1+AC + S + R + G)*(1 + DF)*(1+L)")</f>
        <v>(1+AC + S + R + G)*(1 + DF)*(1+L)</v>
      </c>
      <c r="O75" s="330"/>
      <c r="P75" s="330"/>
      <c r="Q75" s="331" t="s">
        <v>3174</v>
      </c>
      <c r="R75" s="150"/>
      <c r="S75" s="150"/>
    </row>
    <row r="76" spans="1:26" ht="15.75" hidden="1" x14ac:dyDescent="0.2">
      <c r="A76"/>
      <c r="B76"/>
      <c r="C76"/>
      <c r="D76"/>
      <c r="E76"/>
      <c r="F76"/>
      <c r="G76"/>
      <c r="I76" t="str">
        <f t="shared" ca="1" si="3"/>
        <v/>
      </c>
      <c r="J76" s="150"/>
      <c r="K76" s="150"/>
      <c r="L76" s="150"/>
      <c r="M76" s="329"/>
      <c r="N76" s="332" t="s">
        <v>3175</v>
      </c>
      <c r="O76" s="332"/>
      <c r="P76" s="332"/>
      <c r="Q76" s="331"/>
      <c r="R76" s="150"/>
      <c r="S76" s="150"/>
    </row>
    <row r="77" spans="1:26" ht="15" hidden="1" customHeight="1" x14ac:dyDescent="0.2">
      <c r="A77"/>
      <c r="B77"/>
      <c r="C77"/>
      <c r="D77"/>
      <c r="E77"/>
      <c r="F77"/>
      <c r="G77"/>
      <c r="I77" t="str">
        <f t="shared" ca="1" si="3"/>
        <v/>
      </c>
      <c r="J77" s="150"/>
      <c r="K77" s="150"/>
      <c r="L77" s="150"/>
      <c r="M77" s="160"/>
      <c r="N77" s="161"/>
      <c r="O77" s="161"/>
      <c r="P77" s="161"/>
      <c r="Q77" s="162"/>
      <c r="R77" s="150"/>
      <c r="S77" s="150"/>
    </row>
    <row r="78" spans="1:26" ht="50.1" hidden="1" customHeight="1" x14ac:dyDescent="0.2">
      <c r="A78"/>
      <c r="B78"/>
      <c r="C78"/>
      <c r="D78"/>
      <c r="E78"/>
      <c r="F78"/>
      <c r="G78"/>
      <c r="I78" t="str">
        <f t="shared" ca="1" si="3"/>
        <v/>
      </c>
      <c r="J78" s="33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78" s="333"/>
      <c r="L78" s="333"/>
      <c r="M78" s="333"/>
      <c r="N78" s="333"/>
      <c r="O78" s="333"/>
      <c r="P78" s="333"/>
      <c r="Q78" s="333"/>
      <c r="R78" s="333"/>
      <c r="S78" s="333"/>
    </row>
    <row r="79" spans="1:26" hidden="1" x14ac:dyDescent="0.2">
      <c r="A79"/>
      <c r="B79"/>
      <c r="C79"/>
      <c r="D79"/>
      <c r="E79"/>
      <c r="F79"/>
      <c r="G79"/>
      <c r="I79" t="str">
        <f t="shared" ca="1" si="3"/>
        <v/>
      </c>
    </row>
    <row r="80" spans="1:26" ht="50.1" hidden="1" customHeight="1" x14ac:dyDescent="0.2">
      <c r="A80"/>
      <c r="B80"/>
      <c r="C80"/>
      <c r="D80"/>
      <c r="E80"/>
      <c r="F80"/>
      <c r="G80"/>
      <c r="I80" t="str">
        <f t="shared" ca="1" si="3"/>
        <v/>
      </c>
      <c r="J80" s="333" t="e">
        <f ca="1">CONCATENATE("Declaro para os devidos fins que o regime de Contribuição Previdenciária sobre a Receita Bruta adotado para elaboração do orçamento foi ",IF(DESONERACAO="Sim","COM","SEM")," Desoneração, e que esta é a alternativa mais adequada para a Administração Pública.")</f>
        <v>#VALUE!</v>
      </c>
      <c r="K80" s="333"/>
      <c r="L80" s="333"/>
      <c r="M80" s="333"/>
      <c r="N80" s="333"/>
      <c r="O80" s="333"/>
      <c r="P80" s="333"/>
      <c r="Q80" s="333"/>
      <c r="R80" s="333"/>
      <c r="S80" s="333"/>
    </row>
    <row r="81" spans="1:21" hidden="1" x14ac:dyDescent="0.2">
      <c r="A81"/>
      <c r="B81"/>
      <c r="C81"/>
      <c r="D81"/>
      <c r="E81"/>
      <c r="F81"/>
      <c r="G81"/>
      <c r="I81" t="str">
        <f t="shared" ca="1" si="3"/>
        <v/>
      </c>
    </row>
    <row r="82" spans="1:21" hidden="1" x14ac:dyDescent="0.2">
      <c r="A82"/>
      <c r="B82"/>
      <c r="C82"/>
      <c r="D82"/>
      <c r="E82"/>
      <c r="F82"/>
      <c r="G82"/>
      <c r="I82" t="str">
        <f t="shared" ca="1" si="3"/>
        <v/>
      </c>
      <c r="J82" s="127" t="s">
        <v>3177</v>
      </c>
    </row>
    <row r="83" spans="1:21" ht="99.95" hidden="1" customHeight="1" x14ac:dyDescent="0.2">
      <c r="A83"/>
      <c r="B83"/>
      <c r="C83"/>
      <c r="D83"/>
      <c r="E83"/>
      <c r="F83"/>
      <c r="G83"/>
      <c r="I83" t="str">
        <f t="shared" ca="1" si="3"/>
        <v/>
      </c>
      <c r="J83" s="323"/>
      <c r="K83" s="323"/>
      <c r="L83" s="323"/>
      <c r="M83" s="323"/>
      <c r="N83" s="323"/>
      <c r="O83" s="323"/>
      <c r="P83" s="323"/>
      <c r="Q83" s="323"/>
      <c r="R83" s="323"/>
      <c r="S83" s="323"/>
    </row>
    <row r="84" spans="1:21" hidden="1" x14ac:dyDescent="0.2">
      <c r="A84"/>
      <c r="B84"/>
      <c r="C84"/>
      <c r="D84"/>
      <c r="E84"/>
      <c r="F84"/>
      <c r="G84"/>
      <c r="I84" t="str">
        <f t="shared" ca="1" si="3"/>
        <v/>
      </c>
    </row>
    <row r="85" spans="1:21" hidden="1" x14ac:dyDescent="0.2">
      <c r="A85"/>
      <c r="B85"/>
      <c r="C85"/>
      <c r="D85"/>
      <c r="E85"/>
      <c r="F85"/>
      <c r="G85"/>
      <c r="I85" t="str">
        <f t="shared" ca="1" si="3"/>
        <v/>
      </c>
      <c r="J85" s="324" t="e">
        <f>Import.Município</f>
        <v>#REF!</v>
      </c>
      <c r="K85" s="324"/>
      <c r="L85" s="324"/>
      <c r="M85" s="324"/>
      <c r="P85" s="325" t="e">
        <f>#REF!</f>
        <v>#REF!</v>
      </c>
      <c r="Q85" s="325"/>
      <c r="R85" s="325"/>
      <c r="S85" s="325"/>
    </row>
    <row r="86" spans="1:21" hidden="1" x14ac:dyDescent="0.2">
      <c r="A86"/>
      <c r="B86"/>
      <c r="C86"/>
      <c r="D86"/>
      <c r="E86"/>
      <c r="F86"/>
      <c r="G86"/>
      <c r="I86" t="str">
        <f t="shared" ca="1" si="3"/>
        <v/>
      </c>
      <c r="J86" s="326" t="s">
        <v>3181</v>
      </c>
      <c r="K86" s="326"/>
      <c r="L86" s="326"/>
      <c r="M86" s="326"/>
      <c r="O86" s="152"/>
      <c r="P86" s="153" t="s">
        <v>3182</v>
      </c>
      <c r="Q86" s="154"/>
      <c r="R86" s="154"/>
      <c r="S86" s="154"/>
    </row>
    <row r="87" spans="1:21" ht="30" hidden="1" customHeight="1" x14ac:dyDescent="0.2">
      <c r="A87"/>
      <c r="B87"/>
      <c r="C87"/>
      <c r="D87"/>
      <c r="E87"/>
      <c r="F87"/>
      <c r="G87"/>
      <c r="I87" t="str">
        <f t="shared" ca="1" si="3"/>
        <v/>
      </c>
    </row>
    <row r="88" spans="1:21" ht="15" hidden="1" x14ac:dyDescent="0.2">
      <c r="A88"/>
      <c r="B88"/>
      <c r="C88"/>
      <c r="D88"/>
      <c r="E88"/>
      <c r="F88"/>
      <c r="G88"/>
      <c r="I88" t="str">
        <f t="shared" ca="1" si="3"/>
        <v/>
      </c>
      <c r="J88" s="327"/>
      <c r="K88" s="327"/>
      <c r="L88" s="327"/>
      <c r="M88" s="327"/>
      <c r="N88" s="155"/>
    </row>
    <row r="89" spans="1:21" hidden="1" x14ac:dyDescent="0.2">
      <c r="A89"/>
      <c r="B89"/>
      <c r="C89"/>
      <c r="D89"/>
      <c r="E89"/>
      <c r="F89"/>
      <c r="G89"/>
      <c r="I89" t="str">
        <f t="shared" ca="1" si="3"/>
        <v/>
      </c>
      <c r="J89" s="334" t="s">
        <v>537</v>
      </c>
      <c r="K89" s="334"/>
      <c r="L89" s="334"/>
      <c r="M89" s="334"/>
    </row>
    <row r="90" spans="1:21" hidden="1" x14ac:dyDescent="0.2">
      <c r="A90"/>
      <c r="B90"/>
      <c r="C90"/>
      <c r="D90"/>
      <c r="E90"/>
      <c r="F90"/>
      <c r="G90"/>
      <c r="I90" t="str">
        <f t="shared" ca="1" si="3"/>
        <v/>
      </c>
      <c r="J90" s="156" t="s">
        <v>3184</v>
      </c>
      <c r="K90" s="157" t="e">
        <f t="array" ref="K90:K92">Import.RespOrçamento</f>
        <v>#REF!</v>
      </c>
      <c r="L90" s="158"/>
      <c r="M90" s="158"/>
      <c r="N90" s="155"/>
    </row>
    <row r="91" spans="1:21" hidden="1" x14ac:dyDescent="0.2">
      <c r="A91"/>
      <c r="B91"/>
      <c r="C91"/>
      <c r="D91"/>
      <c r="E91"/>
      <c r="F91"/>
      <c r="G91"/>
      <c r="I91" t="str">
        <f t="shared" ca="1" si="3"/>
        <v/>
      </c>
      <c r="J91" s="156" t="s">
        <v>3185</v>
      </c>
      <c r="K91" s="157" t="e">
        <v>#REF!</v>
      </c>
      <c r="L91" s="158"/>
      <c r="M91" s="158"/>
      <c r="N91" s="155"/>
    </row>
    <row r="92" spans="1:21" hidden="1" x14ac:dyDescent="0.2">
      <c r="A92"/>
      <c r="B92"/>
      <c r="C92"/>
      <c r="D92"/>
      <c r="E92"/>
      <c r="F92"/>
      <c r="G92"/>
      <c r="I92" t="str">
        <f t="shared" ca="1" si="3"/>
        <v/>
      </c>
      <c r="J92" s="156" t="s">
        <v>3186</v>
      </c>
      <c r="K92" s="157" t="e">
        <v>#REF!</v>
      </c>
      <c r="L92" s="158"/>
      <c r="M92" s="158"/>
      <c r="N92" s="155"/>
    </row>
    <row r="93" spans="1:21" hidden="1" x14ac:dyDescent="0.2">
      <c r="A93"/>
      <c r="B93"/>
      <c r="C93"/>
      <c r="D93"/>
      <c r="E93"/>
      <c r="F93"/>
      <c r="G93"/>
      <c r="I93" t="str">
        <f t="shared" ca="1" si="3"/>
        <v/>
      </c>
      <c r="J93" s="156"/>
      <c r="K93" s="159"/>
      <c r="L93" s="158"/>
      <c r="M93" s="158"/>
      <c r="N93" s="155"/>
    </row>
    <row r="94" spans="1:21" ht="15.75" hidden="1" x14ac:dyDescent="0.25">
      <c r="A94"/>
      <c r="B94"/>
      <c r="C94"/>
      <c r="D94"/>
      <c r="E94"/>
      <c r="F94"/>
      <c r="G94"/>
      <c r="I94" t="str">
        <f ca="1">IF($S$109=0,"","F")</f>
        <v/>
      </c>
      <c r="J94" s="311" t="s">
        <v>3189</v>
      </c>
      <c r="K94" s="311"/>
      <c r="L94" s="311"/>
      <c r="M94" s="311"/>
      <c r="N94" s="311"/>
      <c r="O94" s="311"/>
      <c r="P94" s="311"/>
      <c r="Q94" s="311"/>
      <c r="R94" s="311"/>
      <c r="S94" s="311"/>
      <c r="U94" s="134" t="e">
        <f>IF(COUNTIF(#REF!,BDI_3.Título)=0,"",IF(OR(Import.BDI.Tipo3="(SELECIONAR)",Import.BDI.Tipo3="",U97&lt;&gt;"",S101=0,S102=0,S103=0,S104=0,S105=0,S106=0),"Falta preencher o BDI 3",""))</f>
        <v>#REF!</v>
      </c>
    </row>
    <row r="95" spans="1:21" hidden="1" x14ac:dyDescent="0.2">
      <c r="A95"/>
      <c r="B95"/>
      <c r="C95"/>
      <c r="D95"/>
      <c r="E95"/>
      <c r="F95"/>
      <c r="G95"/>
      <c r="I95" t="str">
        <f t="shared" ref="I95:I132" ca="1" si="6">IF($S$109=0,"","F")</f>
        <v/>
      </c>
    </row>
    <row r="96" spans="1:21" hidden="1" x14ac:dyDescent="0.2">
      <c r="A96"/>
      <c r="B96"/>
      <c r="C96"/>
      <c r="D96"/>
      <c r="E96"/>
      <c r="F96"/>
      <c r="G96"/>
      <c r="I96" t="str">
        <f t="shared" ca="1" si="6"/>
        <v/>
      </c>
      <c r="J96" s="294" t="s">
        <v>3153</v>
      </c>
      <c r="K96" s="294"/>
      <c r="L96" s="294"/>
      <c r="M96" s="294"/>
      <c r="N96" s="294"/>
      <c r="O96" s="294"/>
      <c r="P96" s="294"/>
      <c r="Q96" s="294"/>
      <c r="R96" s="294"/>
      <c r="S96" s="294"/>
    </row>
    <row r="97" spans="1:26" ht="15" hidden="1" x14ac:dyDescent="0.25">
      <c r="A97"/>
      <c r="B97"/>
      <c r="C97"/>
      <c r="D97"/>
      <c r="E97"/>
      <c r="F97"/>
      <c r="G97"/>
      <c r="I97" t="str">
        <f t="shared" ca="1" si="6"/>
        <v/>
      </c>
      <c r="J97" s="312" t="s">
        <v>3188</v>
      </c>
      <c r="K97" s="312"/>
      <c r="L97" s="312"/>
      <c r="M97" s="312"/>
      <c r="N97" s="312"/>
      <c r="O97" s="312"/>
      <c r="P97" s="312"/>
      <c r="Q97" s="312"/>
      <c r="R97" s="312"/>
      <c r="S97" s="312"/>
      <c r="T97" s="139" t="e">
        <f ca="1">IF(U97="","","◄")</f>
        <v>#REF!</v>
      </c>
      <c r="U97" s="140" t="e">
        <f ca="1">IF(AND(OR(S109&gt;0,COUNTIF(#REF!,BDI_3.Título)&gt;0),OR(Import.BDI.Tipo3="(SELECIONAR)",Import.BDI.Tipo3="")),"Selecione o Tipo de obra","")</f>
        <v>#REF!</v>
      </c>
    </row>
    <row r="98" spans="1:26" hidden="1" x14ac:dyDescent="0.2">
      <c r="A98"/>
      <c r="B98"/>
      <c r="C98"/>
      <c r="D98"/>
      <c r="E98"/>
      <c r="F98"/>
      <c r="G98"/>
      <c r="I98" t="str">
        <f t="shared" ca="1" si="6"/>
        <v/>
      </c>
    </row>
    <row r="99" spans="1:26" ht="12.75" hidden="1" customHeight="1" x14ac:dyDescent="0.2">
      <c r="A99"/>
      <c r="B99"/>
      <c r="C99"/>
      <c r="D99"/>
      <c r="E99"/>
      <c r="F99"/>
      <c r="G99"/>
      <c r="I99" t="str">
        <f t="shared" ca="1" si="6"/>
        <v/>
      </c>
      <c r="J99" s="313" t="s">
        <v>3154</v>
      </c>
      <c r="K99" s="313"/>
      <c r="L99" s="313"/>
      <c r="M99" s="313"/>
      <c r="N99" s="313"/>
      <c r="O99" s="313"/>
      <c r="P99" s="313"/>
      <c r="Q99" s="313"/>
      <c r="R99" s="313" t="s">
        <v>3155</v>
      </c>
      <c r="S99" s="314" t="s">
        <v>3156</v>
      </c>
      <c r="U99" s="314" t="s">
        <v>3157</v>
      </c>
      <c r="V99" s="314"/>
      <c r="W99" s="314"/>
      <c r="X99" s="306" t="s">
        <v>3158</v>
      </c>
      <c r="Y99" s="306" t="s">
        <v>3159</v>
      </c>
      <c r="Z99" s="306" t="s">
        <v>3160</v>
      </c>
    </row>
    <row r="100" spans="1:26" ht="12.75" hidden="1" customHeight="1" x14ac:dyDescent="0.2">
      <c r="A100"/>
      <c r="B100"/>
      <c r="C100"/>
      <c r="D100"/>
      <c r="E100"/>
      <c r="F100"/>
      <c r="G100"/>
      <c r="I100" t="str">
        <f t="shared" ca="1" si="6"/>
        <v/>
      </c>
      <c r="J100" s="313"/>
      <c r="K100" s="313"/>
      <c r="L100" s="313"/>
      <c r="M100" s="313"/>
      <c r="N100" s="313"/>
      <c r="O100" s="313"/>
      <c r="P100" s="313"/>
      <c r="Q100" s="313"/>
      <c r="R100" s="313"/>
      <c r="S100" s="314"/>
      <c r="U100" s="314"/>
      <c r="V100" s="314"/>
      <c r="W100" s="314"/>
      <c r="X100" s="306"/>
      <c r="Y100" s="306"/>
      <c r="Z100" s="306"/>
    </row>
    <row r="101" spans="1:26" ht="15" hidden="1" customHeight="1" x14ac:dyDescent="0.2">
      <c r="A101"/>
      <c r="B101"/>
      <c r="C101"/>
      <c r="D101"/>
      <c r="E101"/>
      <c r="F101"/>
      <c r="G101"/>
      <c r="I101" t="str">
        <f t="shared" ca="1" si="6"/>
        <v/>
      </c>
      <c r="J101" s="307" t="str">
        <f>IF($J$17=$A$146,"Encargos Sociais incidentes sobre a mão de obra","Administração Central")</f>
        <v>Administração Central</v>
      </c>
      <c r="K101" s="307"/>
      <c r="L101" s="307"/>
      <c r="M101" s="307"/>
      <c r="N101" s="307"/>
      <c r="O101" s="307"/>
      <c r="P101" s="307"/>
      <c r="Q101" s="307"/>
      <c r="R101" s="141" t="str">
        <f>IF($J97=$A$146,"K1","AC")</f>
        <v>AC</v>
      </c>
      <c r="S101" s="142"/>
      <c r="T101" s="143" t="str">
        <f t="shared" ref="T101:T106" si="7">IF(AND($U$14&lt;&gt;"",S101=""),"◄","")</f>
        <v/>
      </c>
      <c r="U101" s="308" t="str">
        <f>IFERROR(IF(AND(S101&gt;=X101,S101&lt;=Z101),"OK","FORA DO INTERVALO"),"-")</f>
        <v>-</v>
      </c>
      <c r="V101" s="309"/>
      <c r="W101" s="310"/>
      <c r="X101" s="144" t="e">
        <f>VLOOKUP(CONCATENATE(J97,"-",R101),$C$2:$G$136,3,FALSE)</f>
        <v>#N/A</v>
      </c>
      <c r="Y101" s="144" t="e">
        <f>VLOOKUP(CONCATENATE(J97,"-",R101),$C$2:$G$136,4,FALSE)</f>
        <v>#N/A</v>
      </c>
      <c r="Z101" s="144" t="e">
        <f>VLOOKUP(CONCATENATE(J97,"-",R101),$C$2:$G$136,5,FALSE)</f>
        <v>#N/A</v>
      </c>
    </row>
    <row r="102" spans="1:26" ht="15" hidden="1" customHeight="1" x14ac:dyDescent="0.2">
      <c r="A102"/>
      <c r="B102"/>
      <c r="C102"/>
      <c r="D102"/>
      <c r="E102"/>
      <c r="F102"/>
      <c r="G102"/>
      <c r="I102" t="str">
        <f t="shared" ca="1" si="6"/>
        <v/>
      </c>
      <c r="J102" s="307" t="str">
        <f>IF($J$17=$A$146,"Administração Central da empresa ou consultoria - overhead","Seguro e Garantia")</f>
        <v>Seguro e Garantia</v>
      </c>
      <c r="K102" s="307"/>
      <c r="L102" s="307"/>
      <c r="M102" s="307"/>
      <c r="N102" s="307"/>
      <c r="O102" s="307"/>
      <c r="P102" s="307"/>
      <c r="Q102" s="307"/>
      <c r="R102" s="141" t="str">
        <f>IF($J97=$A$146,"K2","SG")</f>
        <v>SG</v>
      </c>
      <c r="S102" s="142"/>
      <c r="T102" s="143" t="str">
        <f t="shared" si="7"/>
        <v/>
      </c>
      <c r="U102" s="308" t="str">
        <f t="shared" ref="U102:U107" si="8">IFERROR(IF(AND(S102&gt;=X102,S102&lt;=Z102),"OK","FORA DO INTERVALO"),"-")</f>
        <v>-</v>
      </c>
      <c r="V102" s="309"/>
      <c r="W102" s="310"/>
      <c r="X102" s="144" t="e">
        <f>VLOOKUP(CONCATENATE(J97,"-",R102),$C$2:$G$136,3,FALSE)</f>
        <v>#N/A</v>
      </c>
      <c r="Y102" s="144" t="e">
        <f>VLOOKUP(CONCATENATE(J97,"-",R102),$C$2:$G$136,4,FALSE)</f>
        <v>#N/A</v>
      </c>
      <c r="Z102" s="144" t="e">
        <f>VLOOKUP(CONCATENATE(J97,"-",R102),$C$2:$G$136,5,FALSE)</f>
        <v>#N/A</v>
      </c>
    </row>
    <row r="103" spans="1:26" ht="15" hidden="1" customHeight="1" x14ac:dyDescent="0.2">
      <c r="A103"/>
      <c r="B103"/>
      <c r="C103"/>
      <c r="D103"/>
      <c r="E103"/>
      <c r="F103"/>
      <c r="G103"/>
      <c r="I103" t="str">
        <f t="shared" ca="1" si="6"/>
        <v/>
      </c>
      <c r="J103" s="307" t="str">
        <f>IF($J$17=$A$146,"","Risco")</f>
        <v>Risco</v>
      </c>
      <c r="K103" s="307"/>
      <c r="L103" s="307"/>
      <c r="M103" s="307"/>
      <c r="N103" s="307"/>
      <c r="O103" s="307"/>
      <c r="P103" s="307"/>
      <c r="Q103" s="307"/>
      <c r="R103" s="141" t="str">
        <f>IF($J97=$A$146,"","R")</f>
        <v>R</v>
      </c>
      <c r="S103" s="142"/>
      <c r="T103" s="143" t="str">
        <f t="shared" si="7"/>
        <v/>
      </c>
      <c r="U103" s="308" t="str">
        <f t="shared" si="8"/>
        <v>-</v>
      </c>
      <c r="V103" s="309"/>
      <c r="W103" s="310"/>
      <c r="X103" s="144" t="e">
        <f>VLOOKUP(CONCATENATE(J97,"-",R103),$C$2:$G$136,3,FALSE)</f>
        <v>#N/A</v>
      </c>
      <c r="Y103" s="144" t="e">
        <f>VLOOKUP(CONCATENATE(J97,"-",R103),$C$2:$G$136,4,FALSE)</f>
        <v>#N/A</v>
      </c>
      <c r="Z103" s="144" t="e">
        <f>VLOOKUP(CONCATENATE(J97,"-",R103),$C$2:$G$136,5,FALSE)</f>
        <v>#N/A</v>
      </c>
    </row>
    <row r="104" spans="1:26" ht="15" hidden="1" customHeight="1" x14ac:dyDescent="0.2">
      <c r="A104"/>
      <c r="B104"/>
      <c r="C104"/>
      <c r="D104"/>
      <c r="E104"/>
      <c r="F104"/>
      <c r="G104"/>
      <c r="I104" t="str">
        <f t="shared" ca="1" si="6"/>
        <v/>
      </c>
      <c r="J104" s="307" t="str">
        <f>IF($J$17=$A$146,"","Despesas Financeiras")</f>
        <v>Despesas Financeiras</v>
      </c>
      <c r="K104" s="307"/>
      <c r="L104" s="307"/>
      <c r="M104" s="307"/>
      <c r="N104" s="307"/>
      <c r="O104" s="307"/>
      <c r="P104" s="307"/>
      <c r="Q104" s="307"/>
      <c r="R104" s="141" t="str">
        <f>IF($J97=$A$146,"","DF")</f>
        <v>DF</v>
      </c>
      <c r="S104" s="142"/>
      <c r="T104" s="143" t="str">
        <f t="shared" si="7"/>
        <v/>
      </c>
      <c r="U104" s="308" t="str">
        <f t="shared" si="8"/>
        <v>-</v>
      </c>
      <c r="V104" s="309"/>
      <c r="W104" s="310"/>
      <c r="X104" s="144" t="e">
        <f>VLOOKUP(CONCATENATE(J97,"-",R104),$C$2:$G$136,3,FALSE)</f>
        <v>#N/A</v>
      </c>
      <c r="Y104" s="144" t="e">
        <f>VLOOKUP(CONCATENATE(J97,"-",R104),$C$2:$G$136,4,FALSE)</f>
        <v>#N/A</v>
      </c>
      <c r="Z104" s="144" t="e">
        <f>VLOOKUP(CONCATENATE(J97,"-",R104),$C$2:$G$136,5,FALSE)</f>
        <v>#N/A</v>
      </c>
    </row>
    <row r="105" spans="1:26" ht="15" hidden="1" customHeight="1" x14ac:dyDescent="0.2">
      <c r="A105"/>
      <c r="B105"/>
      <c r="C105"/>
      <c r="D105"/>
      <c r="E105"/>
      <c r="F105"/>
      <c r="G105"/>
      <c r="I105" t="str">
        <f t="shared" ca="1" si="6"/>
        <v/>
      </c>
      <c r="J105" s="307" t="str">
        <f>IF($J$17=$A$146,"Margem bruta da empresa de consultoria","Lucro")</f>
        <v>Lucro</v>
      </c>
      <c r="K105" s="307"/>
      <c r="L105" s="307"/>
      <c r="M105" s="307"/>
      <c r="N105" s="307"/>
      <c r="O105" s="307"/>
      <c r="P105" s="307"/>
      <c r="Q105" s="307"/>
      <c r="R105" s="141" t="str">
        <f>IF($J97=$A$146,"K3","L")</f>
        <v>L</v>
      </c>
      <c r="S105" s="142"/>
      <c r="T105" s="143" t="str">
        <f t="shared" si="7"/>
        <v/>
      </c>
      <c r="U105" s="308" t="str">
        <f t="shared" si="8"/>
        <v>-</v>
      </c>
      <c r="V105" s="309"/>
      <c r="W105" s="310"/>
      <c r="X105" s="144" t="e">
        <f>VLOOKUP(CONCATENATE(J97,"-",R105),$C$2:$G$136,3,FALSE)</f>
        <v>#N/A</v>
      </c>
      <c r="Y105" s="144" t="e">
        <f>VLOOKUP(CONCATENATE(J97,"-",R105),$C$2:$G$136,4,FALSE)</f>
        <v>#N/A</v>
      </c>
      <c r="Z105" s="144" t="e">
        <f>VLOOKUP(CONCATENATE(J97,"-",R105),$C$2:$G$136,5,FALSE)</f>
        <v>#N/A</v>
      </c>
    </row>
    <row r="106" spans="1:26" ht="15" hidden="1" customHeight="1" x14ac:dyDescent="0.2">
      <c r="A106"/>
      <c r="B106"/>
      <c r="C106"/>
      <c r="D106"/>
      <c r="E106"/>
      <c r="F106"/>
      <c r="G106"/>
      <c r="I106" t="str">
        <f t="shared" ca="1" si="6"/>
        <v/>
      </c>
      <c r="J106" s="307" t="s">
        <v>3163</v>
      </c>
      <c r="K106" s="307"/>
      <c r="L106" s="307"/>
      <c r="M106" s="307"/>
      <c r="N106" s="307"/>
      <c r="O106" s="307"/>
      <c r="P106" s="307"/>
      <c r="Q106" s="307"/>
      <c r="R106" s="141" t="s">
        <v>3164</v>
      </c>
      <c r="S106" s="142"/>
      <c r="T106" s="143" t="str">
        <f t="shared" si="7"/>
        <v/>
      </c>
      <c r="U106" s="308" t="str">
        <f t="shared" si="8"/>
        <v>FORA DO INTERVALO</v>
      </c>
      <c r="V106" s="309"/>
      <c r="W106" s="310"/>
      <c r="X106" s="144">
        <v>3.6499999999999998E-2</v>
      </c>
      <c r="Y106" s="144">
        <v>3.6499999999999998E-2</v>
      </c>
      <c r="Z106" s="144">
        <v>3.6499999999999998E-2</v>
      </c>
    </row>
    <row r="107" spans="1:26" ht="15" hidden="1" customHeight="1" x14ac:dyDescent="0.2">
      <c r="A107"/>
      <c r="B107"/>
      <c r="C107"/>
      <c r="D107"/>
      <c r="E107"/>
      <c r="F107"/>
      <c r="G107"/>
      <c r="I107" t="str">
        <f t="shared" ca="1" si="6"/>
        <v/>
      </c>
      <c r="J107" s="307" t="s">
        <v>3165</v>
      </c>
      <c r="K107" s="307"/>
      <c r="L107" s="307"/>
      <c r="M107" s="307"/>
      <c r="N107" s="307"/>
      <c r="O107" s="307"/>
      <c r="P107" s="307"/>
      <c r="Q107" s="307"/>
      <c r="R107" s="141" t="s">
        <v>535</v>
      </c>
      <c r="S107" s="144">
        <f ca="1">IF(AND($J97&lt;&gt;$A$145,COUNTA(OFFSET(S100,1,0,6))&gt;0),$R$11*$R$10,0)</f>
        <v>0</v>
      </c>
      <c r="U107" s="308" t="str">
        <f t="shared" ca="1" si="8"/>
        <v>OK</v>
      </c>
      <c r="V107" s="309"/>
      <c r="W107" s="310"/>
      <c r="X107" s="144">
        <v>0</v>
      </c>
      <c r="Y107" s="144">
        <v>2.5000000000000001E-2</v>
      </c>
      <c r="Z107" s="144">
        <v>0.05</v>
      </c>
    </row>
    <row r="108" spans="1:26" ht="15" hidden="1" customHeight="1" x14ac:dyDescent="0.2">
      <c r="A108"/>
      <c r="B108"/>
      <c r="C108"/>
      <c r="D108"/>
      <c r="E108"/>
      <c r="F108"/>
      <c r="G108"/>
      <c r="I108" t="str">
        <f t="shared" ca="1" si="6"/>
        <v/>
      </c>
      <c r="J108" s="307" t="s">
        <v>3166</v>
      </c>
      <c r="K108" s="307"/>
      <c r="L108" s="307"/>
      <c r="M108" s="307"/>
      <c r="N108" s="307"/>
      <c r="O108" s="307"/>
      <c r="P108" s="307"/>
      <c r="Q108" s="307"/>
      <c r="R108" s="141" t="s">
        <v>536</v>
      </c>
      <c r="S108" s="144" t="e">
        <f t="array" aca="1" ref="S108" ca="1">IF(BDI.Opcao&lt;&gt;"Desonerado",0,IF(AND($J97&lt;&gt;$A$145,COUNTA(OFFSET(S100,1,0,6))&gt;0),IF(YEAR(Import.DataBase)&lt;2025,4.5%,IF(YEAR(Import.DataBase)=2025,3.6%,IF(YEAR(Import.DataBase)=2026,2.7%,IF(YEAR(Import.DataBase)=2027,1.8%,0%)))),0%))</f>
        <v>#REF!</v>
      </c>
      <c r="U108" s="308" t="s">
        <v>3167</v>
      </c>
      <c r="V108" s="309"/>
      <c r="W108" s="310"/>
      <c r="X108" s="145" t="e">
        <f ca="1">$S108</f>
        <v>#REF!</v>
      </c>
      <c r="Y108" s="145" t="e">
        <f ca="1">$S108</f>
        <v>#REF!</v>
      </c>
      <c r="Z108" s="145" t="e">
        <f ca="1">$S108</f>
        <v>#REF!</v>
      </c>
    </row>
    <row r="109" spans="1:26" ht="15" hidden="1" customHeight="1" x14ac:dyDescent="0.2">
      <c r="A109"/>
      <c r="B109"/>
      <c r="C109"/>
      <c r="D109"/>
      <c r="E109"/>
      <c r="F109"/>
      <c r="G109"/>
      <c r="I109" t="str">
        <f t="shared" ca="1" si="6"/>
        <v/>
      </c>
      <c r="J109" s="307" t="s">
        <v>3168</v>
      </c>
      <c r="K109" s="307"/>
      <c r="L109" s="307"/>
      <c r="M109" s="307"/>
      <c r="N109" s="307"/>
      <c r="O109" s="307"/>
      <c r="P109" s="307"/>
      <c r="Q109" s="307"/>
      <c r="R109" s="146" t="s">
        <v>3147</v>
      </c>
      <c r="S109" s="144">
        <f ca="1">IF($J97=$A$145,0,ROUND((((1+S101+S102+S103)*(1+S104)*(1+S105)/(1-(S106+S107)))-1),4))</f>
        <v>0</v>
      </c>
      <c r="U109" s="314" t="str">
        <f ca="1">IFERROR(IF(OR($J$17=$A$146,$J$17=$A$145,AND(S109&gt;=X109,S109&lt;=Z109)),"OK","FORA DO INTERVALO"),IF(S109=0,"OK","Selecione o Tipo de obra"))</f>
        <v>OK</v>
      </c>
      <c r="V109" s="314"/>
      <c r="W109" s="314"/>
      <c r="X109" s="144" t="e">
        <f>IF($J97=$A$145,0,VLOOKUP(CONCATENATE($J97,"-",$R109),$C$2:$G$136,3,FALSE))</f>
        <v>#N/A</v>
      </c>
      <c r="Y109" s="144" t="e">
        <f>IF($J97=$A$145,0,VLOOKUP(CONCATENATE($J97,"-",$R109),$C$2:$G$136,4,FALSE))</f>
        <v>#N/A</v>
      </c>
      <c r="Z109" s="144" t="e">
        <f>IF($J97=$A$145,0,VLOOKUP(CONCATENATE($J97,"-",$R109),$C$2:$G$136,5,FALSE))</f>
        <v>#N/A</v>
      </c>
    </row>
    <row r="110" spans="1:26" ht="15" hidden="1" customHeight="1" x14ac:dyDescent="0.2">
      <c r="A110"/>
      <c r="B110"/>
      <c r="C110"/>
      <c r="D110"/>
      <c r="E110"/>
      <c r="F110"/>
      <c r="G110"/>
      <c r="I110" t="str">
        <f t="shared" ca="1" si="6"/>
        <v/>
      </c>
      <c r="J110" s="318" t="s">
        <v>3169</v>
      </c>
      <c r="K110" s="318"/>
      <c r="L110" s="318"/>
      <c r="M110" s="318"/>
      <c r="N110" s="318"/>
      <c r="O110" s="318"/>
      <c r="P110" s="318"/>
      <c r="Q110" s="318"/>
      <c r="R110" s="147" t="s">
        <v>3170</v>
      </c>
      <c r="S110" s="148" t="e">
        <f ca="1">IF($J97=$A$145,0,ROUND((((1+S101+S102+S103)*(1+S104)*(1+S105)/(1-(S106+S107+S108)))-1),4))</f>
        <v>#REF!</v>
      </c>
    </row>
    <row r="111" spans="1:26" ht="15" hidden="1" customHeight="1" x14ac:dyDescent="0.2">
      <c r="A111"/>
      <c r="B111"/>
      <c r="C111"/>
      <c r="D111"/>
      <c r="E111"/>
      <c r="F111"/>
      <c r="G111"/>
      <c r="I111" t="str">
        <f t="shared" ca="1" si="6"/>
        <v/>
      </c>
    </row>
    <row r="112" spans="1:26" ht="15.75" hidden="1" x14ac:dyDescent="0.2">
      <c r="A112"/>
      <c r="B112"/>
      <c r="C112"/>
      <c r="D112"/>
      <c r="E112"/>
      <c r="F112"/>
      <c r="G112"/>
      <c r="I112" t="str">
        <f t="shared" ca="1" si="6"/>
        <v/>
      </c>
      <c r="J112" s="149" t="str">
        <f ca="1">IF(U109&lt;&gt;"ok","X","")</f>
        <v/>
      </c>
      <c r="K112" s="319" t="str">
        <f ca="1">IF(U109&lt;&gt;"ok","Anexo: Relatório Técnico Circunstanciado justificando a adoção do percentual de cada parcela do BDI.","")</f>
        <v/>
      </c>
      <c r="L112" s="319"/>
      <c r="M112" s="319"/>
      <c r="N112" s="319"/>
      <c r="O112" s="319"/>
      <c r="P112" s="319"/>
      <c r="Q112" s="319"/>
      <c r="R112" s="319"/>
      <c r="S112" s="319"/>
    </row>
    <row r="113" spans="1:19" hidden="1" x14ac:dyDescent="0.2">
      <c r="A113"/>
      <c r="B113"/>
      <c r="C113"/>
      <c r="D113"/>
      <c r="E113"/>
      <c r="F113"/>
      <c r="G113"/>
      <c r="I113" t="str">
        <f t="shared" ca="1" si="6"/>
        <v/>
      </c>
    </row>
    <row r="114" spans="1:19" hidden="1" x14ac:dyDescent="0.2">
      <c r="A114"/>
      <c r="B114"/>
      <c r="C114"/>
      <c r="D114"/>
      <c r="E114"/>
      <c r="F114"/>
      <c r="G114"/>
      <c r="I114" t="str">
        <f t="shared" ca="1" si="6"/>
        <v/>
      </c>
      <c r="J114" s="328" t="s">
        <v>3172</v>
      </c>
      <c r="K114" s="328"/>
      <c r="L114" s="328"/>
      <c r="M114" s="328"/>
      <c r="N114" s="328"/>
      <c r="O114" s="328"/>
      <c r="P114" s="328"/>
      <c r="Q114" s="328"/>
      <c r="R114" s="328"/>
      <c r="S114" s="328"/>
    </row>
    <row r="115" spans="1:19" ht="15.75" hidden="1" x14ac:dyDescent="0.25">
      <c r="A115"/>
      <c r="B115"/>
      <c r="C115"/>
      <c r="D115"/>
      <c r="E115"/>
      <c r="F115"/>
      <c r="G115"/>
      <c r="I115" t="str">
        <f t="shared" ca="1" si="6"/>
        <v/>
      </c>
      <c r="J115" s="150"/>
      <c r="K115" s="150"/>
      <c r="L115" s="150"/>
      <c r="M115" s="329" t="s">
        <v>3173</v>
      </c>
      <c r="N115" s="330" t="str">
        <f>IF($J97=$A$146,"(1+K1+K2)*(1+K3)","(1+AC + S + R + G)*(1 + DF)*(1+L)")</f>
        <v>(1+AC + S + R + G)*(1 + DF)*(1+L)</v>
      </c>
      <c r="O115" s="330"/>
      <c r="P115" s="330"/>
      <c r="Q115" s="331" t="s">
        <v>3174</v>
      </c>
      <c r="R115" s="150"/>
      <c r="S115" s="150"/>
    </row>
    <row r="116" spans="1:19" ht="15.75" hidden="1" x14ac:dyDescent="0.2">
      <c r="A116"/>
      <c r="B116"/>
      <c r="C116"/>
      <c r="D116"/>
      <c r="E116"/>
      <c r="F116"/>
      <c r="G116"/>
      <c r="I116" t="str">
        <f t="shared" ca="1" si="6"/>
        <v/>
      </c>
      <c r="J116" s="150"/>
      <c r="K116" s="150"/>
      <c r="L116" s="150"/>
      <c r="M116" s="329"/>
      <c r="N116" s="332" t="s">
        <v>3175</v>
      </c>
      <c r="O116" s="332"/>
      <c r="P116" s="332"/>
      <c r="Q116" s="331"/>
      <c r="R116" s="150"/>
      <c r="S116" s="150"/>
    </row>
    <row r="117" spans="1:19" ht="15" hidden="1" customHeight="1" x14ac:dyDescent="0.2">
      <c r="A117"/>
      <c r="B117"/>
      <c r="C117"/>
      <c r="D117"/>
      <c r="E117"/>
      <c r="F117"/>
      <c r="G117"/>
      <c r="I117" t="str">
        <f t="shared" ca="1" si="6"/>
        <v/>
      </c>
      <c r="J117" s="150"/>
      <c r="K117" s="150"/>
      <c r="L117" s="150"/>
      <c r="M117" s="160"/>
      <c r="N117" s="161"/>
      <c r="O117" s="161"/>
      <c r="P117" s="161"/>
      <c r="Q117" s="162"/>
      <c r="R117" s="150"/>
      <c r="S117" s="150"/>
    </row>
    <row r="118" spans="1:19" ht="50.1" hidden="1" customHeight="1" x14ac:dyDescent="0.2">
      <c r="A118"/>
      <c r="B118"/>
      <c r="C118"/>
      <c r="D118"/>
      <c r="E118"/>
      <c r="F118"/>
      <c r="G118"/>
      <c r="I118" t="str">
        <f t="shared" ca="1" si="6"/>
        <v/>
      </c>
      <c r="J118" s="333"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5%.</v>
      </c>
      <c r="K118" s="333"/>
      <c r="L118" s="333"/>
      <c r="M118" s="333"/>
      <c r="N118" s="333"/>
      <c r="O118" s="333"/>
      <c r="P118" s="333"/>
      <c r="Q118" s="333"/>
      <c r="R118" s="333"/>
      <c r="S118" s="333"/>
    </row>
    <row r="119" spans="1:19" hidden="1" x14ac:dyDescent="0.2">
      <c r="A119"/>
      <c r="B119"/>
      <c r="C119"/>
      <c r="D119"/>
      <c r="E119"/>
      <c r="F119"/>
      <c r="G119"/>
      <c r="I119" t="str">
        <f t="shared" ca="1" si="6"/>
        <v/>
      </c>
    </row>
    <row r="120" spans="1:19" ht="50.1" hidden="1" customHeight="1" x14ac:dyDescent="0.2">
      <c r="A120"/>
      <c r="B120"/>
      <c r="C120"/>
      <c r="D120"/>
      <c r="E120"/>
      <c r="F120"/>
      <c r="G120"/>
      <c r="I120" t="str">
        <f t="shared" ca="1" si="6"/>
        <v/>
      </c>
      <c r="J120" s="333" t="e">
        <f ca="1">CONCATENATE("Declaro para os devidos fins que o regime de Contribuição Previdenciária sobre a Receita Bruta adotado para elaboração do orçamento foi ",IF(DESONERACAO="Sim","COM","SEM")," Desoneração, e que esta é a alternativa mais adequada para a Administração Pública.")</f>
        <v>#VALUE!</v>
      </c>
      <c r="K120" s="333"/>
      <c r="L120" s="333"/>
      <c r="M120" s="333"/>
      <c r="N120" s="333"/>
      <c r="O120" s="333"/>
      <c r="P120" s="333"/>
      <c r="Q120" s="333"/>
      <c r="R120" s="333"/>
      <c r="S120" s="333"/>
    </row>
    <row r="121" spans="1:19" hidden="1" x14ac:dyDescent="0.2">
      <c r="A121"/>
      <c r="B121"/>
      <c r="C121"/>
      <c r="D121"/>
      <c r="E121"/>
      <c r="F121"/>
      <c r="G121"/>
      <c r="I121" t="str">
        <f t="shared" ca="1" si="6"/>
        <v/>
      </c>
    </row>
    <row r="122" spans="1:19" hidden="1" x14ac:dyDescent="0.2">
      <c r="A122"/>
      <c r="B122"/>
      <c r="C122"/>
      <c r="D122"/>
      <c r="E122"/>
      <c r="F122"/>
      <c r="G122"/>
      <c r="I122" t="str">
        <f t="shared" ca="1" si="6"/>
        <v/>
      </c>
      <c r="J122" s="127" t="s">
        <v>3177</v>
      </c>
    </row>
    <row r="123" spans="1:19" ht="110.1" hidden="1" customHeight="1" x14ac:dyDescent="0.2">
      <c r="A123"/>
      <c r="B123"/>
      <c r="C123"/>
      <c r="D123"/>
      <c r="E123"/>
      <c r="F123"/>
      <c r="G123"/>
      <c r="I123" t="str">
        <f t="shared" ca="1" si="6"/>
        <v/>
      </c>
      <c r="J123" s="323"/>
      <c r="K123" s="323"/>
      <c r="L123" s="323"/>
      <c r="M123" s="323"/>
      <c r="N123" s="323"/>
      <c r="O123" s="323"/>
      <c r="P123" s="323"/>
      <c r="Q123" s="323"/>
      <c r="R123" s="323"/>
      <c r="S123" s="323"/>
    </row>
    <row r="124" spans="1:19" hidden="1" x14ac:dyDescent="0.2">
      <c r="A124"/>
      <c r="B124"/>
      <c r="C124"/>
      <c r="D124"/>
      <c r="E124"/>
      <c r="F124"/>
      <c r="G124"/>
      <c r="I124" t="str">
        <f t="shared" ca="1" si="6"/>
        <v/>
      </c>
    </row>
    <row r="125" spans="1:19" hidden="1" x14ac:dyDescent="0.2">
      <c r="A125"/>
      <c r="B125"/>
      <c r="C125"/>
      <c r="D125"/>
      <c r="E125"/>
      <c r="F125"/>
      <c r="G125"/>
      <c r="I125" t="str">
        <f t="shared" ca="1" si="6"/>
        <v/>
      </c>
      <c r="J125" s="324" t="e">
        <f>Import.Município</f>
        <v>#REF!</v>
      </c>
      <c r="K125" s="324"/>
      <c r="L125" s="324"/>
      <c r="M125" s="324"/>
      <c r="P125" s="325" t="e">
        <f>#REF!</f>
        <v>#REF!</v>
      </c>
      <c r="Q125" s="325"/>
      <c r="R125" s="325"/>
      <c r="S125" s="325"/>
    </row>
    <row r="126" spans="1:19" hidden="1" x14ac:dyDescent="0.2">
      <c r="A126"/>
      <c r="B126"/>
      <c r="C126"/>
      <c r="D126"/>
      <c r="E126"/>
      <c r="F126"/>
      <c r="G126"/>
      <c r="I126" t="str">
        <f t="shared" ca="1" si="6"/>
        <v/>
      </c>
      <c r="J126" s="326" t="s">
        <v>3181</v>
      </c>
      <c r="K126" s="326"/>
      <c r="L126" s="326"/>
      <c r="M126" s="326"/>
      <c r="O126" s="152"/>
      <c r="P126" s="153" t="s">
        <v>3182</v>
      </c>
      <c r="Q126" s="154"/>
      <c r="R126" s="154"/>
      <c r="S126" s="154"/>
    </row>
    <row r="127" spans="1:19" ht="30" hidden="1" customHeight="1" x14ac:dyDescent="0.2">
      <c r="A127"/>
      <c r="B127"/>
      <c r="C127"/>
      <c r="D127"/>
      <c r="E127"/>
      <c r="F127"/>
      <c r="G127"/>
      <c r="I127" t="str">
        <f t="shared" ca="1" si="6"/>
        <v/>
      </c>
    </row>
    <row r="128" spans="1:19" ht="15" hidden="1" x14ac:dyDescent="0.2">
      <c r="A128"/>
      <c r="B128"/>
      <c r="C128"/>
      <c r="D128"/>
      <c r="E128"/>
      <c r="F128"/>
      <c r="G128"/>
      <c r="I128" t="str">
        <f t="shared" ca="1" si="6"/>
        <v/>
      </c>
      <c r="J128" s="327"/>
      <c r="K128" s="327"/>
      <c r="L128" s="327"/>
      <c r="M128" s="327"/>
      <c r="N128" s="155"/>
    </row>
    <row r="129" spans="1:14" hidden="1" x14ac:dyDescent="0.2">
      <c r="A129"/>
      <c r="B129"/>
      <c r="C129"/>
      <c r="D129"/>
      <c r="E129"/>
      <c r="F129"/>
      <c r="G129"/>
      <c r="I129" t="str">
        <f t="shared" ca="1" si="6"/>
        <v/>
      </c>
      <c r="J129" s="334" t="s">
        <v>537</v>
      </c>
      <c r="K129" s="334"/>
      <c r="L129" s="334"/>
      <c r="M129" s="334"/>
    </row>
    <row r="130" spans="1:14" hidden="1" x14ac:dyDescent="0.2">
      <c r="A130"/>
      <c r="B130"/>
      <c r="C130"/>
      <c r="D130"/>
      <c r="E130"/>
      <c r="F130"/>
      <c r="G130"/>
      <c r="I130" t="str">
        <f t="shared" ca="1" si="6"/>
        <v/>
      </c>
      <c r="J130" s="156" t="s">
        <v>3184</v>
      </c>
      <c r="K130" s="157" t="e">
        <f t="array" ref="K130:K132">Import.RespOrçamento</f>
        <v>#REF!</v>
      </c>
      <c r="L130" s="158"/>
      <c r="M130" s="158"/>
      <c r="N130" s="155"/>
    </row>
    <row r="131" spans="1:14" hidden="1" x14ac:dyDescent="0.2">
      <c r="A131"/>
      <c r="B131"/>
      <c r="C131"/>
      <c r="D131"/>
      <c r="E131"/>
      <c r="F131"/>
      <c r="G131"/>
      <c r="I131" t="str">
        <f t="shared" ca="1" si="6"/>
        <v/>
      </c>
      <c r="J131" s="156" t="s">
        <v>3185</v>
      </c>
      <c r="K131" s="157" t="e">
        <v>#REF!</v>
      </c>
      <c r="L131" s="158"/>
      <c r="M131" s="158"/>
      <c r="N131" s="155"/>
    </row>
    <row r="132" spans="1:14" hidden="1" x14ac:dyDescent="0.2">
      <c r="A132"/>
      <c r="B132"/>
      <c r="C132"/>
      <c r="D132"/>
      <c r="E132"/>
      <c r="F132"/>
      <c r="G132"/>
      <c r="I132" t="str">
        <f t="shared" ca="1" si="6"/>
        <v/>
      </c>
      <c r="J132" s="156" t="s">
        <v>3186</v>
      </c>
      <c r="K132" s="157" t="e">
        <v>#REF!</v>
      </c>
      <c r="L132" s="158"/>
      <c r="M132" s="158"/>
      <c r="N132" s="155"/>
    </row>
    <row r="133" spans="1:14" hidden="1" x14ac:dyDescent="0.2">
      <c r="A133"/>
      <c r="B133"/>
      <c r="C133"/>
      <c r="D133"/>
      <c r="E133"/>
      <c r="F133"/>
      <c r="G133"/>
    </row>
    <row r="134" spans="1:14" hidden="1"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127" t="s">
        <v>3188</v>
      </c>
    </row>
    <row r="139" spans="1:14" x14ac:dyDescent="0.2">
      <c r="A139" s="127" t="s">
        <v>3141</v>
      </c>
    </row>
    <row r="140" spans="1:14" x14ac:dyDescent="0.2">
      <c r="A140" s="127" t="s">
        <v>3148</v>
      </c>
    </row>
    <row r="141" spans="1:14" x14ac:dyDescent="0.2">
      <c r="A141" s="127" t="s">
        <v>3152</v>
      </c>
    </row>
    <row r="142" spans="1:14" x14ac:dyDescent="0.2">
      <c r="A142" s="127" t="s">
        <v>3161</v>
      </c>
    </row>
    <row r="143" spans="1:14" x14ac:dyDescent="0.2">
      <c r="A143" s="127" t="s">
        <v>3162</v>
      </c>
    </row>
    <row r="144" spans="1:14" x14ac:dyDescent="0.2">
      <c r="A144" s="127" t="s">
        <v>3171</v>
      </c>
    </row>
    <row r="145" spans="1:1" x14ac:dyDescent="0.2">
      <c r="A145" s="127" t="s">
        <v>3176</v>
      </c>
    </row>
    <row r="146" spans="1:1" x14ac:dyDescent="0.2">
      <c r="A146" s="127" t="s">
        <v>3178</v>
      </c>
    </row>
  </sheetData>
  <mergeCells count="143">
    <mergeCell ref="J129:M129"/>
    <mergeCell ref="J4:S4"/>
    <mergeCell ref="J5:S5"/>
    <mergeCell ref="J120:S120"/>
    <mergeCell ref="J123:S123"/>
    <mergeCell ref="J125:M125"/>
    <mergeCell ref="P125:S125"/>
    <mergeCell ref="J126:M126"/>
    <mergeCell ref="J128:M128"/>
    <mergeCell ref="J114:S114"/>
    <mergeCell ref="M115:M116"/>
    <mergeCell ref="N115:P115"/>
    <mergeCell ref="Q115:Q116"/>
    <mergeCell ref="N116:P116"/>
    <mergeCell ref="J118:S118"/>
    <mergeCell ref="J108:Q108"/>
    <mergeCell ref="J102:Q102"/>
    <mergeCell ref="J89:M89"/>
    <mergeCell ref="J94:S94"/>
    <mergeCell ref="J96:S96"/>
    <mergeCell ref="J97:S97"/>
    <mergeCell ref="J80:S80"/>
    <mergeCell ref="J83:S83"/>
    <mergeCell ref="J85:M85"/>
    <mergeCell ref="U108:W108"/>
    <mergeCell ref="J109:Q109"/>
    <mergeCell ref="U109:W109"/>
    <mergeCell ref="J110:Q110"/>
    <mergeCell ref="K112:S112"/>
    <mergeCell ref="J105:Q105"/>
    <mergeCell ref="U105:W105"/>
    <mergeCell ref="J106:Q106"/>
    <mergeCell ref="U106:W106"/>
    <mergeCell ref="J107:Q107"/>
    <mergeCell ref="U107:W107"/>
    <mergeCell ref="U102:W102"/>
    <mergeCell ref="J103:Q103"/>
    <mergeCell ref="U103:W103"/>
    <mergeCell ref="J104:Q104"/>
    <mergeCell ref="U104:W104"/>
    <mergeCell ref="U99:W100"/>
    <mergeCell ref="X99:X100"/>
    <mergeCell ref="Y99:Y100"/>
    <mergeCell ref="Z99:Z100"/>
    <mergeCell ref="J101:Q101"/>
    <mergeCell ref="U101:W101"/>
    <mergeCell ref="J99:Q100"/>
    <mergeCell ref="R99:R100"/>
    <mergeCell ref="S99:S100"/>
    <mergeCell ref="P85:S85"/>
    <mergeCell ref="J86:M86"/>
    <mergeCell ref="J88:M88"/>
    <mergeCell ref="J74:S74"/>
    <mergeCell ref="M75:M76"/>
    <mergeCell ref="N75:P75"/>
    <mergeCell ref="Q75:Q76"/>
    <mergeCell ref="N76:P76"/>
    <mergeCell ref="J78:S78"/>
    <mergeCell ref="J68:Q68"/>
    <mergeCell ref="U68:W68"/>
    <mergeCell ref="J69:Q69"/>
    <mergeCell ref="U69:W69"/>
    <mergeCell ref="J70:Q70"/>
    <mergeCell ref="K72:S72"/>
    <mergeCell ref="J65:Q65"/>
    <mergeCell ref="U65:W65"/>
    <mergeCell ref="J66:Q66"/>
    <mergeCell ref="U66:W66"/>
    <mergeCell ref="J67:Q67"/>
    <mergeCell ref="U67:W67"/>
    <mergeCell ref="J62:Q62"/>
    <mergeCell ref="U62:W62"/>
    <mergeCell ref="J63:Q63"/>
    <mergeCell ref="U63:W63"/>
    <mergeCell ref="J64:Q64"/>
    <mergeCell ref="U64:W64"/>
    <mergeCell ref="U59:W60"/>
    <mergeCell ref="X59:X60"/>
    <mergeCell ref="Y59:Y60"/>
    <mergeCell ref="Z59:Z60"/>
    <mergeCell ref="J61:Q61"/>
    <mergeCell ref="U61:W61"/>
    <mergeCell ref="J49:M49"/>
    <mergeCell ref="J54:S54"/>
    <mergeCell ref="J56:S56"/>
    <mergeCell ref="J57:S57"/>
    <mergeCell ref="J59:Q60"/>
    <mergeCell ref="R59:R60"/>
    <mergeCell ref="S59:S60"/>
    <mergeCell ref="J40:S40"/>
    <mergeCell ref="J43:S43"/>
    <mergeCell ref="J45:M45"/>
    <mergeCell ref="P45:S45"/>
    <mergeCell ref="J46:M46"/>
    <mergeCell ref="J48:M48"/>
    <mergeCell ref="J34:S34"/>
    <mergeCell ref="M35:M36"/>
    <mergeCell ref="N35:P35"/>
    <mergeCell ref="Q35:Q36"/>
    <mergeCell ref="N36:P36"/>
    <mergeCell ref="J38:S38"/>
    <mergeCell ref="J28:Q28"/>
    <mergeCell ref="U28:W28"/>
    <mergeCell ref="J29:Q29"/>
    <mergeCell ref="U29:W29"/>
    <mergeCell ref="J30:Q30"/>
    <mergeCell ref="K32:S32"/>
    <mergeCell ref="J25:Q25"/>
    <mergeCell ref="U25:W25"/>
    <mergeCell ref="J26:Q26"/>
    <mergeCell ref="U26:W26"/>
    <mergeCell ref="J27:Q27"/>
    <mergeCell ref="U27:W27"/>
    <mergeCell ref="J22:Q22"/>
    <mergeCell ref="U22:W22"/>
    <mergeCell ref="J23:Q23"/>
    <mergeCell ref="U23:W23"/>
    <mergeCell ref="J24:Q24"/>
    <mergeCell ref="U24:W24"/>
    <mergeCell ref="U19:W20"/>
    <mergeCell ref="X19:X20"/>
    <mergeCell ref="Y19:Y20"/>
    <mergeCell ref="Z19:Z20"/>
    <mergeCell ref="J21:Q21"/>
    <mergeCell ref="U21:W21"/>
    <mergeCell ref="J14:S14"/>
    <mergeCell ref="J16:S16"/>
    <mergeCell ref="J17:S17"/>
    <mergeCell ref="J19:Q20"/>
    <mergeCell ref="R19:R20"/>
    <mergeCell ref="S19:S20"/>
    <mergeCell ref="I7:I10"/>
    <mergeCell ref="J7:S7"/>
    <mergeCell ref="J8:S8"/>
    <mergeCell ref="J10:Q10"/>
    <mergeCell ref="R10:S10"/>
    <mergeCell ref="J11:Q11"/>
    <mergeCell ref="R11:S11"/>
    <mergeCell ref="R1:S1"/>
    <mergeCell ref="R2:S2"/>
    <mergeCell ref="J6:K6"/>
    <mergeCell ref="L6:M6"/>
    <mergeCell ref="N6:S6"/>
  </mergeCells>
  <conditionalFormatting sqref="J30:S30 J70:S70 J110:S110">
    <cfRule type="expression" dxfId="3" priority="1" stopIfTrue="1">
      <formula>DESONERACAO="não"</formula>
    </cfRule>
  </conditionalFormatting>
  <conditionalFormatting sqref="S29 S69 S109">
    <cfRule type="expression" dxfId="2" priority="4" stopIfTrue="1">
      <formula>DESONERACAO="não"</formula>
    </cfRule>
  </conditionalFormatting>
  <conditionalFormatting sqref="U29:W29 U69:W69 U109:W109">
    <cfRule type="expression" dxfId="1" priority="2" stopIfTrue="1">
      <formula>AND(U29&lt;&gt;"OK",U29&lt;&gt;"-",U29&lt;&gt;"")</formula>
    </cfRule>
    <cfRule type="cellIs" dxfId="0" priority="3" stopIfTrue="1" operator="equal">
      <formula>"OK"</formula>
    </cfRule>
  </conditionalFormatting>
  <dataValidations disablePrompts="1" count="6">
    <dataValidation operator="greaterThanOrEqual" allowBlank="1" showErrorMessage="1" errorTitle="Erro de valores" error="Digite um valor igual a 0% ou 2%." sqref="S28 S68 S108" xr:uid="{B937FC30-BA18-4D3B-BB6E-1CD371FB2C69}">
      <formula1>0</formula1>
      <formula2>0</formula2>
    </dataValidation>
    <dataValidation type="list" allowBlank="1" showErrorMessage="1" sqref="J17:S17 J57:S57 J97:S97" xr:uid="{26F85C9C-C896-436D-8AF2-6D01AF26794C}">
      <formula1>BDI.TipoObra</formula1>
      <formula2>0</formula2>
    </dataValidation>
    <dataValidation type="decimal" allowBlank="1" showInputMessage="1" showErrorMessage="1" errorTitle="Valor não permitido" error="Digite um percentual entre 0% e 100%." promptTitle="Valores admissíveis:" prompt="Insira valores entre 0 e 100%." sqref="R10:S10" xr:uid="{B0C107AB-956C-4AD9-B13A-933DC04FD3ED}">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R11:S11" xr:uid="{97210551-B2A5-4AF3-B2CB-36B98EA8B18F}">
      <formula1>0</formula1>
      <formula2>0</formula2>
    </dataValidation>
    <dataValidation type="decimal" allowBlank="1" showErrorMessage="1" errorTitle="Erro de valores" error="Digite um valor maior do que 0." sqref="S27 S107 S67" xr:uid="{03435D2F-5ED9-48C2-B98B-825C0F4DF5AF}">
      <formula1>0</formula1>
      <formula2>1</formula2>
    </dataValidation>
    <dataValidation type="decimal" allowBlank="1" showErrorMessage="1" errorTitle="Erro de valores" error="Digite um valor entre 0% e 100%" sqref="S21:S26 S61:S66 S101:S106" xr:uid="{B1AFD7B5-0B47-41F8-9F52-BA5F489448D9}">
      <formula1>0</formula1>
      <formula2>1</formula2>
    </dataValidation>
  </dataValidations>
  <pageMargins left="0.25" right="0.25" top="0.75" bottom="0.75" header="0.3" footer="0.3"/>
  <pageSetup paperSize="9" orientation="landscape" r:id="rId1"/>
  <rowBreaks count="1" manualBreakCount="1">
    <brk id="33" max="18" man="1"/>
  </rowBreaks>
  <colBreaks count="1" manualBreakCount="1">
    <brk id="19" max="1048575"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Y87"/>
  <sheetViews>
    <sheetView tabSelected="1" view="pageBreakPreview" topLeftCell="A2" zoomScale="70" zoomScaleNormal="70" zoomScaleSheetLayoutView="70" workbookViewId="0">
      <selection activeCell="A29" sqref="A29"/>
    </sheetView>
  </sheetViews>
  <sheetFormatPr defaultColWidth="9" defaultRowHeight="14.25" x14ac:dyDescent="0.2"/>
  <cols>
    <col min="1" max="1" width="8.375" style="44" customWidth="1"/>
    <col min="2" max="2" width="47.5" style="44" customWidth="1"/>
    <col min="3" max="3" width="14.375" style="44" bestFit="1" customWidth="1"/>
    <col min="4" max="8" width="8.75" style="44" customWidth="1"/>
    <col min="9" max="9" width="15" style="44" customWidth="1"/>
    <col min="10" max="10" width="8.75" style="44" customWidth="1"/>
    <col min="11" max="11" width="18.625" style="44" customWidth="1"/>
    <col min="12" max="12" width="8.375" style="44" bestFit="1" customWidth="1"/>
    <col min="13" max="13" width="14.75" style="44" customWidth="1"/>
    <col min="14" max="14" width="11.25" style="44" customWidth="1"/>
    <col min="15" max="15" width="16.75" style="45" customWidth="1"/>
    <col min="16" max="16" width="8.375" style="44" bestFit="1" customWidth="1"/>
    <col min="17" max="17" width="16.25" style="44" customWidth="1"/>
    <col min="18" max="18" width="10.375" style="44" customWidth="1"/>
    <col min="19" max="19" width="16.75" style="44" customWidth="1"/>
    <col min="20" max="20" width="9.875" style="44" customWidth="1"/>
    <col min="21" max="21" width="19.375" style="44" customWidth="1"/>
    <col min="22" max="22" width="10.125" style="44" customWidth="1"/>
    <col min="23" max="23" width="16.875" style="44" customWidth="1"/>
    <col min="24" max="24" width="10.375" style="44" customWidth="1"/>
    <col min="25" max="16384" width="9" style="44"/>
  </cols>
  <sheetData>
    <row r="1" spans="1:25" ht="82.5" customHeight="1" x14ac:dyDescent="0.2">
      <c r="A1" s="215" t="s">
        <v>529</v>
      </c>
      <c r="B1" s="216"/>
      <c r="C1" s="216"/>
      <c r="D1" s="216"/>
      <c r="E1" s="216"/>
      <c r="F1" s="216"/>
      <c r="G1" s="216"/>
      <c r="H1" s="216"/>
      <c r="I1" s="216"/>
      <c r="J1" s="216"/>
      <c r="K1" s="216"/>
      <c r="L1" s="216"/>
      <c r="M1" s="216"/>
      <c r="N1" s="216"/>
      <c r="O1" s="216"/>
      <c r="P1" s="216"/>
      <c r="Q1" s="216"/>
      <c r="R1" s="216"/>
      <c r="S1" s="216"/>
      <c r="T1" s="216"/>
      <c r="U1" s="216"/>
      <c r="V1" s="216"/>
      <c r="W1" s="216"/>
      <c r="X1" s="217"/>
    </row>
    <row r="2" spans="1:25" x14ac:dyDescent="0.2">
      <c r="A2" s="228" t="s">
        <v>1417</v>
      </c>
      <c r="B2" s="229"/>
      <c r="C2" s="229"/>
      <c r="D2" s="229"/>
      <c r="E2" s="229"/>
      <c r="F2" s="229"/>
      <c r="G2" s="229"/>
      <c r="H2" s="229"/>
      <c r="I2" s="229"/>
      <c r="J2" s="229"/>
      <c r="K2" s="229"/>
      <c r="L2" s="229"/>
      <c r="M2" s="229"/>
      <c r="N2" s="229"/>
      <c r="O2" s="229"/>
      <c r="P2" s="229"/>
      <c r="Q2" s="229"/>
      <c r="R2" s="229"/>
      <c r="S2" s="229"/>
      <c r="T2" s="229"/>
      <c r="U2" s="229"/>
      <c r="V2" s="229"/>
      <c r="W2" s="229"/>
      <c r="X2" s="230"/>
    </row>
    <row r="3" spans="1:25" ht="17.25" customHeight="1" thickBot="1" x14ac:dyDescent="0.25">
      <c r="A3" s="63" t="s">
        <v>1775</v>
      </c>
      <c r="B3" s="61"/>
      <c r="C3" s="61"/>
      <c r="D3" s="61"/>
      <c r="E3" s="61"/>
      <c r="F3" s="61"/>
      <c r="G3" s="61"/>
      <c r="H3" s="61"/>
      <c r="I3" s="61"/>
      <c r="J3" s="61"/>
      <c r="K3" s="61"/>
      <c r="L3" s="61"/>
      <c r="M3" s="61"/>
      <c r="N3" s="61"/>
      <c r="O3" s="61"/>
      <c r="P3" s="61"/>
      <c r="Q3" s="61"/>
      <c r="R3" s="61"/>
      <c r="S3" s="61"/>
      <c r="T3" s="61"/>
      <c r="U3" s="61"/>
      <c r="V3" s="61"/>
      <c r="W3" s="61"/>
      <c r="X3" s="62"/>
    </row>
    <row r="4" spans="1:25" ht="24.75" customHeight="1" x14ac:dyDescent="0.2">
      <c r="A4" s="212" t="s">
        <v>1418</v>
      </c>
      <c r="B4" s="213"/>
      <c r="C4" s="213"/>
      <c r="D4" s="213"/>
      <c r="E4" s="213"/>
      <c r="F4" s="213"/>
      <c r="G4" s="213"/>
      <c r="H4" s="213"/>
      <c r="I4" s="213"/>
      <c r="J4" s="213"/>
      <c r="K4" s="213"/>
      <c r="L4" s="213"/>
      <c r="M4" s="213"/>
      <c r="N4" s="213"/>
      <c r="O4" s="213"/>
      <c r="P4" s="213"/>
      <c r="Q4" s="213"/>
      <c r="R4" s="213"/>
      <c r="S4" s="213"/>
      <c r="T4" s="213"/>
      <c r="U4" s="213"/>
      <c r="V4" s="213"/>
      <c r="W4" s="213"/>
      <c r="X4" s="214"/>
    </row>
    <row r="5" spans="1:25" ht="33.75" customHeight="1" x14ac:dyDescent="0.2">
      <c r="A5" s="237" t="s">
        <v>1419</v>
      </c>
      <c r="B5" s="238" t="s">
        <v>1420</v>
      </c>
      <c r="C5" s="238" t="s">
        <v>1421</v>
      </c>
      <c r="D5" s="238"/>
      <c r="E5" s="239" t="s">
        <v>3238</v>
      </c>
      <c r="F5" s="233"/>
      <c r="G5" s="239" t="s">
        <v>3239</v>
      </c>
      <c r="H5" s="233"/>
      <c r="I5" s="233">
        <v>1</v>
      </c>
      <c r="J5" s="233"/>
      <c r="K5" s="233">
        <f>I5+1</f>
        <v>2</v>
      </c>
      <c r="L5" s="233"/>
      <c r="M5" s="233">
        <f>K5+1</f>
        <v>3</v>
      </c>
      <c r="N5" s="233"/>
      <c r="O5" s="233">
        <f>M5+1</f>
        <v>4</v>
      </c>
      <c r="P5" s="233"/>
      <c r="Q5" s="234">
        <f>O5+1</f>
        <v>5</v>
      </c>
      <c r="R5" s="234"/>
      <c r="S5" s="234">
        <f>Q5+1</f>
        <v>6</v>
      </c>
      <c r="T5" s="234"/>
      <c r="U5" s="234">
        <f>S5+1</f>
        <v>7</v>
      </c>
      <c r="V5" s="234"/>
      <c r="W5" s="234">
        <f>U5+1</f>
        <v>8</v>
      </c>
      <c r="X5" s="234"/>
    </row>
    <row r="6" spans="1:25" ht="31.5" customHeight="1" x14ac:dyDescent="0.2">
      <c r="A6" s="237"/>
      <c r="B6" s="238"/>
      <c r="C6" s="46" t="s">
        <v>1422</v>
      </c>
      <c r="D6" s="60" t="s">
        <v>1423</v>
      </c>
      <c r="E6" s="240">
        <v>576154.9</v>
      </c>
      <c r="F6" s="240"/>
      <c r="G6" s="240">
        <v>256675.41</v>
      </c>
      <c r="H6" s="240"/>
      <c r="I6" s="46" t="s">
        <v>1422</v>
      </c>
      <c r="J6" s="60" t="s">
        <v>1423</v>
      </c>
      <c r="K6" s="46" t="s">
        <v>1422</v>
      </c>
      <c r="L6" s="60" t="s">
        <v>1423</v>
      </c>
      <c r="M6" s="46" t="s">
        <v>1422</v>
      </c>
      <c r="N6" s="60" t="s">
        <v>1423</v>
      </c>
      <c r="O6" s="46" t="s">
        <v>1422</v>
      </c>
      <c r="P6" s="60" t="s">
        <v>1423</v>
      </c>
      <c r="Q6" s="46" t="s">
        <v>1422</v>
      </c>
      <c r="R6" s="60" t="s">
        <v>1423</v>
      </c>
      <c r="S6" s="46" t="s">
        <v>1422</v>
      </c>
      <c r="T6" s="60" t="s">
        <v>1423</v>
      </c>
      <c r="U6" s="47" t="s">
        <v>1422</v>
      </c>
      <c r="V6" s="48" t="s">
        <v>1423</v>
      </c>
      <c r="W6" s="47" t="s">
        <v>1422</v>
      </c>
      <c r="X6" s="48" t="s">
        <v>1423</v>
      </c>
    </row>
    <row r="7" spans="1:25" ht="41.25" customHeight="1" x14ac:dyDescent="0.2">
      <c r="A7" s="168" t="str">
        <f>'Orçamento Sintético'!A8</f>
        <v xml:space="preserve"> 1 </v>
      </c>
      <c r="B7" s="169" t="str">
        <f>VLOOKUP(A7,'Orçamento Sintético'!$A$7:$J$325,4,FALSE)</f>
        <v>SERVIÇOS PRELIMINARES E ADMINISTRAÇÃO LOCAL</v>
      </c>
      <c r="C7" s="170">
        <f>VLOOKUP(A7,'Orçamento Sintético'!$A$7:$J$325,9,FALSE)</f>
        <v>114993.74</v>
      </c>
      <c r="D7" s="171">
        <f t="shared" ref="D7:D15" si="0">IFERROR(C7/$C$24,"")</f>
        <v>4.7855669829972414E-2</v>
      </c>
      <c r="E7" s="240"/>
      <c r="F7" s="240"/>
      <c r="G7" s="240"/>
      <c r="H7" s="240"/>
      <c r="I7" s="175">
        <f t="shared" ref="I7:I15" si="1">C7*J7</f>
        <v>1381.6756348087658</v>
      </c>
      <c r="J7" s="67">
        <v>1.2015224783616619E-2</v>
      </c>
      <c r="K7" s="175">
        <f t="shared" ref="K7:K15" si="2">$C7*L7</f>
        <v>8989.5210236686708</v>
      </c>
      <c r="L7" s="67">
        <v>7.8174003416783128E-2</v>
      </c>
      <c r="M7" s="175">
        <f t="shared" ref="M7:M15" si="3">$C7*N7</f>
        <v>14964.561344435075</v>
      </c>
      <c r="N7" s="67">
        <v>0.13013370418628939</v>
      </c>
      <c r="O7" s="175">
        <f t="shared" ref="O7:Q15" si="4">$C7*P7</f>
        <v>19113.682430292392</v>
      </c>
      <c r="P7" s="68">
        <v>0.16621498205286994</v>
      </c>
      <c r="Q7" s="175">
        <f t="shared" si="4"/>
        <v>20728.254531060807</v>
      </c>
      <c r="R7" s="68">
        <v>0.18025550374360211</v>
      </c>
      <c r="S7" s="175">
        <f t="shared" ref="S7:S17" si="5">$C7*T7</f>
        <v>17894.384525978327</v>
      </c>
      <c r="T7" s="68">
        <v>0.15561181439944755</v>
      </c>
      <c r="U7" s="175">
        <f t="shared" ref="U7:U15" si="6">$C7*V7</f>
        <v>16916.976182358361</v>
      </c>
      <c r="V7" s="68">
        <v>0.14711214873399509</v>
      </c>
      <c r="W7" s="175">
        <f t="shared" ref="W7:W15" si="7">$C7*X7</f>
        <v>15004.684327397599</v>
      </c>
      <c r="X7" s="69">
        <v>0.13048261868339614</v>
      </c>
      <c r="Y7" s="174">
        <f>X7+V7+T7+R7+P7+N7+L7+J7</f>
        <v>1</v>
      </c>
    </row>
    <row r="8" spans="1:25" x14ac:dyDescent="0.2">
      <c r="A8" s="167" t="str">
        <f>'Orçamento Sintético'!A14</f>
        <v xml:space="preserve"> 2 </v>
      </c>
      <c r="B8" s="209" t="str">
        <f>VLOOKUP(A8,'Orçamento Sintético'!$A$7:$J$325,4,FALSE)</f>
        <v>PLATIBANDA</v>
      </c>
      <c r="C8" s="210">
        <f>VLOOKUP(A8,'Orçamento Sintético'!$A$7:$J$325,9,FALSE)</f>
        <v>27668.53</v>
      </c>
      <c r="D8" s="98">
        <f t="shared" si="0"/>
        <v>1.1514505366645927E-2</v>
      </c>
      <c r="E8" s="240"/>
      <c r="F8" s="240"/>
      <c r="G8" s="240"/>
      <c r="H8" s="240"/>
      <c r="I8" s="176">
        <f t="shared" si="1"/>
        <v>0</v>
      </c>
      <c r="J8" s="64"/>
      <c r="K8" s="176">
        <f t="shared" si="2"/>
        <v>27668.53</v>
      </c>
      <c r="L8" s="64">
        <v>1</v>
      </c>
      <c r="M8" s="176">
        <f t="shared" si="3"/>
        <v>0</v>
      </c>
      <c r="N8" s="64"/>
      <c r="O8" s="176">
        <f t="shared" si="4"/>
        <v>0</v>
      </c>
      <c r="P8" s="65"/>
      <c r="Q8" s="176">
        <f t="shared" si="4"/>
        <v>0</v>
      </c>
      <c r="R8" s="65"/>
      <c r="S8" s="176">
        <f t="shared" si="5"/>
        <v>0</v>
      </c>
      <c r="T8" s="65"/>
      <c r="U8" s="176">
        <f t="shared" si="6"/>
        <v>0</v>
      </c>
      <c r="V8" s="65"/>
      <c r="W8" s="176">
        <f t="shared" si="7"/>
        <v>0</v>
      </c>
      <c r="X8" s="66"/>
      <c r="Y8" s="174">
        <f t="shared" ref="Y8:Y23" si="8">X8+V8+T8+R8+P8+N8+L8+J8</f>
        <v>1</v>
      </c>
    </row>
    <row r="9" spans="1:25" x14ac:dyDescent="0.2">
      <c r="A9" s="163" t="str">
        <f>'Orçamento Sintético'!A26</f>
        <v xml:space="preserve"> 3 </v>
      </c>
      <c r="B9" s="169" t="str">
        <f>VLOOKUP(A9,'Orçamento Sintético'!$A$7:$J$325,4,FALSE)</f>
        <v>IMPERMEABILIZAÇÕES</v>
      </c>
      <c r="C9" s="170">
        <f>VLOOKUP(A9,'Orçamento Sintético'!$A$7:$J$325,9,FALSE)</f>
        <v>4682.7</v>
      </c>
      <c r="D9" s="50">
        <f t="shared" si="0"/>
        <v>1.9487473414884304E-3</v>
      </c>
      <c r="E9" s="240"/>
      <c r="F9" s="240"/>
      <c r="G9" s="240"/>
      <c r="H9" s="240"/>
      <c r="I9" s="175">
        <f t="shared" si="1"/>
        <v>0</v>
      </c>
      <c r="J9" s="67"/>
      <c r="K9" s="175">
        <f t="shared" si="2"/>
        <v>0</v>
      </c>
      <c r="L9" s="67"/>
      <c r="M9" s="175">
        <f t="shared" si="3"/>
        <v>4682.7</v>
      </c>
      <c r="N9" s="67">
        <v>1</v>
      </c>
      <c r="O9" s="175">
        <f t="shared" si="4"/>
        <v>0</v>
      </c>
      <c r="P9" s="68"/>
      <c r="Q9" s="175">
        <f t="shared" si="4"/>
        <v>0</v>
      </c>
      <c r="R9" s="68"/>
      <c r="S9" s="175">
        <f t="shared" si="5"/>
        <v>0</v>
      </c>
      <c r="T9" s="68"/>
      <c r="U9" s="175">
        <f t="shared" si="6"/>
        <v>0</v>
      </c>
      <c r="V9" s="68"/>
      <c r="W9" s="175">
        <f t="shared" si="7"/>
        <v>0</v>
      </c>
      <c r="X9" s="69"/>
      <c r="Y9" s="174">
        <f t="shared" si="8"/>
        <v>1</v>
      </c>
    </row>
    <row r="10" spans="1:25" x14ac:dyDescent="0.2">
      <c r="A10" s="167" t="str">
        <f>'Orçamento Sintético'!A29</f>
        <v xml:space="preserve"> 4 </v>
      </c>
      <c r="B10" s="209" t="str">
        <f>VLOOKUP(A10,'Orçamento Sintético'!$A$7:$J$325,4,FALSE)</f>
        <v>SISTEMA DE VEDAÇÃO INTERNA E EXTERNA</v>
      </c>
      <c r="C10" s="210">
        <f>VLOOKUP(A10,'Orçamento Sintético'!$A$7:$J$325,9,FALSE)</f>
        <v>46564.26</v>
      </c>
      <c r="D10" s="49">
        <f t="shared" si="0"/>
        <v>1.9378131822106064E-2</v>
      </c>
      <c r="E10" s="240"/>
      <c r="F10" s="240"/>
      <c r="G10" s="240"/>
      <c r="H10" s="240"/>
      <c r="I10" s="176">
        <f t="shared" si="1"/>
        <v>0</v>
      </c>
      <c r="J10" s="64"/>
      <c r="K10" s="176">
        <f t="shared" si="2"/>
        <v>23282.13</v>
      </c>
      <c r="L10" s="64">
        <v>0.5</v>
      </c>
      <c r="M10" s="176">
        <f t="shared" si="3"/>
        <v>23282.13</v>
      </c>
      <c r="N10" s="64">
        <v>0.5</v>
      </c>
      <c r="O10" s="176">
        <f t="shared" si="4"/>
        <v>0</v>
      </c>
      <c r="P10" s="65"/>
      <c r="Q10" s="176">
        <f t="shared" si="4"/>
        <v>0</v>
      </c>
      <c r="R10" s="65"/>
      <c r="S10" s="176">
        <f t="shared" si="5"/>
        <v>0</v>
      </c>
      <c r="T10" s="65"/>
      <c r="U10" s="176">
        <f t="shared" si="6"/>
        <v>0</v>
      </c>
      <c r="V10" s="65"/>
      <c r="W10" s="176">
        <f t="shared" si="7"/>
        <v>0</v>
      </c>
      <c r="X10" s="66"/>
      <c r="Y10" s="174">
        <f t="shared" si="8"/>
        <v>1</v>
      </c>
    </row>
    <row r="11" spans="1:25" x14ac:dyDescent="0.2">
      <c r="A11" s="163" t="str">
        <f>'Orçamento Sintético'!A39</f>
        <v xml:space="preserve"> 5 </v>
      </c>
      <c r="B11" s="169" t="str">
        <f>VLOOKUP(A11,'Orçamento Sintético'!$A$7:$J$325,4,FALSE)</f>
        <v>COBERTURA E DRENAGEM</v>
      </c>
      <c r="C11" s="170">
        <f>VLOOKUP(A11,'Orçamento Sintético'!$A$7:$J$325,9,FALSE)</f>
        <v>157342.01</v>
      </c>
      <c r="D11" s="50">
        <f t="shared" si="0"/>
        <v>6.5479279836834742E-2</v>
      </c>
      <c r="E11" s="240"/>
      <c r="F11" s="240"/>
      <c r="G11" s="240"/>
      <c r="H11" s="240"/>
      <c r="I11" s="175">
        <f t="shared" si="1"/>
        <v>0</v>
      </c>
      <c r="J11" s="67"/>
      <c r="K11" s="175">
        <f t="shared" si="2"/>
        <v>0</v>
      </c>
      <c r="L11" s="67"/>
      <c r="M11" s="175">
        <f t="shared" si="3"/>
        <v>0</v>
      </c>
      <c r="N11" s="67"/>
      <c r="O11" s="175">
        <f t="shared" si="4"/>
        <v>78671.005000000005</v>
      </c>
      <c r="P11" s="68">
        <v>0.5</v>
      </c>
      <c r="Q11" s="175">
        <f t="shared" si="4"/>
        <v>78671.005000000005</v>
      </c>
      <c r="R11" s="68">
        <v>0.5</v>
      </c>
      <c r="S11" s="175">
        <f t="shared" si="5"/>
        <v>0</v>
      </c>
      <c r="T11" s="68"/>
      <c r="U11" s="175">
        <f t="shared" si="6"/>
        <v>0</v>
      </c>
      <c r="V11" s="68"/>
      <c r="W11" s="175">
        <f t="shared" si="7"/>
        <v>0</v>
      </c>
      <c r="X11" s="69"/>
      <c r="Y11" s="174">
        <f t="shared" si="8"/>
        <v>1</v>
      </c>
    </row>
    <row r="12" spans="1:25" x14ac:dyDescent="0.2">
      <c r="A12" s="167" t="str">
        <f>'Orçamento Sintético'!A49</f>
        <v xml:space="preserve"> 6 </v>
      </c>
      <c r="B12" s="209" t="str">
        <f>VLOOKUP(A12,'Orçamento Sintético'!$A$7:$J$325,4,FALSE)</f>
        <v>PAVIMENTAÇÃO</v>
      </c>
      <c r="C12" s="210">
        <f>VLOOKUP(A12,'Orçamento Sintético'!$A$7:$J$325,9,FALSE)</f>
        <v>144795.06</v>
      </c>
      <c r="D12" s="49">
        <f t="shared" si="0"/>
        <v>6.0257754764485826E-2</v>
      </c>
      <c r="E12" s="240"/>
      <c r="F12" s="240"/>
      <c r="G12" s="240"/>
      <c r="H12" s="240"/>
      <c r="I12" s="176">
        <f t="shared" si="1"/>
        <v>0</v>
      </c>
      <c r="J12" s="64"/>
      <c r="K12" s="176">
        <f t="shared" si="2"/>
        <v>72397.53</v>
      </c>
      <c r="L12" s="64">
        <v>0.5</v>
      </c>
      <c r="M12" s="176">
        <f t="shared" si="3"/>
        <v>36198.764999999999</v>
      </c>
      <c r="N12" s="64">
        <v>0.25</v>
      </c>
      <c r="O12" s="176">
        <f t="shared" si="4"/>
        <v>36198.764999999999</v>
      </c>
      <c r="P12" s="65">
        <v>0.25</v>
      </c>
      <c r="Q12" s="176">
        <f t="shared" si="4"/>
        <v>0</v>
      </c>
      <c r="R12" s="65"/>
      <c r="S12" s="176">
        <f t="shared" si="5"/>
        <v>0</v>
      </c>
      <c r="T12" s="65"/>
      <c r="U12" s="176">
        <f t="shared" si="6"/>
        <v>0</v>
      </c>
      <c r="V12" s="65"/>
      <c r="W12" s="176">
        <f t="shared" si="7"/>
        <v>0</v>
      </c>
      <c r="X12" s="66"/>
      <c r="Y12" s="174">
        <f t="shared" si="8"/>
        <v>1</v>
      </c>
    </row>
    <row r="13" spans="1:25" ht="21.75" customHeight="1" x14ac:dyDescent="0.2">
      <c r="A13" s="163" t="str">
        <f>'Orçamento Sintético'!A59</f>
        <v xml:space="preserve"> 7 </v>
      </c>
      <c r="B13" s="169" t="str">
        <f>VLOOKUP(A13,'Orçamento Sintético'!$A$7:$J$325,4,FALSE)</f>
        <v>REVESTIMENTOS</v>
      </c>
      <c r="C13" s="170">
        <f>VLOOKUP(A13,'Orçamento Sintético'!$A$7:$J$325,9,FALSE)</f>
        <v>262298.03000000003</v>
      </c>
      <c r="D13" s="50">
        <f t="shared" si="0"/>
        <v>0.10915766302350197</v>
      </c>
      <c r="E13" s="240"/>
      <c r="F13" s="240"/>
      <c r="G13" s="240"/>
      <c r="H13" s="240"/>
      <c r="I13" s="175">
        <f t="shared" si="1"/>
        <v>0</v>
      </c>
      <c r="J13" s="67"/>
      <c r="K13" s="175">
        <f t="shared" si="2"/>
        <v>26229.803000000004</v>
      </c>
      <c r="L13" s="67">
        <v>0.1</v>
      </c>
      <c r="M13" s="175">
        <f t="shared" si="3"/>
        <v>52459.606000000007</v>
      </c>
      <c r="N13" s="67">
        <v>0.2</v>
      </c>
      <c r="O13" s="175">
        <f t="shared" si="4"/>
        <v>52459.606000000007</v>
      </c>
      <c r="P13" s="68">
        <v>0.2</v>
      </c>
      <c r="Q13" s="175">
        <f t="shared" si="4"/>
        <v>65574.507500000007</v>
      </c>
      <c r="R13" s="68">
        <v>0.25</v>
      </c>
      <c r="S13" s="175">
        <f t="shared" si="5"/>
        <v>65574.507500000007</v>
      </c>
      <c r="T13" s="68">
        <v>0.25</v>
      </c>
      <c r="U13" s="175">
        <f t="shared" si="6"/>
        <v>0</v>
      </c>
      <c r="V13" s="68"/>
      <c r="W13" s="175">
        <f t="shared" si="7"/>
        <v>0</v>
      </c>
      <c r="X13" s="69"/>
      <c r="Y13" s="174">
        <f t="shared" si="8"/>
        <v>0.99999999999999989</v>
      </c>
    </row>
    <row r="14" spans="1:25" ht="29.25" customHeight="1" x14ac:dyDescent="0.2">
      <c r="A14" s="167" t="str">
        <f>'Orçamento Sintético'!A69</f>
        <v xml:space="preserve"> 8 </v>
      </c>
      <c r="B14" s="209" t="str">
        <f>VLOOKUP(A14,'Orçamento Sintético'!$A$7:$J$325,4,FALSE)</f>
        <v>REVETIMENTOS CERÂMICOS E MÁRMORES/GRANITOS</v>
      </c>
      <c r="C14" s="210">
        <f>VLOOKUP(A14,'Orçamento Sintético'!$A$7:$J$325,9,FALSE)</f>
        <v>278230.75</v>
      </c>
      <c r="D14" s="49">
        <f t="shared" si="0"/>
        <v>0.11578820645841761</v>
      </c>
      <c r="E14" s="240"/>
      <c r="F14" s="240"/>
      <c r="G14" s="240"/>
      <c r="H14" s="240"/>
      <c r="I14" s="176">
        <f t="shared" si="1"/>
        <v>0</v>
      </c>
      <c r="J14" s="64"/>
      <c r="K14" s="176">
        <f t="shared" si="2"/>
        <v>0</v>
      </c>
      <c r="L14" s="64"/>
      <c r="M14" s="176">
        <f t="shared" si="3"/>
        <v>111292.3</v>
      </c>
      <c r="N14" s="64">
        <v>0.4</v>
      </c>
      <c r="O14" s="176">
        <f t="shared" si="4"/>
        <v>83469.224999999991</v>
      </c>
      <c r="P14" s="65">
        <v>0.3</v>
      </c>
      <c r="Q14" s="176">
        <f t="shared" si="4"/>
        <v>83469.224999999991</v>
      </c>
      <c r="R14" s="65">
        <v>0.3</v>
      </c>
      <c r="S14" s="176">
        <f t="shared" si="5"/>
        <v>0</v>
      </c>
      <c r="T14" s="65"/>
      <c r="U14" s="176">
        <f t="shared" si="6"/>
        <v>0</v>
      </c>
      <c r="V14" s="65"/>
      <c r="W14" s="176">
        <f t="shared" si="7"/>
        <v>0</v>
      </c>
      <c r="X14" s="66"/>
      <c r="Y14" s="174">
        <f t="shared" si="8"/>
        <v>1</v>
      </c>
    </row>
    <row r="15" spans="1:25" x14ac:dyDescent="0.2">
      <c r="A15" s="163" t="str">
        <f>'Orçamento Sintético'!A79</f>
        <v xml:space="preserve"> 9 </v>
      </c>
      <c r="B15" s="169" t="str">
        <f>VLOOKUP(A15,'Orçamento Sintético'!$A$7:$J$325,4,FALSE)</f>
        <v>PINTURA</v>
      </c>
      <c r="C15" s="170">
        <f>VLOOKUP(A15,'Orçamento Sintético'!$A$7:$J$325,9,FALSE)</f>
        <v>246216.71</v>
      </c>
      <c r="D15" s="50">
        <f t="shared" si="0"/>
        <v>0.10246527837412772</v>
      </c>
      <c r="E15" s="240"/>
      <c r="F15" s="240"/>
      <c r="G15" s="240"/>
      <c r="H15" s="240"/>
      <c r="I15" s="175">
        <f t="shared" si="1"/>
        <v>0</v>
      </c>
      <c r="J15" s="67"/>
      <c r="K15" s="175">
        <f t="shared" si="2"/>
        <v>0</v>
      </c>
      <c r="L15" s="67"/>
      <c r="M15" s="175">
        <f t="shared" si="3"/>
        <v>0</v>
      </c>
      <c r="N15" s="67"/>
      <c r="O15" s="175">
        <f t="shared" si="4"/>
        <v>0</v>
      </c>
      <c r="P15" s="68"/>
      <c r="Q15" s="175">
        <f t="shared" si="4"/>
        <v>0</v>
      </c>
      <c r="R15" s="68"/>
      <c r="S15" s="175">
        <f t="shared" si="5"/>
        <v>61554.177499999998</v>
      </c>
      <c r="T15" s="68">
        <v>0.25</v>
      </c>
      <c r="U15" s="175">
        <f t="shared" si="6"/>
        <v>123108.355</v>
      </c>
      <c r="V15" s="68">
        <v>0.5</v>
      </c>
      <c r="W15" s="175">
        <f t="shared" si="7"/>
        <v>61554.177499999998</v>
      </c>
      <c r="X15" s="69">
        <v>0.25</v>
      </c>
      <c r="Y15" s="174">
        <f t="shared" si="8"/>
        <v>1</v>
      </c>
    </row>
    <row r="16" spans="1:25" x14ac:dyDescent="0.2">
      <c r="A16" s="167" t="str">
        <f>'Orçamento Sintético'!A95</f>
        <v xml:space="preserve"> 10 </v>
      </c>
      <c r="B16" s="209" t="str">
        <f>VLOOKUP(A16,'Orçamento Sintético'!$A$7:$J$325,4,FALSE)</f>
        <v>ESQUADRIAS</v>
      </c>
      <c r="C16" s="210">
        <f>VLOOKUP(A16,'Orçamento Sintético'!$A$7:$J$325,9,FALSE)</f>
        <v>213165.35</v>
      </c>
      <c r="D16" s="49">
        <f t="shared" ref="D16:D21" si="9">IFERROR(C16/$C$24,"")</f>
        <v>8.8710660326296972E-2</v>
      </c>
      <c r="E16" s="240"/>
      <c r="F16" s="240"/>
      <c r="G16" s="240"/>
      <c r="H16" s="240"/>
      <c r="I16" s="176">
        <f t="shared" ref="I16:I23" si="10">C16*J16</f>
        <v>0</v>
      </c>
      <c r="J16" s="64"/>
      <c r="K16" s="176">
        <f t="shared" ref="K16:K23" si="11">$C16*L16</f>
        <v>0</v>
      </c>
      <c r="L16" s="64"/>
      <c r="M16" s="176">
        <f t="shared" ref="M16:M21" si="12">$C16*N16</f>
        <v>0</v>
      </c>
      <c r="N16" s="64"/>
      <c r="O16" s="176">
        <f t="shared" ref="O16:O23" si="13">$C16*P16</f>
        <v>53291.337500000001</v>
      </c>
      <c r="P16" s="65">
        <v>0.25</v>
      </c>
      <c r="Q16" s="176">
        <f>$C16*R16</f>
        <v>106582.675</v>
      </c>
      <c r="R16" s="65">
        <v>0.5</v>
      </c>
      <c r="S16" s="176">
        <f t="shared" si="5"/>
        <v>53291.337500000001</v>
      </c>
      <c r="T16" s="65">
        <v>0.25</v>
      </c>
      <c r="U16" s="176">
        <f t="shared" ref="U16:U21" si="14">$C16*V16</f>
        <v>0</v>
      </c>
      <c r="V16" s="65"/>
      <c r="W16" s="176">
        <f t="shared" ref="W16:W23" si="15">$C16*X16</f>
        <v>0</v>
      </c>
      <c r="X16" s="66"/>
      <c r="Y16" s="174">
        <f t="shared" si="8"/>
        <v>1</v>
      </c>
    </row>
    <row r="17" spans="1:25" x14ac:dyDescent="0.2">
      <c r="A17" s="163" t="str">
        <f>'Orçamento Sintético'!A110</f>
        <v xml:space="preserve"> 11 </v>
      </c>
      <c r="B17" s="169" t="str">
        <f>VLOOKUP(A17,'Orçamento Sintético'!$A$7:$J$325,4,FALSE)</f>
        <v>INSTALAÇÕES ELÉTRICAS</v>
      </c>
      <c r="C17" s="170">
        <f>VLOOKUP(A17,'Orçamento Sintético'!$A$7:$J$325,9,FALSE)</f>
        <v>341493.7</v>
      </c>
      <c r="D17" s="50">
        <f t="shared" si="9"/>
        <v>0.14211564695796181</v>
      </c>
      <c r="E17" s="240"/>
      <c r="F17" s="240"/>
      <c r="G17" s="240"/>
      <c r="H17" s="240"/>
      <c r="I17" s="175">
        <f t="shared" si="10"/>
        <v>17074.685000000001</v>
      </c>
      <c r="J17" s="67">
        <v>0.05</v>
      </c>
      <c r="K17" s="175">
        <f t="shared" si="11"/>
        <v>17074.685000000001</v>
      </c>
      <c r="L17" s="67">
        <v>0.05</v>
      </c>
      <c r="M17" s="175">
        <f t="shared" si="12"/>
        <v>34149.370000000003</v>
      </c>
      <c r="N17" s="67">
        <v>0.1</v>
      </c>
      <c r="O17" s="175">
        <f t="shared" si="13"/>
        <v>34149.370000000003</v>
      </c>
      <c r="P17" s="68">
        <v>0.1</v>
      </c>
      <c r="Q17" s="175">
        <f>$C17*R17</f>
        <v>34149.370000000003</v>
      </c>
      <c r="R17" s="68">
        <v>0.1</v>
      </c>
      <c r="S17" s="175">
        <f t="shared" si="5"/>
        <v>68298.740000000005</v>
      </c>
      <c r="T17" s="68">
        <v>0.2</v>
      </c>
      <c r="U17" s="175">
        <f t="shared" si="14"/>
        <v>68298.740000000005</v>
      </c>
      <c r="V17" s="68">
        <v>0.2</v>
      </c>
      <c r="W17" s="175">
        <f t="shared" si="15"/>
        <v>68298.740000000005</v>
      </c>
      <c r="X17" s="69">
        <v>0.2</v>
      </c>
      <c r="Y17" s="174">
        <f t="shared" si="8"/>
        <v>1</v>
      </c>
    </row>
    <row r="18" spans="1:25" x14ac:dyDescent="0.2">
      <c r="A18" s="167" t="str">
        <f>'Orçamento Sintético'!A177</f>
        <v xml:space="preserve"> 12 </v>
      </c>
      <c r="B18" s="209" t="str">
        <f>VLOOKUP(A18,'Orçamento Sintético'!$A$7:$J$325,4,FALSE)</f>
        <v>INSTALAÇÕES HIDROSANITÁRIAS E DRENAGEM</v>
      </c>
      <c r="C18" s="210">
        <f>VLOOKUP(A18,'Orçamento Sintético'!$A$7:$J$325,9,FALSE)</f>
        <v>124958.42</v>
      </c>
      <c r="D18" s="49">
        <f t="shared" si="9"/>
        <v>5.2002560226278582E-2</v>
      </c>
      <c r="E18" s="240"/>
      <c r="F18" s="240"/>
      <c r="G18" s="240"/>
      <c r="H18" s="240"/>
      <c r="I18" s="176">
        <f t="shared" si="10"/>
        <v>12495.842000000001</v>
      </c>
      <c r="J18" s="64">
        <v>0.1</v>
      </c>
      <c r="K18" s="176">
        <f t="shared" si="11"/>
        <v>12495.842000000001</v>
      </c>
      <c r="L18" s="64">
        <v>0.1</v>
      </c>
      <c r="M18" s="176">
        <f t="shared" si="12"/>
        <v>24991.684000000001</v>
      </c>
      <c r="N18" s="64">
        <v>0.2</v>
      </c>
      <c r="O18" s="176">
        <f t="shared" si="13"/>
        <v>37487.525999999998</v>
      </c>
      <c r="P18" s="65">
        <v>0.3</v>
      </c>
      <c r="Q18" s="176">
        <f t="shared" ref="Q18:Q23" si="16">$C18*R18</f>
        <v>37487.525999999998</v>
      </c>
      <c r="R18" s="65">
        <v>0.3</v>
      </c>
      <c r="S18" s="176">
        <f t="shared" ref="S18:S23" si="17">$C18*T18</f>
        <v>0</v>
      </c>
      <c r="T18" s="65"/>
      <c r="U18" s="176">
        <f t="shared" si="14"/>
        <v>0</v>
      </c>
      <c r="V18" s="65"/>
      <c r="W18" s="176">
        <f t="shared" si="15"/>
        <v>0</v>
      </c>
      <c r="X18" s="66"/>
      <c r="Y18" s="174">
        <f t="shared" si="8"/>
        <v>1</v>
      </c>
    </row>
    <row r="19" spans="1:25" x14ac:dyDescent="0.2">
      <c r="A19" s="163" t="str">
        <f>'Orçamento Sintético'!A264</f>
        <v xml:space="preserve"> 13 </v>
      </c>
      <c r="B19" s="169" t="str">
        <f>VLOOKUP(A19,'Orçamento Sintético'!$A$7:$J$325,4,FALSE)</f>
        <v>BANCADAS, LOUÇAS, METAIS E  ACESSÓRIOS</v>
      </c>
      <c r="C19" s="170">
        <f>VLOOKUP(A19,'Orçamento Sintético'!$A$7:$J$325,9,FALSE)</f>
        <v>95701.94</v>
      </c>
      <c r="D19" s="50">
        <f t="shared" si="9"/>
        <v>3.9827215313875605E-2</v>
      </c>
      <c r="E19" s="240"/>
      <c r="F19" s="240"/>
      <c r="G19" s="240"/>
      <c r="H19" s="240"/>
      <c r="I19" s="175">
        <f t="shared" si="10"/>
        <v>0</v>
      </c>
      <c r="J19" s="67"/>
      <c r="K19" s="175">
        <f t="shared" si="11"/>
        <v>0</v>
      </c>
      <c r="L19" s="67"/>
      <c r="M19" s="175">
        <f t="shared" si="12"/>
        <v>0</v>
      </c>
      <c r="N19" s="67"/>
      <c r="O19" s="175">
        <f t="shared" si="13"/>
        <v>0</v>
      </c>
      <c r="P19" s="68"/>
      <c r="Q19" s="175">
        <f t="shared" si="16"/>
        <v>0</v>
      </c>
      <c r="R19" s="68"/>
      <c r="S19" s="175">
        <f t="shared" si="17"/>
        <v>47850.97</v>
      </c>
      <c r="T19" s="68">
        <v>0.5</v>
      </c>
      <c r="U19" s="175">
        <f t="shared" si="14"/>
        <v>23925.485000000001</v>
      </c>
      <c r="V19" s="68">
        <v>0.25</v>
      </c>
      <c r="W19" s="175">
        <f t="shared" si="15"/>
        <v>23925.485000000001</v>
      </c>
      <c r="X19" s="69">
        <v>0.25</v>
      </c>
      <c r="Y19" s="174">
        <f t="shared" si="8"/>
        <v>1</v>
      </c>
    </row>
    <row r="20" spans="1:25" ht="30" customHeight="1" x14ac:dyDescent="0.2">
      <c r="A20" s="167" t="str">
        <f>'Orçamento Sintético'!A286</f>
        <v xml:space="preserve"> 14 </v>
      </c>
      <c r="B20" s="209" t="str">
        <f>VLOOKUP(A20,'Orçamento Sintético'!$A$7:$J$325,4,FALSE)</f>
        <v>SISTEMA DE PROTEÇÃO CONTRA INCÊNCIO E PÂNICO</v>
      </c>
      <c r="C20" s="210">
        <f>VLOOKUP(A20,'Orçamento Sintético'!$A$7:$J$325,9,FALSE)</f>
        <v>68706.36</v>
      </c>
      <c r="D20" s="49">
        <f t="shared" si="9"/>
        <v>2.8592764087673146E-2</v>
      </c>
      <c r="E20" s="240"/>
      <c r="F20" s="240"/>
      <c r="G20" s="240"/>
      <c r="H20" s="240"/>
      <c r="I20" s="176">
        <f t="shared" si="10"/>
        <v>0</v>
      </c>
      <c r="J20" s="64"/>
      <c r="K20" s="176">
        <f t="shared" si="11"/>
        <v>0</v>
      </c>
      <c r="L20" s="64"/>
      <c r="M20" s="176">
        <f t="shared" si="12"/>
        <v>0</v>
      </c>
      <c r="N20" s="64"/>
      <c r="O20" s="176">
        <f t="shared" si="13"/>
        <v>0</v>
      </c>
      <c r="P20" s="65"/>
      <c r="Q20" s="176">
        <f t="shared" si="16"/>
        <v>0</v>
      </c>
      <c r="R20" s="65"/>
      <c r="S20" s="176">
        <f t="shared" si="17"/>
        <v>34353.18</v>
      </c>
      <c r="T20" s="65">
        <v>0.5</v>
      </c>
      <c r="U20" s="176">
        <f t="shared" si="14"/>
        <v>17176.59</v>
      </c>
      <c r="V20" s="65">
        <v>0.25</v>
      </c>
      <c r="W20" s="176">
        <f t="shared" si="15"/>
        <v>17176.59</v>
      </c>
      <c r="X20" s="66">
        <v>0.25</v>
      </c>
      <c r="Y20" s="174">
        <f t="shared" si="8"/>
        <v>1</v>
      </c>
    </row>
    <row r="21" spans="1:25" x14ac:dyDescent="0.2">
      <c r="A21" s="163" t="str">
        <f>'Orçamento Sintético'!A302</f>
        <v xml:space="preserve"> 15 </v>
      </c>
      <c r="B21" s="169" t="str">
        <f>VLOOKUP(A21,'Orçamento Sintético'!$A$7:$J$325,4,FALSE)</f>
        <v>SISTEMA DE CLIMATIZAÇÃO</v>
      </c>
      <c r="C21" s="170">
        <f>VLOOKUP(A21,'Orçamento Sintético'!$A$7:$J$325,9,FALSE)</f>
        <v>175590.36</v>
      </c>
      <c r="D21" s="50">
        <f t="shared" si="9"/>
        <v>7.3073493335254536E-2</v>
      </c>
      <c r="E21" s="240"/>
      <c r="F21" s="240"/>
      <c r="G21" s="240"/>
      <c r="H21" s="240"/>
      <c r="I21" s="175">
        <f t="shared" si="10"/>
        <v>0</v>
      </c>
      <c r="J21" s="67"/>
      <c r="K21" s="175">
        <f t="shared" si="11"/>
        <v>0</v>
      </c>
      <c r="L21" s="67"/>
      <c r="M21" s="175">
        <f t="shared" si="12"/>
        <v>0</v>
      </c>
      <c r="N21" s="67"/>
      <c r="O21" s="175">
        <f t="shared" si="13"/>
        <v>0</v>
      </c>
      <c r="P21" s="68"/>
      <c r="Q21" s="175">
        <f t="shared" si="16"/>
        <v>0</v>
      </c>
      <c r="R21" s="68"/>
      <c r="S21" s="175">
        <f t="shared" si="17"/>
        <v>26338.553999999996</v>
      </c>
      <c r="T21" s="68">
        <v>0.15</v>
      </c>
      <c r="U21" s="175">
        <f t="shared" si="14"/>
        <v>26338.553999999996</v>
      </c>
      <c r="V21" s="68">
        <v>0.15</v>
      </c>
      <c r="W21" s="175">
        <f t="shared" si="15"/>
        <v>122913.25199999998</v>
      </c>
      <c r="X21" s="69">
        <v>0.7</v>
      </c>
      <c r="Y21" s="174">
        <f t="shared" si="8"/>
        <v>1</v>
      </c>
    </row>
    <row r="22" spans="1:25" x14ac:dyDescent="0.2">
      <c r="A22" s="167" t="str">
        <f>'Orçamento Sintético'!A320</f>
        <v xml:space="preserve"> 16 </v>
      </c>
      <c r="B22" s="209" t="str">
        <f>VLOOKUP(A22,'Orçamento Sintético'!$A$7:$J$325,4,FALSE)</f>
        <v>EQUIPAMENTOS</v>
      </c>
      <c r="C22" s="210">
        <f>VLOOKUP(A22,'Orçamento Sintético'!$A$7:$J$325,9,FALSE)</f>
        <v>85704.81</v>
      </c>
      <c r="D22" s="49">
        <f>IFERROR(C22/$C$24,"")</f>
        <v>3.5666820560845462E-2</v>
      </c>
      <c r="E22" s="240"/>
      <c r="F22" s="240"/>
      <c r="G22" s="240"/>
      <c r="H22" s="240"/>
      <c r="I22" s="176">
        <f t="shared" si="10"/>
        <v>0</v>
      </c>
      <c r="J22" s="64"/>
      <c r="K22" s="176">
        <f t="shared" si="11"/>
        <v>0</v>
      </c>
      <c r="L22" s="64"/>
      <c r="M22" s="176">
        <f>$C22*N22</f>
        <v>0</v>
      </c>
      <c r="N22" s="64"/>
      <c r="O22" s="176">
        <f t="shared" si="13"/>
        <v>0</v>
      </c>
      <c r="P22" s="65"/>
      <c r="Q22" s="176">
        <f t="shared" si="16"/>
        <v>0</v>
      </c>
      <c r="R22" s="65"/>
      <c r="S22" s="176">
        <f t="shared" si="17"/>
        <v>0</v>
      </c>
      <c r="T22" s="65"/>
      <c r="U22" s="176">
        <f>$C22*V22</f>
        <v>85704.81</v>
      </c>
      <c r="V22" s="65">
        <v>1</v>
      </c>
      <c r="W22" s="176">
        <f t="shared" si="15"/>
        <v>0</v>
      </c>
      <c r="X22" s="66"/>
      <c r="Y22" s="174">
        <f t="shared" si="8"/>
        <v>1</v>
      </c>
    </row>
    <row r="23" spans="1:25" x14ac:dyDescent="0.2">
      <c r="A23" s="163" t="str">
        <f>'Orçamento Sintético'!A323</f>
        <v xml:space="preserve"> 17 </v>
      </c>
      <c r="B23" s="169" t="str">
        <f>VLOOKUP(A23,'Orçamento Sintético'!$A$7:$J$325,4,FALSE)</f>
        <v>SERVIÇOS COMPLEMENTARES</v>
      </c>
      <c r="C23" s="170">
        <f>VLOOKUP(A23,'Orçamento Sintético'!$A$7:$J$325,9,FALSE)</f>
        <v>14815.5</v>
      </c>
      <c r="D23" s="50">
        <f>IFERROR(C23/$C$24,"")</f>
        <v>6.1656023742332079E-3</v>
      </c>
      <c r="E23" s="240"/>
      <c r="F23" s="240"/>
      <c r="G23" s="240"/>
      <c r="H23" s="240"/>
      <c r="I23" s="175">
        <f t="shared" si="10"/>
        <v>0</v>
      </c>
      <c r="J23" s="67"/>
      <c r="K23" s="175">
        <f t="shared" si="11"/>
        <v>0</v>
      </c>
      <c r="L23" s="67"/>
      <c r="M23" s="175">
        <f>$C23*N23</f>
        <v>0</v>
      </c>
      <c r="N23" s="67"/>
      <c r="O23" s="175">
        <f t="shared" si="13"/>
        <v>0</v>
      </c>
      <c r="P23" s="68"/>
      <c r="Q23" s="175">
        <f t="shared" si="16"/>
        <v>0</v>
      </c>
      <c r="R23" s="68"/>
      <c r="S23" s="175">
        <f t="shared" si="17"/>
        <v>0</v>
      </c>
      <c r="T23" s="68"/>
      <c r="U23" s="175">
        <f>$C23*V23</f>
        <v>0</v>
      </c>
      <c r="V23" s="68"/>
      <c r="W23" s="175">
        <f t="shared" si="15"/>
        <v>14815.5</v>
      </c>
      <c r="X23" s="69">
        <v>1</v>
      </c>
      <c r="Y23" s="174">
        <f t="shared" si="8"/>
        <v>1</v>
      </c>
    </row>
    <row r="24" spans="1:25" ht="17.25" customHeight="1" x14ac:dyDescent="0.2">
      <c r="A24" s="231" t="s">
        <v>1424</v>
      </c>
      <c r="B24" s="232"/>
      <c r="C24" s="210">
        <f>SUM(C7:C23)</f>
        <v>2402928.23</v>
      </c>
      <c r="D24" s="98">
        <f>SUM(D7:D23)</f>
        <v>1</v>
      </c>
      <c r="E24" s="241" t="s">
        <v>3240</v>
      </c>
      <c r="F24" s="241"/>
      <c r="G24" s="241" t="s">
        <v>3241</v>
      </c>
      <c r="H24" s="241"/>
      <c r="I24" s="172">
        <f>SUM(I7:I23)</f>
        <v>30952.202634808767</v>
      </c>
      <c r="J24" s="102">
        <f>I24/$C$24</f>
        <v>1.2881035000703608E-2</v>
      </c>
      <c r="K24" s="172">
        <f>SUM(K7:K23)</f>
        <v>188138.04102366869</v>
      </c>
      <c r="L24" s="102">
        <f>K24/$C$24</f>
        <v>7.8295322629618733E-2</v>
      </c>
      <c r="M24" s="172">
        <f>SUM(M7:M23)</f>
        <v>302021.11634443508</v>
      </c>
      <c r="N24" s="102">
        <f>M24/$C$24</f>
        <v>0.12568877945407261</v>
      </c>
      <c r="O24" s="172">
        <f>SUM(O7:O23)</f>
        <v>394840.51693029242</v>
      </c>
      <c r="P24" s="102">
        <f>O24/$C$24</f>
        <v>0.16431640029893543</v>
      </c>
      <c r="Q24" s="172">
        <f>SUM(Q7:Q23)</f>
        <v>426662.5630310608</v>
      </c>
      <c r="R24" s="102">
        <f>Q24/$C$24</f>
        <v>0.17755942841083555</v>
      </c>
      <c r="S24" s="172">
        <f>SUM(S7:S23)</f>
        <v>375155.85102597828</v>
      </c>
      <c r="T24" s="102">
        <f>S24/$C$24</f>
        <v>0.15612445113517948</v>
      </c>
      <c r="U24" s="172">
        <f>SUM(U7:U23)</f>
        <v>361469.51018235832</v>
      </c>
      <c r="V24" s="102">
        <f>U24/$C$24</f>
        <v>0.1504287584079689</v>
      </c>
      <c r="W24" s="172">
        <f>SUM(W7:W23)</f>
        <v>323688.42882739753</v>
      </c>
      <c r="X24" s="103">
        <f>W24/$C$24</f>
        <v>0.13470582466268563</v>
      </c>
    </row>
    <row r="25" spans="1:25" s="45" customFormat="1" ht="24" customHeight="1" x14ac:dyDescent="0.2">
      <c r="A25" s="231" t="s">
        <v>1425</v>
      </c>
      <c r="B25" s="232"/>
      <c r="C25" s="99">
        <f>LARGE(I25:X25,1)</f>
        <v>2402928.23</v>
      </c>
      <c r="D25" s="98">
        <f>IFERROR(C25/C24,0)</f>
        <v>1</v>
      </c>
      <c r="E25" s="241"/>
      <c r="F25" s="241"/>
      <c r="G25" s="241"/>
      <c r="H25" s="241"/>
      <c r="I25" s="173">
        <f>I24</f>
        <v>30952.202634808767</v>
      </c>
      <c r="J25" s="100">
        <f>J24</f>
        <v>1.2881035000703608E-2</v>
      </c>
      <c r="K25" s="173">
        <f>I25+K24</f>
        <v>219090.24365847744</v>
      </c>
      <c r="L25" s="100">
        <f>L24+J25</f>
        <v>9.1176357630322336E-2</v>
      </c>
      <c r="M25" s="173">
        <f>K25+M24</f>
        <v>521111.36000291252</v>
      </c>
      <c r="N25" s="100">
        <f>N24+L25</f>
        <v>0.21686513708439495</v>
      </c>
      <c r="O25" s="173">
        <f>M25+O24</f>
        <v>915951.87693320494</v>
      </c>
      <c r="P25" s="100">
        <f>P24+N25</f>
        <v>0.38118153738333038</v>
      </c>
      <c r="Q25" s="173">
        <f>O25+Q24</f>
        <v>1342614.4399642658</v>
      </c>
      <c r="R25" s="100">
        <f>R24+P25</f>
        <v>0.55874096579416599</v>
      </c>
      <c r="S25" s="173">
        <f>Q25+S24</f>
        <v>1717770.2909902441</v>
      </c>
      <c r="T25" s="100">
        <f>T24+R25</f>
        <v>0.71486541692934547</v>
      </c>
      <c r="U25" s="173">
        <f>S25+U24</f>
        <v>2079239.8011726025</v>
      </c>
      <c r="V25" s="100">
        <f>V24+T25</f>
        <v>0.86529417533731434</v>
      </c>
      <c r="W25" s="173">
        <f>U25+W24</f>
        <v>2402928.23</v>
      </c>
      <c r="X25" s="101">
        <f>X24+V25</f>
        <v>1</v>
      </c>
    </row>
    <row r="26" spans="1:25" ht="13.35" customHeight="1" x14ac:dyDescent="0.2">
      <c r="A26" s="218"/>
      <c r="B26" s="219"/>
      <c r="C26" s="219"/>
      <c r="D26" s="219"/>
      <c r="E26" s="219"/>
      <c r="F26" s="219"/>
      <c r="G26" s="219"/>
      <c r="H26" s="219"/>
      <c r="I26" s="219"/>
      <c r="J26" s="219"/>
      <c r="K26" s="219"/>
      <c r="L26" s="219"/>
      <c r="M26" s="219"/>
      <c r="N26" s="219"/>
      <c r="O26" s="219"/>
      <c r="P26" s="219"/>
      <c r="Q26" s="219"/>
      <c r="R26" s="219"/>
      <c r="S26" s="219"/>
      <c r="T26" s="219"/>
      <c r="U26" s="219"/>
      <c r="V26" s="219"/>
      <c r="W26" s="219"/>
      <c r="X26" s="220"/>
    </row>
    <row r="27" spans="1:25" ht="13.35" customHeight="1" x14ac:dyDescent="0.2">
      <c r="A27" s="221"/>
      <c r="B27" s="222"/>
      <c r="C27" s="222"/>
      <c r="D27" s="222"/>
      <c r="E27" s="222"/>
      <c r="F27" s="222"/>
      <c r="G27" s="222"/>
      <c r="H27" s="222"/>
      <c r="I27" s="222"/>
      <c r="J27" s="222"/>
      <c r="K27" s="222"/>
      <c r="L27" s="222"/>
      <c r="M27" s="222"/>
      <c r="N27" s="222"/>
      <c r="O27" s="222"/>
      <c r="P27" s="222"/>
      <c r="Q27" s="222"/>
      <c r="R27" s="222"/>
      <c r="S27" s="222"/>
      <c r="T27" s="222"/>
      <c r="U27" s="222"/>
      <c r="V27" s="222"/>
      <c r="W27" s="222"/>
      <c r="X27" s="223"/>
    </row>
    <row r="28" spans="1:25" ht="15.75" x14ac:dyDescent="0.2">
      <c r="A28" s="224" t="s">
        <v>3788</v>
      </c>
      <c r="B28" s="225"/>
      <c r="C28" s="225"/>
      <c r="D28" s="225"/>
      <c r="E28" s="225"/>
      <c r="F28" s="225"/>
      <c r="G28" s="225"/>
      <c r="H28" s="225"/>
      <c r="I28" s="225"/>
      <c r="J28" s="225"/>
      <c r="K28" s="225"/>
      <c r="L28" s="225"/>
      <c r="M28" s="225"/>
      <c r="N28" s="225"/>
      <c r="O28" s="225"/>
      <c r="P28" s="225"/>
      <c r="Q28" s="225"/>
      <c r="R28" s="225"/>
      <c r="S28" s="225"/>
      <c r="T28" s="225"/>
      <c r="U28" s="225"/>
      <c r="V28" s="225"/>
      <c r="W28" s="225"/>
      <c r="X28" s="226"/>
    </row>
    <row r="29" spans="1:25" ht="50.25" customHeight="1" x14ac:dyDescent="0.2">
      <c r="A29" s="73"/>
      <c r="B29" s="74"/>
      <c r="C29" s="74"/>
      <c r="D29" s="74"/>
      <c r="E29" s="74"/>
      <c r="F29" s="74"/>
      <c r="G29" s="74"/>
      <c r="H29" s="74"/>
      <c r="I29" s="74"/>
      <c r="J29" s="74"/>
      <c r="K29" s="74"/>
      <c r="L29" s="74"/>
      <c r="M29" s="74"/>
      <c r="N29" s="74"/>
      <c r="O29" s="74"/>
      <c r="P29" s="74"/>
      <c r="Q29" s="74"/>
      <c r="R29" s="74"/>
      <c r="S29" s="74"/>
      <c r="T29" s="74"/>
      <c r="U29" s="74"/>
      <c r="V29" s="74"/>
      <c r="W29" s="74"/>
      <c r="X29" s="75"/>
    </row>
    <row r="30" spans="1:25" x14ac:dyDescent="0.2">
      <c r="A30" s="227" t="s">
        <v>2567</v>
      </c>
      <c r="B30" s="211"/>
      <c r="C30" s="76"/>
      <c r="D30" s="76"/>
      <c r="E30" s="76"/>
      <c r="F30" s="76"/>
      <c r="G30" s="76"/>
      <c r="H30" s="76"/>
      <c r="I30" s="76"/>
      <c r="J30" s="76"/>
      <c r="K30" s="211" t="s">
        <v>2568</v>
      </c>
      <c r="L30" s="211"/>
      <c r="M30" s="211"/>
      <c r="N30" s="211"/>
      <c r="O30" s="211"/>
      <c r="P30" s="211"/>
      <c r="Q30" s="84"/>
      <c r="R30" s="84"/>
      <c r="S30" s="84"/>
      <c r="T30" s="84"/>
      <c r="U30" s="76"/>
      <c r="V30" s="76"/>
      <c r="W30" s="76"/>
      <c r="X30" s="77"/>
    </row>
    <row r="31" spans="1:25" x14ac:dyDescent="0.2">
      <c r="A31" s="235" t="s">
        <v>3236</v>
      </c>
      <c r="B31" s="236"/>
      <c r="C31" s="76"/>
      <c r="D31" s="76"/>
      <c r="E31" s="76"/>
      <c r="F31" s="76"/>
      <c r="G31" s="76"/>
      <c r="H31" s="76"/>
      <c r="I31" s="76"/>
      <c r="J31" s="76"/>
      <c r="K31" s="76" t="s">
        <v>2569</v>
      </c>
      <c r="L31" s="76"/>
      <c r="M31" s="76"/>
      <c r="N31" s="76"/>
      <c r="O31" s="76"/>
      <c r="P31" s="76"/>
      <c r="Q31" s="76"/>
      <c r="R31" s="76"/>
      <c r="S31" s="76"/>
      <c r="T31" s="76"/>
      <c r="U31" s="76"/>
      <c r="V31" s="76"/>
      <c r="W31" s="76"/>
      <c r="X31" s="77"/>
    </row>
    <row r="32" spans="1:25" ht="15" thickBot="1" x14ac:dyDescent="0.25">
      <c r="A32" s="78"/>
      <c r="B32" s="79"/>
      <c r="C32" s="79"/>
      <c r="D32" s="79"/>
      <c r="E32" s="79"/>
      <c r="F32" s="79"/>
      <c r="G32" s="79"/>
      <c r="H32" s="79"/>
      <c r="I32" s="79"/>
      <c r="J32" s="79"/>
      <c r="K32" s="79"/>
      <c r="L32" s="79"/>
      <c r="M32" s="79"/>
      <c r="N32" s="79"/>
      <c r="O32" s="79"/>
      <c r="P32" s="79"/>
      <c r="Q32" s="79"/>
      <c r="R32" s="79"/>
      <c r="S32" s="79"/>
      <c r="T32" s="79"/>
      <c r="U32" s="79"/>
      <c r="V32" s="80"/>
      <c r="W32" s="80"/>
      <c r="X32" s="81"/>
    </row>
    <row r="33" spans="1:24" x14ac:dyDescent="0.2">
      <c r="A33" s="51"/>
      <c r="B33" s="51"/>
      <c r="C33" s="51"/>
      <c r="D33" s="51"/>
      <c r="E33" s="51"/>
      <c r="F33" s="51"/>
      <c r="G33" s="51"/>
      <c r="H33" s="51"/>
      <c r="I33" s="51"/>
      <c r="J33" s="51"/>
      <c r="K33" s="51"/>
      <c r="L33" s="51"/>
      <c r="M33" s="51"/>
      <c r="N33" s="51"/>
      <c r="O33" s="52"/>
      <c r="P33" s="51"/>
      <c r="Q33" s="51"/>
      <c r="R33" s="51"/>
      <c r="S33" s="51"/>
      <c r="T33" s="51"/>
      <c r="U33" s="51"/>
      <c r="V33" s="51"/>
      <c r="W33" s="51"/>
      <c r="X33" s="51"/>
    </row>
    <row r="34" spans="1:24" x14ac:dyDescent="0.2">
      <c r="A34" s="51"/>
      <c r="B34" s="51"/>
      <c r="C34" s="51"/>
      <c r="D34" s="51"/>
      <c r="E34" s="51"/>
      <c r="F34" s="51"/>
      <c r="G34" s="51"/>
      <c r="H34" s="51"/>
      <c r="I34" s="51"/>
      <c r="J34" s="51"/>
      <c r="K34" s="51"/>
      <c r="L34" s="51"/>
      <c r="M34" s="51"/>
      <c r="N34" s="51"/>
      <c r="O34" s="52"/>
      <c r="P34" s="51"/>
      <c r="Q34" s="51"/>
      <c r="R34" s="51"/>
      <c r="S34" s="51"/>
      <c r="T34" s="51"/>
      <c r="U34" s="51"/>
      <c r="V34" s="51"/>
      <c r="W34" s="51"/>
      <c r="X34" s="51"/>
    </row>
    <row r="35" spans="1:24" x14ac:dyDescent="0.2">
      <c r="A35" s="51"/>
      <c r="B35" s="51"/>
      <c r="C35" s="51"/>
      <c r="D35" s="51"/>
      <c r="E35" s="51"/>
      <c r="F35" s="51"/>
      <c r="G35" s="51"/>
      <c r="H35" s="51"/>
      <c r="I35" s="51"/>
      <c r="J35" s="51"/>
      <c r="K35" s="51"/>
      <c r="L35" s="51"/>
      <c r="M35" s="51"/>
      <c r="N35" s="51"/>
      <c r="O35" s="52"/>
      <c r="P35" s="51"/>
      <c r="Q35" s="51"/>
      <c r="R35" s="51"/>
      <c r="S35" s="51"/>
      <c r="T35" s="51"/>
      <c r="U35" s="51"/>
      <c r="V35" s="51"/>
      <c r="W35" s="51"/>
      <c r="X35" s="51"/>
    </row>
    <row r="36" spans="1:24" x14ac:dyDescent="0.2">
      <c r="A36" s="51"/>
      <c r="B36" s="51"/>
      <c r="C36" s="51"/>
      <c r="D36" s="51"/>
      <c r="E36" s="51"/>
      <c r="F36" s="51"/>
      <c r="G36" s="51"/>
      <c r="H36" s="51"/>
      <c r="I36" s="51"/>
      <c r="J36" s="51"/>
      <c r="K36" s="51"/>
      <c r="L36" s="51"/>
      <c r="M36" s="51"/>
      <c r="N36" s="51"/>
      <c r="O36" s="51"/>
      <c r="P36" s="51"/>
      <c r="Q36" s="51"/>
      <c r="R36" s="51"/>
      <c r="S36" s="51"/>
      <c r="T36" s="51"/>
      <c r="U36" s="51"/>
      <c r="V36" s="51"/>
      <c r="W36" s="51"/>
      <c r="X36" s="51"/>
    </row>
    <row r="37" spans="1:24" x14ac:dyDescent="0.2">
      <c r="A37" s="51"/>
      <c r="B37" s="51"/>
      <c r="C37" s="51"/>
      <c r="D37" s="51"/>
      <c r="E37" s="51"/>
      <c r="F37" s="51"/>
      <c r="G37" s="51"/>
      <c r="H37" s="51"/>
      <c r="I37" s="51"/>
      <c r="J37" s="51"/>
      <c r="K37" s="51"/>
      <c r="L37" s="51"/>
      <c r="M37" s="51"/>
      <c r="N37" s="51"/>
      <c r="O37" s="52"/>
      <c r="P37" s="51"/>
      <c r="Q37" s="51"/>
      <c r="R37" s="51"/>
      <c r="S37" s="51"/>
      <c r="T37" s="51"/>
      <c r="U37" s="51"/>
      <c r="V37" s="51"/>
      <c r="W37" s="51"/>
      <c r="X37" s="51"/>
    </row>
    <row r="38" spans="1:24" x14ac:dyDescent="0.2">
      <c r="A38" s="51"/>
      <c r="B38" s="51"/>
      <c r="C38" s="51"/>
      <c r="D38" s="51"/>
      <c r="E38" s="51"/>
      <c r="F38" s="51"/>
      <c r="G38" s="51"/>
      <c r="H38" s="51"/>
      <c r="I38" s="51"/>
      <c r="J38" s="51"/>
      <c r="K38" s="51"/>
      <c r="L38" s="51"/>
      <c r="M38" s="51"/>
      <c r="N38" s="51"/>
      <c r="O38" s="52"/>
      <c r="P38" s="51"/>
      <c r="Q38" s="51"/>
      <c r="R38" s="51"/>
      <c r="S38" s="51"/>
      <c r="T38" s="51"/>
      <c r="U38" s="51"/>
      <c r="V38" s="51"/>
      <c r="W38" s="51"/>
      <c r="X38" s="51"/>
    </row>
    <row r="39" spans="1:24" x14ac:dyDescent="0.2">
      <c r="A39" s="51"/>
      <c r="B39" s="51"/>
      <c r="C39" s="51"/>
      <c r="D39" s="51"/>
      <c r="E39" s="51"/>
      <c r="F39" s="51"/>
      <c r="G39" s="51"/>
      <c r="H39" s="51"/>
      <c r="I39" s="51"/>
      <c r="J39" s="51"/>
      <c r="K39" s="51"/>
      <c r="L39" s="51"/>
      <c r="M39" s="51"/>
      <c r="N39" s="51"/>
      <c r="O39" s="52"/>
      <c r="P39" s="51"/>
      <c r="Q39" s="51"/>
      <c r="R39" s="51"/>
      <c r="S39" s="51"/>
      <c r="T39" s="51"/>
      <c r="U39" s="51"/>
      <c r="V39" s="51"/>
      <c r="W39" s="51"/>
      <c r="X39" s="51"/>
    </row>
    <row r="40" spans="1:24" x14ac:dyDescent="0.2">
      <c r="A40" s="51"/>
      <c r="B40" s="51"/>
      <c r="C40" s="51"/>
      <c r="D40" s="51"/>
      <c r="E40" s="51"/>
      <c r="F40" s="51"/>
      <c r="G40" s="51"/>
      <c r="H40" s="51"/>
      <c r="I40" s="51"/>
      <c r="J40" s="51"/>
      <c r="K40" s="51"/>
      <c r="L40" s="51"/>
      <c r="M40" s="51"/>
      <c r="N40" s="51"/>
      <c r="O40" s="52"/>
      <c r="P40" s="51"/>
      <c r="Q40" s="51"/>
      <c r="R40" s="51"/>
      <c r="S40" s="51"/>
      <c r="T40" s="51"/>
      <c r="U40" s="51"/>
      <c r="V40" s="51"/>
      <c r="W40" s="51"/>
      <c r="X40" s="51"/>
    </row>
    <row r="41" spans="1:24" x14ac:dyDescent="0.2">
      <c r="A41" s="51"/>
      <c r="B41" s="51"/>
      <c r="C41" s="51"/>
      <c r="D41" s="51"/>
      <c r="E41" s="51"/>
      <c r="F41" s="51"/>
      <c r="G41" s="51"/>
      <c r="H41" s="51"/>
      <c r="I41" s="51"/>
      <c r="J41" s="51"/>
      <c r="K41" s="51"/>
      <c r="L41" s="51"/>
      <c r="M41" s="51"/>
      <c r="N41" s="51"/>
      <c r="O41" s="52"/>
      <c r="P41" s="51"/>
      <c r="Q41" s="51"/>
      <c r="R41" s="51"/>
      <c r="S41" s="51"/>
      <c r="T41" s="51"/>
      <c r="U41" s="51"/>
      <c r="V41" s="51"/>
      <c r="W41" s="51"/>
      <c r="X41" s="51"/>
    </row>
    <row r="42" spans="1:24" x14ac:dyDescent="0.2">
      <c r="A42" s="51"/>
      <c r="B42" s="51"/>
      <c r="C42" s="51"/>
      <c r="D42" s="51"/>
      <c r="E42" s="51"/>
      <c r="F42" s="51"/>
      <c r="G42" s="51"/>
      <c r="H42" s="51"/>
      <c r="I42" s="51"/>
      <c r="J42" s="51"/>
      <c r="K42" s="51"/>
      <c r="L42" s="51"/>
      <c r="M42" s="51"/>
      <c r="N42" s="51"/>
      <c r="O42" s="52"/>
      <c r="P42" s="51"/>
      <c r="Q42" s="51"/>
      <c r="R42" s="51"/>
      <c r="S42" s="51"/>
      <c r="T42" s="51"/>
      <c r="U42" s="51"/>
      <c r="V42" s="51"/>
      <c r="W42" s="51"/>
      <c r="X42" s="51"/>
    </row>
    <row r="43" spans="1:24" x14ac:dyDescent="0.2">
      <c r="A43" s="51"/>
      <c r="B43" s="51"/>
      <c r="C43" s="51"/>
      <c r="D43" s="51"/>
      <c r="E43" s="51"/>
      <c r="F43" s="51"/>
      <c r="G43" s="51"/>
      <c r="H43" s="51"/>
      <c r="I43" s="51"/>
      <c r="J43" s="51"/>
      <c r="K43" s="51"/>
      <c r="L43" s="51"/>
      <c r="M43" s="51"/>
      <c r="N43" s="51"/>
      <c r="O43" s="52"/>
      <c r="P43" s="51"/>
      <c r="Q43" s="51"/>
      <c r="R43" s="51"/>
      <c r="S43" s="51"/>
      <c r="T43" s="51"/>
      <c r="U43" s="51"/>
      <c r="V43" s="51"/>
      <c r="W43" s="51"/>
      <c r="X43" s="51"/>
    </row>
    <row r="44" spans="1:24" x14ac:dyDescent="0.2">
      <c r="A44" s="51"/>
      <c r="B44" s="51"/>
      <c r="C44" s="51"/>
      <c r="D44" s="51"/>
      <c r="E44" s="51"/>
      <c r="F44" s="51"/>
      <c r="G44" s="51"/>
      <c r="H44" s="51"/>
      <c r="I44" s="51"/>
      <c r="J44" s="51"/>
      <c r="K44" s="51"/>
      <c r="L44" s="51"/>
      <c r="M44" s="51"/>
      <c r="N44" s="51"/>
      <c r="O44" s="52"/>
      <c r="P44" s="51"/>
      <c r="Q44" s="51"/>
      <c r="R44" s="51"/>
      <c r="S44" s="51"/>
      <c r="T44" s="51"/>
      <c r="U44" s="51"/>
      <c r="V44" s="51"/>
      <c r="W44" s="51"/>
      <c r="X44" s="51"/>
    </row>
    <row r="45" spans="1:24" x14ac:dyDescent="0.2">
      <c r="A45" s="51"/>
      <c r="B45" s="51"/>
      <c r="C45" s="51"/>
      <c r="D45" s="51"/>
      <c r="E45" s="51"/>
      <c r="F45" s="51"/>
      <c r="G45" s="51"/>
      <c r="H45" s="51"/>
      <c r="I45" s="51"/>
      <c r="J45" s="51"/>
      <c r="K45" s="51"/>
      <c r="L45" s="51"/>
      <c r="M45" s="51"/>
      <c r="N45" s="51"/>
      <c r="O45" s="52"/>
      <c r="P45" s="51"/>
      <c r="Q45" s="51"/>
      <c r="R45" s="51"/>
      <c r="S45" s="51"/>
      <c r="T45" s="51"/>
      <c r="U45" s="51"/>
      <c r="V45" s="51"/>
      <c r="W45" s="51"/>
      <c r="X45" s="51"/>
    </row>
    <row r="46" spans="1:24" x14ac:dyDescent="0.2">
      <c r="A46" s="51"/>
      <c r="B46" s="51"/>
      <c r="C46" s="51"/>
      <c r="D46" s="51"/>
      <c r="E46" s="51"/>
      <c r="F46" s="51"/>
      <c r="G46" s="51"/>
      <c r="H46" s="51"/>
      <c r="I46" s="51"/>
      <c r="J46" s="51"/>
      <c r="K46" s="51"/>
      <c r="L46" s="51"/>
      <c r="M46" s="51"/>
      <c r="N46" s="51"/>
      <c r="O46" s="52"/>
      <c r="P46" s="51"/>
      <c r="Q46" s="51"/>
      <c r="R46" s="51"/>
      <c r="S46" s="51"/>
      <c r="T46" s="51"/>
      <c r="U46" s="51"/>
      <c r="V46" s="51"/>
      <c r="W46" s="51"/>
      <c r="X46" s="51"/>
    </row>
    <row r="47" spans="1:24" x14ac:dyDescent="0.2">
      <c r="A47" s="51"/>
      <c r="B47" s="51"/>
      <c r="C47" s="51"/>
      <c r="D47" s="51"/>
      <c r="E47" s="51"/>
      <c r="F47" s="51"/>
      <c r="G47" s="51"/>
      <c r="H47" s="51"/>
      <c r="I47" s="51"/>
      <c r="J47" s="51"/>
      <c r="K47" s="51"/>
      <c r="L47" s="51"/>
      <c r="M47" s="51"/>
      <c r="N47" s="51"/>
      <c r="O47" s="52"/>
      <c r="P47" s="51"/>
      <c r="Q47" s="51"/>
      <c r="R47" s="51"/>
      <c r="S47" s="51"/>
      <c r="T47" s="51"/>
      <c r="U47" s="51"/>
      <c r="V47" s="51"/>
      <c r="W47" s="51"/>
      <c r="X47" s="51"/>
    </row>
    <row r="48" spans="1:24" x14ac:dyDescent="0.2">
      <c r="A48" s="51"/>
      <c r="B48" s="51"/>
      <c r="C48" s="51"/>
      <c r="D48" s="51"/>
      <c r="E48" s="51"/>
      <c r="F48" s="51"/>
      <c r="G48" s="51"/>
      <c r="H48" s="51"/>
      <c r="I48" s="51"/>
      <c r="J48" s="51"/>
      <c r="K48" s="51"/>
      <c r="L48" s="51"/>
      <c r="M48" s="51"/>
      <c r="N48" s="51"/>
      <c r="O48" s="52"/>
      <c r="P48" s="51"/>
      <c r="Q48" s="51"/>
      <c r="R48" s="51"/>
      <c r="S48" s="51"/>
      <c r="T48" s="51"/>
      <c r="U48" s="51"/>
      <c r="V48" s="51"/>
      <c r="W48" s="51"/>
      <c r="X48" s="51"/>
    </row>
    <row r="49" spans="1:24" x14ac:dyDescent="0.2">
      <c r="A49" s="51"/>
      <c r="B49" s="51"/>
      <c r="C49" s="51"/>
      <c r="D49" s="51"/>
      <c r="E49" s="51"/>
      <c r="F49" s="51"/>
      <c r="G49" s="51"/>
      <c r="H49" s="51"/>
      <c r="I49" s="51"/>
      <c r="J49" s="51"/>
      <c r="K49" s="51"/>
      <c r="L49" s="51"/>
      <c r="M49" s="51"/>
      <c r="N49" s="51"/>
      <c r="O49" s="52"/>
      <c r="P49" s="51"/>
      <c r="Q49" s="51"/>
      <c r="R49" s="51"/>
      <c r="S49" s="51"/>
      <c r="T49" s="51"/>
      <c r="U49" s="51"/>
      <c r="V49" s="51"/>
      <c r="W49" s="51"/>
      <c r="X49" s="51"/>
    </row>
    <row r="50" spans="1:24" x14ac:dyDescent="0.2">
      <c r="A50" s="51"/>
      <c r="B50" s="51"/>
      <c r="C50" s="51"/>
      <c r="D50" s="51"/>
      <c r="E50" s="51"/>
      <c r="F50" s="51"/>
      <c r="G50" s="51"/>
      <c r="H50" s="51"/>
      <c r="I50" s="51"/>
      <c r="J50" s="51"/>
      <c r="K50" s="51"/>
      <c r="L50" s="51"/>
      <c r="M50" s="51"/>
      <c r="N50" s="51"/>
      <c r="O50" s="52"/>
      <c r="P50" s="51"/>
      <c r="Q50" s="51"/>
      <c r="R50" s="51"/>
      <c r="S50" s="51"/>
      <c r="T50" s="51"/>
      <c r="U50" s="51"/>
      <c r="V50" s="51"/>
      <c r="W50" s="51"/>
      <c r="X50" s="51"/>
    </row>
    <row r="51" spans="1:24" x14ac:dyDescent="0.2">
      <c r="A51" s="51"/>
      <c r="B51" s="51"/>
      <c r="C51" s="51"/>
      <c r="D51" s="51"/>
      <c r="E51" s="51"/>
      <c r="F51" s="51"/>
      <c r="G51" s="51"/>
      <c r="H51" s="51"/>
      <c r="I51" s="51"/>
      <c r="J51" s="51"/>
      <c r="K51" s="51"/>
      <c r="L51" s="51"/>
      <c r="M51" s="51"/>
      <c r="N51" s="51"/>
      <c r="O51" s="52"/>
      <c r="P51" s="51"/>
      <c r="Q51" s="51"/>
      <c r="R51" s="51"/>
      <c r="S51" s="51"/>
      <c r="T51" s="51"/>
      <c r="U51" s="51"/>
      <c r="V51" s="51"/>
      <c r="W51" s="51"/>
      <c r="X51" s="51"/>
    </row>
    <row r="52" spans="1:24" x14ac:dyDescent="0.2">
      <c r="A52" s="51"/>
      <c r="B52" s="51"/>
      <c r="C52" s="51"/>
      <c r="D52" s="51"/>
      <c r="E52" s="51"/>
      <c r="F52" s="51"/>
      <c r="G52" s="51"/>
      <c r="H52" s="51"/>
      <c r="I52" s="51"/>
      <c r="J52" s="51"/>
      <c r="K52" s="51"/>
      <c r="L52" s="51"/>
      <c r="M52" s="51"/>
      <c r="N52" s="51"/>
      <c r="O52" s="52"/>
      <c r="P52" s="51"/>
      <c r="Q52" s="51"/>
      <c r="R52" s="51"/>
      <c r="S52" s="51"/>
      <c r="T52" s="51"/>
      <c r="U52" s="51"/>
      <c r="V52" s="51"/>
      <c r="W52" s="51"/>
      <c r="X52" s="51"/>
    </row>
    <row r="53" spans="1:24" x14ac:dyDescent="0.2">
      <c r="A53" s="51"/>
      <c r="B53" s="51"/>
      <c r="C53" s="51"/>
      <c r="D53" s="51"/>
      <c r="E53" s="51"/>
      <c r="F53" s="51"/>
      <c r="G53" s="51"/>
      <c r="H53" s="51"/>
      <c r="I53" s="51"/>
      <c r="J53" s="51"/>
      <c r="K53" s="51"/>
      <c r="L53" s="51"/>
      <c r="M53" s="51"/>
      <c r="N53" s="51"/>
      <c r="O53" s="52"/>
      <c r="P53" s="51"/>
      <c r="Q53" s="51"/>
      <c r="R53" s="51"/>
      <c r="S53" s="51"/>
      <c r="T53" s="51"/>
      <c r="U53" s="51"/>
      <c r="V53" s="51"/>
      <c r="W53" s="51"/>
      <c r="X53" s="51"/>
    </row>
    <row r="54" spans="1:24" x14ac:dyDescent="0.2">
      <c r="A54" s="51"/>
      <c r="B54" s="51"/>
      <c r="C54" s="51"/>
      <c r="D54" s="51"/>
      <c r="E54" s="51"/>
      <c r="F54" s="51"/>
      <c r="G54" s="51"/>
      <c r="H54" s="51"/>
      <c r="I54" s="51"/>
      <c r="J54" s="51"/>
      <c r="K54" s="51"/>
      <c r="L54" s="51"/>
      <c r="M54" s="51"/>
      <c r="N54" s="51"/>
      <c r="O54" s="52"/>
      <c r="P54" s="51"/>
      <c r="Q54" s="51"/>
      <c r="R54" s="51"/>
      <c r="S54" s="51"/>
      <c r="T54" s="51"/>
      <c r="U54" s="51"/>
      <c r="V54" s="51"/>
      <c r="W54" s="51"/>
      <c r="X54" s="51"/>
    </row>
    <row r="55" spans="1:24" x14ac:dyDescent="0.2">
      <c r="A55" s="51"/>
      <c r="B55" s="51"/>
      <c r="C55" s="51"/>
      <c r="D55" s="51"/>
      <c r="E55" s="51"/>
      <c r="F55" s="51"/>
      <c r="G55" s="51"/>
      <c r="H55" s="51"/>
      <c r="I55" s="51"/>
      <c r="J55" s="51"/>
      <c r="K55" s="51"/>
      <c r="L55" s="51"/>
      <c r="M55" s="51"/>
      <c r="N55" s="51"/>
      <c r="O55" s="52"/>
      <c r="P55" s="51"/>
      <c r="Q55" s="51"/>
      <c r="R55" s="51"/>
      <c r="S55" s="51"/>
      <c r="T55" s="51"/>
      <c r="U55" s="51"/>
      <c r="V55" s="51"/>
      <c r="W55" s="51"/>
      <c r="X55" s="51"/>
    </row>
    <row r="56" spans="1:24" x14ac:dyDescent="0.2">
      <c r="A56" s="51"/>
      <c r="B56" s="51"/>
      <c r="C56" s="51"/>
      <c r="D56" s="51"/>
      <c r="E56" s="51"/>
      <c r="F56" s="51"/>
      <c r="G56" s="51"/>
      <c r="H56" s="51"/>
      <c r="I56" s="51"/>
      <c r="J56" s="51"/>
      <c r="K56" s="51"/>
      <c r="L56" s="51"/>
      <c r="M56" s="51"/>
      <c r="N56" s="51"/>
      <c r="O56" s="52"/>
      <c r="P56" s="51"/>
      <c r="Q56" s="51"/>
      <c r="R56" s="51"/>
      <c r="S56" s="51"/>
      <c r="T56" s="51"/>
      <c r="U56" s="51"/>
      <c r="V56" s="51"/>
      <c r="W56" s="51"/>
      <c r="X56" s="51"/>
    </row>
    <row r="57" spans="1:24" x14ac:dyDescent="0.2">
      <c r="A57" s="51"/>
      <c r="B57" s="51"/>
      <c r="C57" s="51"/>
      <c r="D57" s="51"/>
      <c r="E57" s="51"/>
      <c r="F57" s="51"/>
      <c r="G57" s="51"/>
      <c r="H57" s="51"/>
      <c r="I57" s="51"/>
      <c r="J57" s="51"/>
      <c r="K57" s="51"/>
      <c r="L57" s="51"/>
      <c r="M57" s="51"/>
      <c r="N57" s="51"/>
      <c r="O57" s="52"/>
      <c r="P57" s="51"/>
      <c r="Q57" s="51"/>
      <c r="R57" s="51"/>
      <c r="S57" s="51"/>
      <c r="T57" s="51"/>
      <c r="U57" s="51"/>
      <c r="V57" s="51"/>
      <c r="W57" s="51"/>
      <c r="X57" s="51"/>
    </row>
    <row r="58" spans="1:24" x14ac:dyDescent="0.2">
      <c r="A58" s="51"/>
      <c r="B58" s="51"/>
      <c r="C58" s="51"/>
      <c r="D58" s="51"/>
      <c r="E58" s="51"/>
      <c r="F58" s="51"/>
      <c r="G58" s="51"/>
      <c r="H58" s="51"/>
      <c r="I58" s="51"/>
      <c r="J58" s="51"/>
      <c r="K58" s="51"/>
      <c r="L58" s="51"/>
      <c r="M58" s="51"/>
      <c r="N58" s="51"/>
      <c r="O58" s="52"/>
      <c r="P58" s="51"/>
      <c r="Q58" s="51"/>
      <c r="R58" s="51"/>
      <c r="S58" s="51"/>
      <c r="T58" s="51"/>
      <c r="U58" s="51"/>
      <c r="V58" s="51"/>
      <c r="W58" s="51"/>
      <c r="X58" s="51"/>
    </row>
    <row r="59" spans="1:24" x14ac:dyDescent="0.2">
      <c r="A59" s="51"/>
      <c r="B59" s="51"/>
      <c r="C59" s="51"/>
      <c r="D59" s="51"/>
      <c r="E59" s="51"/>
      <c r="F59" s="51"/>
      <c r="G59" s="51"/>
      <c r="H59" s="51"/>
      <c r="I59" s="51"/>
      <c r="J59" s="51"/>
      <c r="K59" s="51"/>
      <c r="L59" s="51"/>
      <c r="M59" s="51"/>
      <c r="N59" s="51"/>
      <c r="O59" s="52"/>
      <c r="P59" s="51"/>
      <c r="Q59" s="51"/>
      <c r="R59" s="51"/>
      <c r="S59" s="51"/>
      <c r="T59" s="51"/>
      <c r="U59" s="51"/>
      <c r="V59" s="51"/>
      <c r="W59" s="51"/>
      <c r="X59" s="51"/>
    </row>
    <row r="60" spans="1:24" x14ac:dyDescent="0.2">
      <c r="A60" s="51"/>
      <c r="B60" s="51"/>
      <c r="C60" s="51"/>
      <c r="D60" s="51"/>
      <c r="E60" s="51"/>
      <c r="F60" s="51"/>
      <c r="G60" s="51"/>
      <c r="H60" s="51"/>
      <c r="I60" s="51"/>
      <c r="J60" s="51"/>
      <c r="K60" s="51"/>
      <c r="L60" s="51"/>
      <c r="M60" s="51"/>
      <c r="N60" s="51"/>
      <c r="O60" s="52"/>
      <c r="P60" s="51"/>
      <c r="Q60" s="51"/>
      <c r="R60" s="51"/>
      <c r="S60" s="51"/>
      <c r="T60" s="51"/>
      <c r="U60" s="51"/>
      <c r="V60" s="51"/>
      <c r="W60" s="51"/>
      <c r="X60" s="51"/>
    </row>
    <row r="61" spans="1:24" x14ac:dyDescent="0.2">
      <c r="A61" s="51"/>
      <c r="B61" s="51"/>
      <c r="C61" s="51"/>
      <c r="D61" s="51"/>
      <c r="E61" s="51"/>
      <c r="F61" s="51"/>
      <c r="G61" s="51"/>
      <c r="H61" s="51"/>
      <c r="I61" s="51"/>
      <c r="J61" s="51"/>
      <c r="K61" s="51"/>
      <c r="L61" s="51"/>
      <c r="M61" s="51"/>
      <c r="N61" s="51"/>
      <c r="O61" s="52"/>
      <c r="P61" s="51"/>
      <c r="Q61" s="51"/>
      <c r="R61" s="51"/>
      <c r="S61" s="51"/>
      <c r="T61" s="51"/>
      <c r="U61" s="51"/>
      <c r="V61" s="51"/>
      <c r="W61" s="51"/>
      <c r="X61" s="51"/>
    </row>
    <row r="62" spans="1:24" x14ac:dyDescent="0.2">
      <c r="A62" s="51"/>
      <c r="B62" s="51"/>
      <c r="C62" s="51"/>
      <c r="D62" s="51"/>
      <c r="E62" s="51"/>
      <c r="F62" s="51"/>
      <c r="G62" s="51"/>
      <c r="H62" s="51"/>
      <c r="I62" s="51"/>
      <c r="J62" s="51"/>
      <c r="K62" s="51"/>
      <c r="L62" s="51"/>
      <c r="M62" s="51"/>
      <c r="N62" s="51"/>
      <c r="O62" s="52"/>
      <c r="P62" s="51"/>
      <c r="Q62" s="51"/>
      <c r="R62" s="51"/>
      <c r="S62" s="51"/>
      <c r="T62" s="51"/>
      <c r="U62" s="51"/>
      <c r="V62" s="51"/>
      <c r="W62" s="51"/>
      <c r="X62" s="51"/>
    </row>
    <row r="63" spans="1:24" x14ac:dyDescent="0.2">
      <c r="A63" s="51"/>
      <c r="B63" s="51"/>
      <c r="C63" s="51"/>
      <c r="D63" s="51"/>
      <c r="E63" s="51"/>
      <c r="F63" s="51"/>
      <c r="G63" s="51"/>
      <c r="H63" s="51"/>
      <c r="I63" s="51"/>
      <c r="J63" s="51"/>
      <c r="K63" s="51"/>
      <c r="L63" s="51"/>
      <c r="M63" s="51"/>
      <c r="N63" s="51"/>
      <c r="O63" s="52"/>
      <c r="P63" s="51"/>
      <c r="Q63" s="51"/>
      <c r="R63" s="51"/>
      <c r="S63" s="51"/>
      <c r="T63" s="51"/>
      <c r="U63" s="51"/>
      <c r="V63" s="51"/>
      <c r="W63" s="51"/>
      <c r="X63" s="51"/>
    </row>
    <row r="64" spans="1:24" x14ac:dyDescent="0.2">
      <c r="A64" s="51"/>
      <c r="B64" s="51"/>
      <c r="C64" s="51"/>
      <c r="D64" s="51"/>
      <c r="E64" s="51"/>
      <c r="F64" s="51"/>
      <c r="G64" s="51"/>
      <c r="H64" s="51"/>
      <c r="I64" s="51"/>
      <c r="J64" s="51"/>
      <c r="K64" s="51"/>
      <c r="L64" s="51"/>
      <c r="M64" s="51"/>
      <c r="N64" s="51"/>
      <c r="O64" s="52"/>
      <c r="P64" s="51"/>
      <c r="Q64" s="51"/>
      <c r="R64" s="51"/>
      <c r="S64" s="51"/>
      <c r="T64" s="51"/>
      <c r="U64" s="51"/>
      <c r="V64" s="51"/>
      <c r="W64" s="51"/>
      <c r="X64" s="51"/>
    </row>
    <row r="65" spans="1:24" x14ac:dyDescent="0.2">
      <c r="A65" s="51"/>
      <c r="B65" s="51"/>
      <c r="C65" s="51"/>
      <c r="D65" s="51"/>
      <c r="E65" s="51"/>
      <c r="F65" s="51"/>
      <c r="G65" s="51"/>
      <c r="H65" s="51"/>
      <c r="I65" s="51"/>
      <c r="J65" s="51"/>
      <c r="K65" s="51"/>
      <c r="L65" s="51"/>
      <c r="M65" s="51"/>
      <c r="N65" s="51"/>
      <c r="O65" s="52"/>
      <c r="P65" s="51"/>
      <c r="Q65" s="51"/>
      <c r="R65" s="51"/>
      <c r="S65" s="51"/>
      <c r="T65" s="51"/>
      <c r="U65" s="51"/>
      <c r="V65" s="51"/>
      <c r="W65" s="51"/>
      <c r="X65" s="51"/>
    </row>
    <row r="66" spans="1:24" x14ac:dyDescent="0.2">
      <c r="A66" s="51"/>
      <c r="B66" s="51"/>
      <c r="C66" s="51"/>
      <c r="D66" s="51"/>
      <c r="E66" s="51"/>
      <c r="F66" s="51"/>
      <c r="G66" s="51"/>
      <c r="H66" s="51"/>
      <c r="I66" s="51"/>
      <c r="J66" s="51"/>
      <c r="K66" s="51"/>
      <c r="L66" s="51"/>
      <c r="M66" s="51"/>
      <c r="N66" s="51"/>
      <c r="O66" s="52"/>
      <c r="P66" s="51"/>
      <c r="Q66" s="51"/>
      <c r="R66" s="51"/>
      <c r="S66" s="51"/>
      <c r="T66" s="51"/>
      <c r="U66" s="51"/>
      <c r="V66" s="51"/>
      <c r="W66" s="51"/>
      <c r="X66" s="51"/>
    </row>
    <row r="67" spans="1:24" x14ac:dyDescent="0.2">
      <c r="A67" s="51"/>
      <c r="B67" s="51"/>
      <c r="C67" s="51"/>
      <c r="D67" s="51"/>
      <c r="E67" s="51"/>
      <c r="F67" s="51"/>
      <c r="G67" s="51"/>
      <c r="H67" s="51"/>
      <c r="I67" s="51"/>
      <c r="J67" s="51"/>
      <c r="K67" s="51"/>
      <c r="L67" s="51"/>
      <c r="M67" s="51"/>
      <c r="N67" s="51"/>
      <c r="O67" s="52"/>
      <c r="P67" s="51"/>
      <c r="Q67" s="51"/>
      <c r="R67" s="51"/>
      <c r="S67" s="51"/>
      <c r="T67" s="51"/>
      <c r="U67" s="51"/>
      <c r="V67" s="51"/>
      <c r="W67" s="51"/>
      <c r="X67" s="51"/>
    </row>
    <row r="68" spans="1:24" x14ac:dyDescent="0.2">
      <c r="A68" s="51"/>
      <c r="B68" s="51"/>
      <c r="C68" s="51"/>
      <c r="D68" s="51"/>
      <c r="E68" s="51"/>
      <c r="F68" s="51"/>
      <c r="G68" s="51"/>
      <c r="H68" s="51"/>
      <c r="I68" s="51"/>
      <c r="J68" s="51"/>
      <c r="K68" s="51"/>
      <c r="L68" s="51"/>
      <c r="M68" s="51"/>
      <c r="N68" s="51"/>
      <c r="O68" s="52"/>
      <c r="P68" s="51"/>
      <c r="Q68" s="51"/>
      <c r="R68" s="51"/>
      <c r="S68" s="51"/>
      <c r="T68" s="51"/>
      <c r="U68" s="51"/>
      <c r="V68" s="51"/>
      <c r="W68" s="51"/>
      <c r="X68" s="51"/>
    </row>
    <row r="69" spans="1:24" x14ac:dyDescent="0.2">
      <c r="A69" s="51"/>
      <c r="B69" s="51"/>
      <c r="C69" s="51"/>
      <c r="D69" s="51"/>
      <c r="E69" s="51"/>
      <c r="F69" s="51"/>
      <c r="G69" s="51"/>
      <c r="H69" s="51"/>
      <c r="I69" s="51"/>
      <c r="J69" s="51"/>
      <c r="K69" s="51"/>
      <c r="L69" s="51"/>
      <c r="M69" s="51"/>
      <c r="N69" s="51"/>
      <c r="O69" s="52"/>
      <c r="P69" s="51"/>
      <c r="Q69" s="51"/>
      <c r="R69" s="51"/>
      <c r="S69" s="51"/>
      <c r="T69" s="51"/>
      <c r="U69" s="51"/>
      <c r="V69" s="51"/>
      <c r="W69" s="51"/>
      <c r="X69" s="51"/>
    </row>
    <row r="70" spans="1:24" x14ac:dyDescent="0.2">
      <c r="A70" s="51"/>
      <c r="B70" s="51"/>
      <c r="C70" s="51"/>
      <c r="D70" s="51"/>
      <c r="E70" s="51"/>
      <c r="F70" s="51"/>
      <c r="G70" s="51"/>
      <c r="H70" s="51"/>
      <c r="I70" s="51"/>
      <c r="J70" s="51"/>
      <c r="K70" s="51"/>
      <c r="L70" s="51"/>
      <c r="M70" s="51"/>
      <c r="N70" s="51"/>
      <c r="O70" s="52"/>
      <c r="P70" s="51"/>
      <c r="Q70" s="51"/>
      <c r="R70" s="51"/>
      <c r="S70" s="51"/>
      <c r="T70" s="51"/>
      <c r="U70" s="51"/>
      <c r="V70" s="51"/>
      <c r="W70" s="51"/>
      <c r="X70" s="51"/>
    </row>
    <row r="71" spans="1:24" x14ac:dyDescent="0.2">
      <c r="A71" s="51"/>
      <c r="B71" s="51"/>
      <c r="C71" s="51"/>
      <c r="D71" s="51"/>
      <c r="E71" s="51"/>
      <c r="F71" s="51"/>
      <c r="G71" s="51"/>
      <c r="H71" s="51"/>
      <c r="I71" s="51"/>
      <c r="J71" s="51"/>
      <c r="K71" s="51"/>
      <c r="L71" s="51"/>
      <c r="M71" s="51"/>
      <c r="N71" s="51"/>
      <c r="O71" s="52"/>
      <c r="P71" s="51"/>
      <c r="Q71" s="51"/>
      <c r="R71" s="51"/>
      <c r="S71" s="51"/>
      <c r="T71" s="51"/>
      <c r="U71" s="51"/>
      <c r="V71" s="51"/>
      <c r="W71" s="51"/>
      <c r="X71" s="51"/>
    </row>
    <row r="72" spans="1:24" x14ac:dyDescent="0.2">
      <c r="A72" s="51"/>
      <c r="B72" s="51"/>
      <c r="C72" s="51"/>
      <c r="D72" s="51"/>
      <c r="E72" s="51"/>
      <c r="F72" s="51"/>
      <c r="G72" s="51"/>
      <c r="H72" s="51"/>
      <c r="I72" s="51"/>
      <c r="J72" s="51"/>
      <c r="K72" s="51"/>
      <c r="L72" s="51"/>
      <c r="M72" s="51"/>
      <c r="N72" s="51"/>
      <c r="O72" s="52"/>
      <c r="P72" s="51"/>
      <c r="Q72" s="51"/>
      <c r="R72" s="51"/>
      <c r="S72" s="51"/>
      <c r="T72" s="51"/>
      <c r="U72" s="51"/>
      <c r="V72" s="51"/>
      <c r="W72" s="51"/>
      <c r="X72" s="51"/>
    </row>
    <row r="73" spans="1:24" x14ac:dyDescent="0.2">
      <c r="A73" s="51"/>
      <c r="B73" s="51"/>
      <c r="C73" s="51"/>
      <c r="D73" s="51"/>
      <c r="E73" s="51"/>
      <c r="F73" s="51"/>
      <c r="G73" s="51"/>
      <c r="H73" s="51"/>
      <c r="I73" s="51"/>
      <c r="J73" s="51"/>
      <c r="K73" s="51"/>
      <c r="L73" s="51"/>
      <c r="M73" s="51"/>
      <c r="N73" s="51"/>
      <c r="O73" s="52"/>
      <c r="P73" s="51"/>
      <c r="Q73" s="51"/>
      <c r="R73" s="51"/>
      <c r="S73" s="51"/>
      <c r="T73" s="51"/>
      <c r="U73" s="51"/>
      <c r="V73" s="51"/>
      <c r="W73" s="51"/>
      <c r="X73" s="51"/>
    </row>
    <row r="74" spans="1:24" x14ac:dyDescent="0.2">
      <c r="A74" s="51"/>
      <c r="B74" s="51"/>
      <c r="C74" s="51"/>
      <c r="D74" s="51"/>
      <c r="E74" s="51"/>
      <c r="F74" s="51"/>
      <c r="G74" s="51"/>
      <c r="H74" s="51"/>
      <c r="I74" s="51"/>
      <c r="J74" s="51"/>
      <c r="K74" s="51"/>
      <c r="L74" s="51"/>
      <c r="M74" s="51"/>
      <c r="N74" s="51"/>
      <c r="O74" s="52"/>
      <c r="P74" s="51"/>
      <c r="Q74" s="51"/>
      <c r="R74" s="51"/>
      <c r="S74" s="51"/>
      <c r="T74" s="51"/>
      <c r="U74" s="51"/>
      <c r="V74" s="51"/>
      <c r="W74" s="51"/>
      <c r="X74" s="51"/>
    </row>
    <row r="75" spans="1:24" x14ac:dyDescent="0.2">
      <c r="A75" s="51"/>
      <c r="B75" s="51"/>
      <c r="C75" s="51"/>
      <c r="D75" s="51"/>
      <c r="E75" s="51"/>
      <c r="F75" s="51"/>
      <c r="G75" s="51"/>
      <c r="H75" s="51"/>
      <c r="I75" s="51"/>
      <c r="J75" s="51"/>
      <c r="K75" s="51"/>
      <c r="L75" s="51"/>
      <c r="M75" s="51"/>
      <c r="N75" s="51"/>
      <c r="O75" s="52"/>
      <c r="P75" s="51"/>
      <c r="Q75" s="51"/>
      <c r="R75" s="51"/>
      <c r="S75" s="51"/>
      <c r="T75" s="51"/>
      <c r="U75" s="51"/>
      <c r="V75" s="51"/>
      <c r="W75" s="51"/>
      <c r="X75" s="51"/>
    </row>
    <row r="76" spans="1:24" x14ac:dyDescent="0.2">
      <c r="A76" s="51"/>
      <c r="B76" s="51"/>
      <c r="C76" s="51"/>
      <c r="D76" s="51"/>
      <c r="E76" s="51"/>
      <c r="F76" s="51"/>
      <c r="G76" s="51"/>
      <c r="H76" s="51"/>
      <c r="I76" s="51"/>
      <c r="J76" s="51"/>
      <c r="K76" s="51"/>
      <c r="L76" s="51"/>
      <c r="M76" s="51"/>
      <c r="N76" s="51"/>
      <c r="O76" s="52"/>
      <c r="P76" s="51"/>
      <c r="Q76" s="51"/>
      <c r="R76" s="51"/>
      <c r="S76" s="51"/>
      <c r="T76" s="51"/>
      <c r="U76" s="51"/>
      <c r="V76" s="51"/>
      <c r="W76" s="51"/>
      <c r="X76" s="51"/>
    </row>
    <row r="77" spans="1:24" x14ac:dyDescent="0.2">
      <c r="A77" s="51"/>
      <c r="B77" s="51"/>
      <c r="C77" s="51"/>
      <c r="D77" s="51"/>
      <c r="E77" s="51"/>
      <c r="F77" s="51"/>
      <c r="G77" s="51"/>
      <c r="H77" s="51"/>
      <c r="I77" s="51"/>
      <c r="J77" s="51"/>
      <c r="K77" s="51"/>
      <c r="L77" s="51"/>
      <c r="M77" s="51"/>
      <c r="N77" s="51"/>
      <c r="O77" s="52"/>
      <c r="P77" s="51"/>
      <c r="Q77" s="51"/>
      <c r="R77" s="51"/>
      <c r="S77" s="51"/>
      <c r="T77" s="51"/>
      <c r="U77" s="51"/>
      <c r="V77" s="51"/>
      <c r="W77" s="51"/>
      <c r="X77" s="51"/>
    </row>
    <row r="78" spans="1:24" x14ac:dyDescent="0.2">
      <c r="A78" s="51"/>
      <c r="B78" s="51"/>
      <c r="C78" s="51"/>
      <c r="D78" s="51"/>
      <c r="E78" s="51"/>
      <c r="F78" s="51"/>
      <c r="G78" s="51"/>
      <c r="H78" s="51"/>
      <c r="I78" s="51"/>
      <c r="J78" s="51"/>
      <c r="K78" s="51"/>
      <c r="L78" s="51"/>
      <c r="M78" s="51"/>
      <c r="N78" s="51"/>
      <c r="O78" s="52"/>
      <c r="P78" s="51"/>
      <c r="Q78" s="51"/>
      <c r="R78" s="51"/>
      <c r="S78" s="51"/>
      <c r="T78" s="51"/>
      <c r="U78" s="51"/>
      <c r="V78" s="51"/>
      <c r="W78" s="51"/>
      <c r="X78" s="51"/>
    </row>
    <row r="79" spans="1:24" x14ac:dyDescent="0.2">
      <c r="A79" s="51"/>
      <c r="B79" s="51"/>
      <c r="C79" s="51"/>
      <c r="D79" s="51"/>
      <c r="E79" s="51"/>
      <c r="F79" s="51"/>
      <c r="G79" s="51"/>
      <c r="H79" s="51"/>
      <c r="I79" s="51"/>
      <c r="J79" s="51"/>
      <c r="K79" s="51"/>
      <c r="L79" s="51"/>
      <c r="M79" s="51"/>
      <c r="N79" s="51"/>
      <c r="O79" s="52"/>
      <c r="P79" s="51"/>
      <c r="Q79" s="51"/>
      <c r="R79" s="51"/>
      <c r="S79" s="51"/>
      <c r="T79" s="51"/>
      <c r="U79" s="51"/>
      <c r="V79" s="51"/>
      <c r="W79" s="51"/>
      <c r="X79" s="51"/>
    </row>
    <row r="80" spans="1:24" x14ac:dyDescent="0.2">
      <c r="A80" s="51"/>
      <c r="B80" s="51"/>
      <c r="C80" s="51"/>
      <c r="D80" s="51"/>
      <c r="E80" s="51"/>
      <c r="F80" s="51"/>
      <c r="G80" s="51"/>
      <c r="H80" s="51"/>
      <c r="I80" s="51"/>
      <c r="J80" s="51"/>
      <c r="K80" s="51"/>
      <c r="L80" s="51"/>
      <c r="M80" s="51"/>
      <c r="N80" s="51"/>
      <c r="O80" s="52"/>
      <c r="P80" s="51"/>
      <c r="Q80" s="51"/>
      <c r="R80" s="51"/>
      <c r="S80" s="51"/>
      <c r="T80" s="51"/>
      <c r="U80" s="51"/>
      <c r="V80" s="51"/>
      <c r="W80" s="51"/>
      <c r="X80" s="51"/>
    </row>
    <row r="81" spans="1:24" x14ac:dyDescent="0.2">
      <c r="A81" s="51"/>
      <c r="B81" s="51"/>
      <c r="C81" s="51"/>
      <c r="D81" s="51"/>
      <c r="E81" s="51"/>
      <c r="F81" s="51"/>
      <c r="G81" s="51"/>
      <c r="H81" s="51"/>
      <c r="I81" s="51"/>
      <c r="J81" s="51"/>
      <c r="K81" s="51"/>
      <c r="L81" s="51"/>
      <c r="M81" s="51"/>
      <c r="N81" s="51"/>
      <c r="O81" s="52"/>
      <c r="P81" s="51"/>
      <c r="Q81" s="51"/>
      <c r="R81" s="51"/>
      <c r="S81" s="51"/>
      <c r="T81" s="51"/>
      <c r="U81" s="51"/>
      <c r="V81" s="51"/>
      <c r="W81" s="51"/>
      <c r="X81" s="51"/>
    </row>
    <row r="82" spans="1:24" x14ac:dyDescent="0.2">
      <c r="A82" s="51"/>
      <c r="B82" s="51"/>
      <c r="C82" s="51"/>
      <c r="D82" s="51"/>
      <c r="E82" s="51"/>
      <c r="F82" s="51"/>
      <c r="G82" s="51"/>
      <c r="H82" s="51"/>
      <c r="I82" s="51"/>
      <c r="J82" s="51"/>
      <c r="K82" s="51"/>
      <c r="L82" s="51"/>
      <c r="M82" s="51"/>
      <c r="N82" s="51"/>
      <c r="O82" s="52"/>
      <c r="P82" s="51"/>
      <c r="Q82" s="51"/>
      <c r="R82" s="51"/>
      <c r="S82" s="51"/>
      <c r="T82" s="51"/>
      <c r="U82" s="51"/>
      <c r="V82" s="51"/>
      <c r="W82" s="51"/>
      <c r="X82" s="51"/>
    </row>
    <row r="83" spans="1:24" x14ac:dyDescent="0.2">
      <c r="A83" s="51"/>
      <c r="B83" s="51"/>
      <c r="C83" s="51"/>
      <c r="D83" s="51"/>
      <c r="E83" s="51"/>
      <c r="F83" s="51"/>
      <c r="G83" s="51"/>
      <c r="H83" s="51"/>
      <c r="I83" s="51"/>
      <c r="J83" s="51"/>
      <c r="K83" s="51"/>
      <c r="L83" s="51"/>
      <c r="M83" s="51"/>
      <c r="N83" s="51"/>
      <c r="O83" s="52"/>
      <c r="P83" s="51"/>
      <c r="Q83" s="51"/>
      <c r="R83" s="51"/>
      <c r="S83" s="51"/>
      <c r="T83" s="51"/>
      <c r="U83" s="51"/>
      <c r="V83" s="51"/>
      <c r="W83" s="51"/>
      <c r="X83" s="51"/>
    </row>
    <row r="84" spans="1:24" x14ac:dyDescent="0.2">
      <c r="A84" s="51"/>
      <c r="B84" s="51"/>
      <c r="C84" s="51"/>
      <c r="D84" s="51"/>
      <c r="E84" s="51"/>
      <c r="F84" s="51"/>
      <c r="G84" s="51"/>
      <c r="H84" s="51"/>
      <c r="I84" s="51"/>
      <c r="J84" s="51"/>
      <c r="K84" s="51"/>
      <c r="L84" s="51"/>
      <c r="M84" s="51"/>
      <c r="N84" s="51"/>
      <c r="O84" s="52"/>
      <c r="P84" s="51"/>
      <c r="Q84" s="51"/>
      <c r="R84" s="51"/>
      <c r="S84" s="51"/>
      <c r="T84" s="51"/>
      <c r="U84" s="51"/>
      <c r="V84" s="51"/>
      <c r="W84" s="51"/>
      <c r="X84" s="51"/>
    </row>
    <row r="85" spans="1:24" x14ac:dyDescent="0.2">
      <c r="A85" s="51"/>
      <c r="B85" s="51"/>
      <c r="C85" s="51"/>
      <c r="D85" s="51"/>
      <c r="E85" s="51"/>
      <c r="F85" s="51"/>
      <c r="G85" s="51"/>
      <c r="H85" s="51"/>
      <c r="I85" s="51"/>
      <c r="J85" s="51"/>
      <c r="K85" s="51"/>
      <c r="L85" s="51"/>
      <c r="M85" s="51"/>
      <c r="N85" s="51"/>
      <c r="O85" s="52"/>
      <c r="P85" s="51"/>
      <c r="Q85" s="51"/>
      <c r="R85" s="51"/>
      <c r="S85" s="51"/>
      <c r="T85" s="51"/>
      <c r="U85" s="51"/>
      <c r="V85" s="51"/>
      <c r="W85" s="51"/>
      <c r="X85" s="51"/>
    </row>
    <row r="86" spans="1:24" x14ac:dyDescent="0.2">
      <c r="A86" s="51"/>
      <c r="B86" s="51"/>
      <c r="C86" s="51"/>
      <c r="D86" s="51"/>
      <c r="E86" s="51"/>
      <c r="F86" s="51"/>
      <c r="G86" s="51"/>
      <c r="H86" s="51"/>
      <c r="I86" s="51"/>
      <c r="J86" s="51"/>
      <c r="K86" s="51"/>
      <c r="L86" s="51"/>
      <c r="M86" s="51"/>
      <c r="N86" s="51"/>
      <c r="O86" s="52"/>
      <c r="P86" s="51"/>
      <c r="Q86" s="51"/>
      <c r="R86" s="51"/>
      <c r="S86" s="51"/>
      <c r="T86" s="51"/>
      <c r="U86" s="51"/>
      <c r="V86" s="51"/>
      <c r="W86" s="51"/>
      <c r="X86" s="51"/>
    </row>
    <row r="87" spans="1:24" x14ac:dyDescent="0.2">
      <c r="A87" s="51"/>
      <c r="B87" s="51"/>
      <c r="C87" s="51"/>
      <c r="D87" s="51"/>
      <c r="E87" s="51"/>
      <c r="F87" s="51"/>
      <c r="G87" s="51"/>
      <c r="H87" s="51"/>
      <c r="I87" s="51"/>
      <c r="J87" s="51"/>
      <c r="K87" s="51"/>
      <c r="L87" s="51"/>
      <c r="M87" s="51"/>
      <c r="N87" s="51"/>
      <c r="O87" s="52"/>
      <c r="P87" s="51"/>
      <c r="Q87" s="51"/>
      <c r="R87" s="51"/>
      <c r="S87" s="51"/>
      <c r="T87" s="51"/>
      <c r="U87" s="51"/>
      <c r="V87" s="51"/>
      <c r="W87" s="51"/>
      <c r="X87" s="51"/>
    </row>
  </sheetData>
  <mergeCells count="27">
    <mergeCell ref="A31:B31"/>
    <mergeCell ref="A5:A6"/>
    <mergeCell ref="B5:B6"/>
    <mergeCell ref="C5:D5"/>
    <mergeCell ref="I5:J5"/>
    <mergeCell ref="G5:H5"/>
    <mergeCell ref="E5:F5"/>
    <mergeCell ref="E6:F23"/>
    <mergeCell ref="E24:F25"/>
    <mergeCell ref="G6:H23"/>
    <mergeCell ref="G24:H25"/>
    <mergeCell ref="K30:P30"/>
    <mergeCell ref="A4:X4"/>
    <mergeCell ref="A1:X1"/>
    <mergeCell ref="A26:X27"/>
    <mergeCell ref="A28:X28"/>
    <mergeCell ref="A30:B30"/>
    <mergeCell ref="A2:X2"/>
    <mergeCell ref="A24:B24"/>
    <mergeCell ref="A25:B25"/>
    <mergeCell ref="K5:L5"/>
    <mergeCell ref="M5:N5"/>
    <mergeCell ref="O5:P5"/>
    <mergeCell ref="U5:V5"/>
    <mergeCell ref="W5:X5"/>
    <mergeCell ref="Q5:R5"/>
    <mergeCell ref="S5:T5"/>
  </mergeCells>
  <printOptions horizontalCentered="1" verticalCentered="1"/>
  <pageMargins left="0.39370078740157483" right="0.39370078740157483" top="0.74803149606299213" bottom="0.74803149606299213" header="0.31496062992125984" footer="0.31496062992125984"/>
  <pageSetup paperSize="9" scale="39" orientation="landscape" horizontalDpi="300" verticalDpi="300" r:id="rId1"/>
  <headerFooter>
    <oddFooter>Página &amp;P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J543"/>
  <sheetViews>
    <sheetView showOutlineSymbols="0" showWhiteSpace="0" view="pageBreakPreview" topLeftCell="A495" zoomScale="85" zoomScaleNormal="100" zoomScaleSheetLayoutView="85" workbookViewId="0">
      <selection activeCell="J495" sqref="J1:J1048576"/>
    </sheetView>
  </sheetViews>
  <sheetFormatPr defaultColWidth="9" defaultRowHeight="15.75" x14ac:dyDescent="0.25"/>
  <cols>
    <col min="1" max="2" width="10" style="2" bestFit="1" customWidth="1"/>
    <col min="3" max="3" width="15.75" style="2" bestFit="1" customWidth="1"/>
    <col min="4" max="4" width="60" style="2" bestFit="1" customWidth="1"/>
    <col min="5" max="5" width="8" style="2" bestFit="1" customWidth="1"/>
    <col min="6" max="6" width="13" style="2" bestFit="1" customWidth="1"/>
    <col min="7" max="8" width="13" style="25" bestFit="1" customWidth="1"/>
    <col min="9" max="9" width="16.25" style="25" customWidth="1"/>
    <col min="10" max="10" width="13.625" style="58" customWidth="1"/>
    <col min="11" max="16384" width="9" style="2"/>
  </cols>
  <sheetData>
    <row r="1" spans="1:10" x14ac:dyDescent="0.25">
      <c r="A1" s="356" t="s">
        <v>520</v>
      </c>
      <c r="B1" s="357"/>
      <c r="C1" s="357"/>
      <c r="D1" s="357"/>
      <c r="E1" s="357"/>
      <c r="F1" s="357"/>
      <c r="G1" s="357"/>
      <c r="H1" s="357"/>
      <c r="I1" s="358"/>
      <c r="J1" s="359"/>
    </row>
    <row r="2" spans="1:10" x14ac:dyDescent="0.25">
      <c r="A2" s="360"/>
      <c r="B2" s="361"/>
      <c r="C2" s="361"/>
      <c r="D2" s="361"/>
      <c r="E2" s="361"/>
      <c r="F2" s="361"/>
      <c r="G2" s="361"/>
      <c r="H2" s="361"/>
      <c r="I2" s="362"/>
      <c r="J2" s="363"/>
    </row>
    <row r="3" spans="1:10" ht="47.1" customHeight="1" thickBot="1" x14ac:dyDescent="0.3">
      <c r="A3" s="364"/>
      <c r="B3" s="365"/>
      <c r="C3" s="365"/>
      <c r="D3" s="365"/>
      <c r="E3" s="365"/>
      <c r="F3" s="365"/>
      <c r="G3" s="365"/>
      <c r="H3" s="365"/>
      <c r="I3" s="366"/>
      <c r="J3" s="367"/>
    </row>
    <row r="4" spans="1:10" ht="20.65" customHeight="1" thickBot="1" x14ac:dyDescent="0.3">
      <c r="A4" s="368" t="s">
        <v>1427</v>
      </c>
      <c r="B4" s="369"/>
      <c r="C4" s="369"/>
      <c r="D4" s="369"/>
      <c r="E4" s="369"/>
      <c r="F4" s="369"/>
      <c r="G4" s="369"/>
      <c r="H4" s="369"/>
      <c r="I4" s="370"/>
      <c r="J4" s="371"/>
    </row>
    <row r="5" spans="1:10" ht="16.5" thickBot="1" x14ac:dyDescent="0.3">
      <c r="A5" s="27" t="s">
        <v>1426</v>
      </c>
      <c r="B5" s="28"/>
      <c r="C5" s="28"/>
      <c r="D5" s="1"/>
      <c r="E5" s="372" t="s">
        <v>521</v>
      </c>
      <c r="F5" s="373"/>
      <c r="G5" s="373"/>
      <c r="H5" s="373"/>
      <c r="I5" s="374"/>
      <c r="J5" s="375"/>
    </row>
    <row r="6" spans="1:10" ht="16.5" thickBot="1" x14ac:dyDescent="0.3">
      <c r="A6" s="29" t="s">
        <v>522</v>
      </c>
      <c r="B6" s="30"/>
      <c r="C6" s="30"/>
      <c r="D6" s="22"/>
      <c r="E6" s="376" t="s">
        <v>523</v>
      </c>
      <c r="F6" s="377"/>
      <c r="G6" s="377"/>
      <c r="H6" s="377"/>
      <c r="I6" s="378"/>
      <c r="J6" s="379"/>
    </row>
    <row r="7" spans="1:10" s="35" customFormat="1" ht="15.75" customHeight="1" x14ac:dyDescent="0.2">
      <c r="A7" s="380" t="s">
        <v>1414</v>
      </c>
      <c r="B7" s="381"/>
      <c r="C7" s="381"/>
      <c r="D7" s="381"/>
      <c r="E7" s="339" t="s">
        <v>1432</v>
      </c>
      <c r="F7" s="340"/>
      <c r="G7" s="340"/>
      <c r="H7" s="340" t="s">
        <v>1431</v>
      </c>
      <c r="I7" s="340"/>
      <c r="J7" s="345"/>
    </row>
    <row r="8" spans="1:10" x14ac:dyDescent="0.25">
      <c r="A8" s="21" t="s">
        <v>524</v>
      </c>
      <c r="B8" s="14">
        <v>0.25219999999999998</v>
      </c>
      <c r="C8" s="30"/>
      <c r="D8" s="22"/>
      <c r="E8" s="341"/>
      <c r="F8" s="342"/>
      <c r="G8" s="342"/>
      <c r="H8" s="342"/>
      <c r="I8" s="342"/>
      <c r="J8" s="346"/>
    </row>
    <row r="9" spans="1:10" ht="16.5" thickBot="1" x14ac:dyDescent="0.3">
      <c r="A9" s="382" t="s">
        <v>525</v>
      </c>
      <c r="B9" s="383"/>
      <c r="C9" s="15">
        <f>I534</f>
        <v>4721339.6399999997</v>
      </c>
      <c r="D9" s="16"/>
      <c r="E9" s="343"/>
      <c r="F9" s="344"/>
      <c r="G9" s="344"/>
      <c r="H9" s="344"/>
      <c r="I9" s="344"/>
      <c r="J9" s="347"/>
    </row>
    <row r="10" spans="1:10" x14ac:dyDescent="0.25">
      <c r="A10" s="352" t="s">
        <v>526</v>
      </c>
      <c r="B10" s="353"/>
      <c r="C10" s="353"/>
      <c r="D10" s="353"/>
      <c r="E10" s="353"/>
      <c r="F10" s="353"/>
      <c r="G10" s="353"/>
      <c r="H10" s="353"/>
      <c r="I10" s="354"/>
      <c r="J10" s="355"/>
    </row>
    <row r="11" spans="1:10" s="35" customFormat="1" ht="31.5" x14ac:dyDescent="0.2">
      <c r="A11" s="42" t="s">
        <v>0</v>
      </c>
      <c r="B11" s="32" t="s">
        <v>1</v>
      </c>
      <c r="C11" s="31" t="s">
        <v>2</v>
      </c>
      <c r="D11" s="31" t="s">
        <v>3</v>
      </c>
      <c r="E11" s="33" t="s">
        <v>4</v>
      </c>
      <c r="F11" s="32" t="s">
        <v>5</v>
      </c>
      <c r="G11" s="34" t="s">
        <v>6</v>
      </c>
      <c r="H11" s="34" t="s">
        <v>7</v>
      </c>
      <c r="I11" s="34" t="s">
        <v>8</v>
      </c>
      <c r="J11" s="53" t="s">
        <v>9</v>
      </c>
    </row>
    <row r="12" spans="1:10" x14ac:dyDescent="0.25">
      <c r="A12" s="18" t="s">
        <v>10</v>
      </c>
      <c r="B12" s="10"/>
      <c r="C12" s="10"/>
      <c r="D12" s="10" t="s">
        <v>11</v>
      </c>
      <c r="E12" s="10"/>
      <c r="F12" s="11"/>
      <c r="G12" s="10"/>
      <c r="H12" s="10"/>
      <c r="I12" s="36">
        <v>538859.43999999994</v>
      </c>
      <c r="J12" s="54">
        <v>0.11413274220619299</v>
      </c>
    </row>
    <row r="13" spans="1:10" x14ac:dyDescent="0.25">
      <c r="A13" s="17" t="s">
        <v>12</v>
      </c>
      <c r="B13" s="12"/>
      <c r="C13" s="12"/>
      <c r="D13" s="12" t="s">
        <v>13</v>
      </c>
      <c r="E13" s="12"/>
      <c r="F13" s="13"/>
      <c r="G13" s="12"/>
      <c r="H13" s="12"/>
      <c r="I13" s="37">
        <v>191446.54</v>
      </c>
      <c r="J13" s="55">
        <v>4.0549198871022131E-2</v>
      </c>
    </row>
    <row r="14" spans="1:10" ht="94.5" x14ac:dyDescent="0.25">
      <c r="A14" s="43" t="s">
        <v>14</v>
      </c>
      <c r="B14" s="39" t="s">
        <v>538</v>
      </c>
      <c r="C14" s="38" t="s">
        <v>24</v>
      </c>
      <c r="D14" s="38" t="s">
        <v>539</v>
      </c>
      <c r="E14" s="40" t="s">
        <v>173</v>
      </c>
      <c r="F14" s="39">
        <v>1</v>
      </c>
      <c r="G14" s="41">
        <v>1099.6199999999999</v>
      </c>
      <c r="H14" s="41">
        <f t="shared" ref="H14:H24" si="0">TRUNC(G14 * (1 + 25.22 / 100), 2)</f>
        <v>1376.94</v>
      </c>
      <c r="I14" s="41">
        <f t="shared" ref="I14:I24" si="1">TRUNC(F14 * H14, 2)</f>
        <v>1376.94</v>
      </c>
      <c r="J14" s="59">
        <f t="shared" ref="J14:J24" si="2">I14 / $H$530</f>
        <v>1.5272521573238094</v>
      </c>
    </row>
    <row r="15" spans="1:10" x14ac:dyDescent="0.25">
      <c r="A15" s="43" t="s">
        <v>17</v>
      </c>
      <c r="B15" s="39" t="s">
        <v>18</v>
      </c>
      <c r="C15" s="38" t="s">
        <v>15</v>
      </c>
      <c r="D15" s="38" t="s">
        <v>19</v>
      </c>
      <c r="E15" s="40" t="s">
        <v>16</v>
      </c>
      <c r="F15" s="39">
        <v>606.49</v>
      </c>
      <c r="G15" s="41">
        <v>158.32</v>
      </c>
      <c r="H15" s="41">
        <f t="shared" si="0"/>
        <v>198.24</v>
      </c>
      <c r="I15" s="41">
        <f t="shared" si="1"/>
        <v>120230.57</v>
      </c>
      <c r="J15" s="59">
        <f t="shared" si="2"/>
        <v>133.35540939240002</v>
      </c>
    </row>
    <row r="16" spans="1:10" ht="47.25" x14ac:dyDescent="0.25">
      <c r="A16" s="43" t="s">
        <v>20</v>
      </c>
      <c r="B16" s="39" t="s">
        <v>21</v>
      </c>
      <c r="C16" s="38" t="s">
        <v>15</v>
      </c>
      <c r="D16" s="38" t="s">
        <v>22</v>
      </c>
      <c r="E16" s="40" t="s">
        <v>16</v>
      </c>
      <c r="F16" s="39">
        <v>901.63</v>
      </c>
      <c r="G16" s="41">
        <v>4.34</v>
      </c>
      <c r="H16" s="41">
        <f t="shared" si="0"/>
        <v>5.43</v>
      </c>
      <c r="I16" s="41">
        <f t="shared" si="1"/>
        <v>4895.8500000000004</v>
      </c>
      <c r="J16" s="59">
        <f t="shared" si="2"/>
        <v>5.4303001397546531</v>
      </c>
    </row>
    <row r="17" spans="1:10" x14ac:dyDescent="0.25">
      <c r="A17" s="43" t="s">
        <v>23</v>
      </c>
      <c r="B17" s="39" t="s">
        <v>540</v>
      </c>
      <c r="C17" s="38" t="s">
        <v>28</v>
      </c>
      <c r="D17" s="38" t="s">
        <v>541</v>
      </c>
      <c r="E17" s="40" t="s">
        <v>30</v>
      </c>
      <c r="F17" s="39">
        <v>30</v>
      </c>
      <c r="G17" s="41">
        <v>668.75</v>
      </c>
      <c r="H17" s="41">
        <f t="shared" si="0"/>
        <v>837.4</v>
      </c>
      <c r="I17" s="41">
        <f t="shared" si="1"/>
        <v>25122</v>
      </c>
      <c r="J17" s="59">
        <f t="shared" si="2"/>
        <v>27.864415803367422</v>
      </c>
    </row>
    <row r="18" spans="1:10" x14ac:dyDescent="0.25">
      <c r="A18" s="43" t="s">
        <v>26</v>
      </c>
      <c r="B18" s="39" t="s">
        <v>27</v>
      </c>
      <c r="C18" s="38" t="s">
        <v>28</v>
      </c>
      <c r="D18" s="38" t="s">
        <v>29</v>
      </c>
      <c r="E18" s="40" t="s">
        <v>30</v>
      </c>
      <c r="F18" s="39">
        <v>30</v>
      </c>
      <c r="G18" s="41">
        <v>417.96</v>
      </c>
      <c r="H18" s="41">
        <f t="shared" si="0"/>
        <v>523.36</v>
      </c>
      <c r="I18" s="41">
        <f t="shared" si="1"/>
        <v>15700.8</v>
      </c>
      <c r="J18" s="59">
        <f t="shared" si="2"/>
        <v>17.414760753344126</v>
      </c>
    </row>
    <row r="19" spans="1:10" ht="110.25" x14ac:dyDescent="0.25">
      <c r="A19" s="43" t="s">
        <v>31</v>
      </c>
      <c r="B19" s="39" t="s">
        <v>32</v>
      </c>
      <c r="C19" s="38" t="s">
        <v>24</v>
      </c>
      <c r="D19" s="38" t="s">
        <v>33</v>
      </c>
      <c r="E19" s="40" t="s">
        <v>34</v>
      </c>
      <c r="F19" s="39">
        <v>15</v>
      </c>
      <c r="G19" s="41">
        <v>622.57000000000005</v>
      </c>
      <c r="H19" s="41">
        <f t="shared" si="0"/>
        <v>779.58</v>
      </c>
      <c r="I19" s="41">
        <f t="shared" si="1"/>
        <v>11693.7</v>
      </c>
      <c r="J19" s="59">
        <f t="shared" si="2"/>
        <v>12.9702300405954</v>
      </c>
    </row>
    <row r="20" spans="1:10" x14ac:dyDescent="0.25">
      <c r="A20" s="43" t="s">
        <v>35</v>
      </c>
      <c r="B20" s="39" t="s">
        <v>36</v>
      </c>
      <c r="C20" s="38" t="s">
        <v>37</v>
      </c>
      <c r="D20" s="38" t="s">
        <v>38</v>
      </c>
      <c r="E20" s="40" t="s">
        <v>25</v>
      </c>
      <c r="F20" s="39">
        <v>5</v>
      </c>
      <c r="G20" s="41">
        <v>450</v>
      </c>
      <c r="H20" s="41">
        <f t="shared" si="0"/>
        <v>563.49</v>
      </c>
      <c r="I20" s="41">
        <f t="shared" si="1"/>
        <v>2817.45</v>
      </c>
      <c r="J20" s="59">
        <f t="shared" si="2"/>
        <v>3.1250138645489027</v>
      </c>
    </row>
    <row r="21" spans="1:10" x14ac:dyDescent="0.25">
      <c r="A21" s="43" t="s">
        <v>39</v>
      </c>
      <c r="B21" s="39" t="s">
        <v>47</v>
      </c>
      <c r="C21" s="38" t="s">
        <v>37</v>
      </c>
      <c r="D21" s="38" t="s">
        <v>48</v>
      </c>
      <c r="E21" s="40" t="s">
        <v>25</v>
      </c>
      <c r="F21" s="39">
        <v>5</v>
      </c>
      <c r="G21" s="41">
        <v>450</v>
      </c>
      <c r="H21" s="41">
        <f t="shared" si="0"/>
        <v>563.49</v>
      </c>
      <c r="I21" s="41">
        <f t="shared" si="1"/>
        <v>2817.45</v>
      </c>
      <c r="J21" s="59">
        <f t="shared" si="2"/>
        <v>3.1250138645489027</v>
      </c>
    </row>
    <row r="22" spans="1:10" ht="31.5" x14ac:dyDescent="0.25">
      <c r="A22" s="43" t="s">
        <v>42</v>
      </c>
      <c r="B22" s="39" t="s">
        <v>40</v>
      </c>
      <c r="C22" s="38" t="s">
        <v>15</v>
      </c>
      <c r="D22" s="38" t="s">
        <v>41</v>
      </c>
      <c r="E22" s="40" t="s">
        <v>25</v>
      </c>
      <c r="F22" s="39">
        <v>1</v>
      </c>
      <c r="G22" s="41">
        <v>2073.62</v>
      </c>
      <c r="H22" s="41">
        <f t="shared" si="0"/>
        <v>2596.58</v>
      </c>
      <c r="I22" s="41">
        <f t="shared" si="1"/>
        <v>2596.58</v>
      </c>
      <c r="J22" s="59">
        <f t="shared" si="2"/>
        <v>2.880032831251802</v>
      </c>
    </row>
    <row r="23" spans="1:10" x14ac:dyDescent="0.25">
      <c r="A23" s="43" t="s">
        <v>46</v>
      </c>
      <c r="B23" s="39" t="s">
        <v>43</v>
      </c>
      <c r="C23" s="38" t="s">
        <v>44</v>
      </c>
      <c r="D23" s="38" t="s">
        <v>45</v>
      </c>
      <c r="E23" s="40" t="s">
        <v>25</v>
      </c>
      <c r="F23" s="39">
        <v>1</v>
      </c>
      <c r="G23" s="41">
        <v>887.75</v>
      </c>
      <c r="H23" s="41">
        <f t="shared" si="0"/>
        <v>1111.6400000000001</v>
      </c>
      <c r="I23" s="41">
        <f t="shared" si="1"/>
        <v>1111.6400000000001</v>
      </c>
      <c r="J23" s="59">
        <f t="shared" si="2"/>
        <v>1.2329909714057543</v>
      </c>
    </row>
    <row r="24" spans="1:10" ht="63" x14ac:dyDescent="0.25">
      <c r="A24" s="43" t="s">
        <v>49</v>
      </c>
      <c r="B24" s="39" t="s">
        <v>542</v>
      </c>
      <c r="C24" s="38" t="s">
        <v>44</v>
      </c>
      <c r="D24" s="38" t="s">
        <v>543</v>
      </c>
      <c r="E24" s="40" t="s">
        <v>25</v>
      </c>
      <c r="F24" s="39">
        <v>1</v>
      </c>
      <c r="G24" s="41">
        <v>7039.53</v>
      </c>
      <c r="H24" s="41">
        <f t="shared" si="0"/>
        <v>8814.89</v>
      </c>
      <c r="I24" s="41">
        <f t="shared" si="1"/>
        <v>8814.89</v>
      </c>
      <c r="J24" s="59">
        <f t="shared" si="2"/>
        <v>9.777157878391268</v>
      </c>
    </row>
    <row r="25" spans="1:10" x14ac:dyDescent="0.25">
      <c r="A25" s="17" t="s">
        <v>50</v>
      </c>
      <c r="B25" s="12"/>
      <c r="C25" s="12"/>
      <c r="D25" s="12" t="s">
        <v>51</v>
      </c>
      <c r="E25" s="12"/>
      <c r="F25" s="13"/>
      <c r="G25" s="12"/>
      <c r="H25" s="12"/>
      <c r="I25" s="37">
        <v>347412.9</v>
      </c>
      <c r="J25" s="55">
        <v>7.3583543335170878E-2</v>
      </c>
    </row>
    <row r="26" spans="1:10" ht="31.5" x14ac:dyDescent="0.25">
      <c r="A26" s="43" t="s">
        <v>52</v>
      </c>
      <c r="B26" s="39" t="s">
        <v>53</v>
      </c>
      <c r="C26" s="38" t="s">
        <v>15</v>
      </c>
      <c r="D26" s="38" t="s">
        <v>54</v>
      </c>
      <c r="E26" s="40" t="s">
        <v>55</v>
      </c>
      <c r="F26" s="39">
        <v>660</v>
      </c>
      <c r="G26" s="41">
        <v>80.84</v>
      </c>
      <c r="H26" s="41">
        <v>101.22</v>
      </c>
      <c r="I26" s="41">
        <v>66805.2</v>
      </c>
      <c r="J26" s="56">
        <v>1.4149628091572755E-2</v>
      </c>
    </row>
    <row r="27" spans="1:10" ht="31.5" x14ac:dyDescent="0.25">
      <c r="A27" s="43" t="s">
        <v>56</v>
      </c>
      <c r="B27" s="39" t="s">
        <v>57</v>
      </c>
      <c r="C27" s="38" t="s">
        <v>15</v>
      </c>
      <c r="D27" s="38" t="s">
        <v>58</v>
      </c>
      <c r="E27" s="40" t="s">
        <v>30</v>
      </c>
      <c r="F27" s="39">
        <v>15</v>
      </c>
      <c r="G27" s="41">
        <v>7073.68</v>
      </c>
      <c r="H27" s="41">
        <v>8857.66</v>
      </c>
      <c r="I27" s="41">
        <v>132864.9</v>
      </c>
      <c r="J27" s="56">
        <v>2.8141356083418733E-2</v>
      </c>
    </row>
    <row r="28" spans="1:10" x14ac:dyDescent="0.25">
      <c r="A28" s="43" t="s">
        <v>59</v>
      </c>
      <c r="B28" s="39" t="s">
        <v>544</v>
      </c>
      <c r="C28" s="38" t="s">
        <v>15</v>
      </c>
      <c r="D28" s="38" t="s">
        <v>545</v>
      </c>
      <c r="E28" s="40" t="s">
        <v>55</v>
      </c>
      <c r="F28" s="39">
        <v>5400</v>
      </c>
      <c r="G28" s="41">
        <v>18.329999999999998</v>
      </c>
      <c r="H28" s="41">
        <v>22.95</v>
      </c>
      <c r="I28" s="41">
        <v>123930</v>
      </c>
      <c r="J28" s="56">
        <v>2.624890591433918E-2</v>
      </c>
    </row>
    <row r="29" spans="1:10" x14ac:dyDescent="0.25">
      <c r="A29" s="43" t="s">
        <v>546</v>
      </c>
      <c r="B29" s="39" t="s">
        <v>547</v>
      </c>
      <c r="C29" s="38" t="s">
        <v>15</v>
      </c>
      <c r="D29" s="38" t="s">
        <v>548</v>
      </c>
      <c r="E29" s="40" t="s">
        <v>55</v>
      </c>
      <c r="F29" s="39">
        <v>1320</v>
      </c>
      <c r="G29" s="41">
        <v>14.41</v>
      </c>
      <c r="H29" s="41">
        <v>18.04</v>
      </c>
      <c r="I29" s="41">
        <v>23812.799999999999</v>
      </c>
      <c r="J29" s="56">
        <v>5.0436532458402001E-3</v>
      </c>
    </row>
    <row r="30" spans="1:10" x14ac:dyDescent="0.25">
      <c r="A30" s="18" t="s">
        <v>60</v>
      </c>
      <c r="B30" s="10"/>
      <c r="C30" s="10"/>
      <c r="D30" s="10" t="s">
        <v>61</v>
      </c>
      <c r="E30" s="10"/>
      <c r="F30" s="11"/>
      <c r="G30" s="10"/>
      <c r="H30" s="10"/>
      <c r="I30" s="36">
        <v>27918.82</v>
      </c>
      <c r="J30" s="54">
        <v>5.9133259051026461E-3</v>
      </c>
    </row>
    <row r="31" spans="1:10" x14ac:dyDescent="0.25">
      <c r="A31" s="17" t="s">
        <v>62</v>
      </c>
      <c r="B31" s="12"/>
      <c r="C31" s="12"/>
      <c r="D31" s="12" t="s">
        <v>549</v>
      </c>
      <c r="E31" s="12"/>
      <c r="F31" s="13"/>
      <c r="G31" s="12"/>
      <c r="H31" s="12"/>
      <c r="I31" s="37">
        <v>20109.87</v>
      </c>
      <c r="J31" s="55">
        <v>4.2593567786620833E-3</v>
      </c>
    </row>
    <row r="32" spans="1:10" ht="47.25" x14ac:dyDescent="0.25">
      <c r="A32" s="43" t="s">
        <v>64</v>
      </c>
      <c r="B32" s="39" t="s">
        <v>550</v>
      </c>
      <c r="C32" s="38" t="s">
        <v>15</v>
      </c>
      <c r="D32" s="38" t="s">
        <v>551</v>
      </c>
      <c r="E32" s="40" t="s">
        <v>67</v>
      </c>
      <c r="F32" s="39">
        <v>1507.55</v>
      </c>
      <c r="G32" s="41">
        <v>4.43</v>
      </c>
      <c r="H32" s="41">
        <v>5.54</v>
      </c>
      <c r="I32" s="41">
        <v>8351.82</v>
      </c>
      <c r="J32" s="56">
        <v>1.7689513224682985E-3</v>
      </c>
    </row>
    <row r="33" spans="1:10" ht="47.25" x14ac:dyDescent="0.25">
      <c r="A33" s="43" t="s">
        <v>68</v>
      </c>
      <c r="B33" s="39" t="s">
        <v>552</v>
      </c>
      <c r="C33" s="38" t="s">
        <v>15</v>
      </c>
      <c r="D33" s="38" t="s">
        <v>553</v>
      </c>
      <c r="E33" s="40" t="s">
        <v>519</v>
      </c>
      <c r="F33" s="39">
        <v>5390.33</v>
      </c>
      <c r="G33" s="41">
        <v>1.63</v>
      </c>
      <c r="H33" s="41">
        <v>2.04</v>
      </c>
      <c r="I33" s="41">
        <v>10996.27</v>
      </c>
      <c r="J33" s="56">
        <v>2.3290571825923547E-3</v>
      </c>
    </row>
    <row r="34" spans="1:10" ht="31.5" x14ac:dyDescent="0.25">
      <c r="A34" s="43" t="s">
        <v>554</v>
      </c>
      <c r="B34" s="39" t="s">
        <v>555</v>
      </c>
      <c r="C34" s="38" t="s">
        <v>24</v>
      </c>
      <c r="D34" s="38" t="s">
        <v>556</v>
      </c>
      <c r="E34" s="40" t="s">
        <v>67</v>
      </c>
      <c r="F34" s="39">
        <v>518.22</v>
      </c>
      <c r="G34" s="41">
        <v>1.18</v>
      </c>
      <c r="H34" s="41">
        <v>1.47</v>
      </c>
      <c r="I34" s="41">
        <v>761.78</v>
      </c>
      <c r="J34" s="56">
        <v>1.6134827360143064E-4</v>
      </c>
    </row>
    <row r="35" spans="1:10" x14ac:dyDescent="0.25">
      <c r="A35" s="17" t="s">
        <v>71</v>
      </c>
      <c r="B35" s="12"/>
      <c r="C35" s="12"/>
      <c r="D35" s="12" t="s">
        <v>63</v>
      </c>
      <c r="E35" s="12"/>
      <c r="F35" s="13"/>
      <c r="G35" s="12"/>
      <c r="H35" s="12"/>
      <c r="I35" s="37">
        <v>5474.04</v>
      </c>
      <c r="J35" s="55">
        <v>1.1594251668791192E-3</v>
      </c>
    </row>
    <row r="36" spans="1:10" ht="31.5" x14ac:dyDescent="0.25">
      <c r="A36" s="43" t="s">
        <v>73</v>
      </c>
      <c r="B36" s="39" t="s">
        <v>65</v>
      </c>
      <c r="C36" s="38" t="s">
        <v>44</v>
      </c>
      <c r="D36" s="38" t="s">
        <v>66</v>
      </c>
      <c r="E36" s="40" t="s">
        <v>67</v>
      </c>
      <c r="F36" s="39">
        <v>90.54</v>
      </c>
      <c r="G36" s="41">
        <v>36.26</v>
      </c>
      <c r="H36" s="41">
        <v>45.4</v>
      </c>
      <c r="I36" s="41">
        <v>4110.51</v>
      </c>
      <c r="J36" s="56">
        <v>8.7062366053377183E-4</v>
      </c>
    </row>
    <row r="37" spans="1:10" ht="31.5" x14ac:dyDescent="0.25">
      <c r="A37" s="43" t="s">
        <v>76</v>
      </c>
      <c r="B37" s="39" t="s">
        <v>69</v>
      </c>
      <c r="C37" s="38" t="s">
        <v>15</v>
      </c>
      <c r="D37" s="38" t="s">
        <v>70</v>
      </c>
      <c r="E37" s="40" t="s">
        <v>67</v>
      </c>
      <c r="F37" s="39">
        <v>45.27</v>
      </c>
      <c r="G37" s="41">
        <v>24.06</v>
      </c>
      <c r="H37" s="41">
        <v>30.12</v>
      </c>
      <c r="I37" s="41">
        <v>1363.53</v>
      </c>
      <c r="J37" s="56">
        <v>2.8880150634534737E-4</v>
      </c>
    </row>
    <row r="38" spans="1:10" x14ac:dyDescent="0.25">
      <c r="A38" s="17" t="s">
        <v>557</v>
      </c>
      <c r="B38" s="12"/>
      <c r="C38" s="12"/>
      <c r="D38" s="12" t="s">
        <v>72</v>
      </c>
      <c r="E38" s="12"/>
      <c r="F38" s="13"/>
      <c r="G38" s="12"/>
      <c r="H38" s="12"/>
      <c r="I38" s="37">
        <v>2334.91</v>
      </c>
      <c r="J38" s="55">
        <v>4.945439595614435E-4</v>
      </c>
    </row>
    <row r="39" spans="1:10" ht="47.25" x14ac:dyDescent="0.25">
      <c r="A39" s="43" t="s">
        <v>558</v>
      </c>
      <c r="B39" s="39" t="s">
        <v>74</v>
      </c>
      <c r="C39" s="38" t="s">
        <v>15</v>
      </c>
      <c r="D39" s="38" t="s">
        <v>75</v>
      </c>
      <c r="E39" s="40" t="s">
        <v>16</v>
      </c>
      <c r="F39" s="39">
        <v>100.6</v>
      </c>
      <c r="G39" s="41">
        <v>4.38</v>
      </c>
      <c r="H39" s="41">
        <v>5.48</v>
      </c>
      <c r="I39" s="41">
        <v>551.28</v>
      </c>
      <c r="J39" s="56">
        <v>1.1676347012391593E-4</v>
      </c>
    </row>
    <row r="40" spans="1:10" ht="31.5" x14ac:dyDescent="0.25">
      <c r="A40" s="43" t="s">
        <v>559</v>
      </c>
      <c r="B40" s="39" t="s">
        <v>77</v>
      </c>
      <c r="C40" s="38" t="s">
        <v>15</v>
      </c>
      <c r="D40" s="38" t="s">
        <v>78</v>
      </c>
      <c r="E40" s="40" t="s">
        <v>16</v>
      </c>
      <c r="F40" s="39">
        <v>100.6</v>
      </c>
      <c r="G40" s="41">
        <v>14.16</v>
      </c>
      <c r="H40" s="41">
        <v>17.73</v>
      </c>
      <c r="I40" s="41">
        <v>1783.63</v>
      </c>
      <c r="J40" s="56">
        <v>3.7778048943752759E-4</v>
      </c>
    </row>
    <row r="41" spans="1:10" x14ac:dyDescent="0.25">
      <c r="A41" s="18" t="s">
        <v>79</v>
      </c>
      <c r="B41" s="10"/>
      <c r="C41" s="10"/>
      <c r="D41" s="10" t="s">
        <v>169</v>
      </c>
      <c r="E41" s="10"/>
      <c r="F41" s="11"/>
      <c r="G41" s="10"/>
      <c r="H41" s="10"/>
      <c r="I41" s="36">
        <v>346372.22</v>
      </c>
      <c r="J41" s="54">
        <v>7.3363122844515377E-2</v>
      </c>
    </row>
    <row r="42" spans="1:10" x14ac:dyDescent="0.25">
      <c r="A42" s="17" t="s">
        <v>80</v>
      </c>
      <c r="B42" s="12"/>
      <c r="C42" s="12"/>
      <c r="D42" s="12" t="s">
        <v>560</v>
      </c>
      <c r="E42" s="12"/>
      <c r="F42" s="13"/>
      <c r="G42" s="12"/>
      <c r="H42" s="12"/>
      <c r="I42" s="37">
        <v>128538</v>
      </c>
      <c r="J42" s="55">
        <v>2.7224900092127243E-2</v>
      </c>
    </row>
    <row r="43" spans="1:10" ht="63" x14ac:dyDescent="0.25">
      <c r="A43" s="43" t="s">
        <v>81</v>
      </c>
      <c r="B43" s="39" t="s">
        <v>561</v>
      </c>
      <c r="C43" s="38" t="s">
        <v>44</v>
      </c>
      <c r="D43" s="38" t="s">
        <v>562</v>
      </c>
      <c r="E43" s="40" t="s">
        <v>107</v>
      </c>
      <c r="F43" s="39">
        <v>1260</v>
      </c>
      <c r="G43" s="41">
        <v>74.33</v>
      </c>
      <c r="H43" s="41">
        <v>93.07</v>
      </c>
      <c r="I43" s="41">
        <v>117268.2</v>
      </c>
      <c r="J43" s="56">
        <v>2.4837908081529168E-2</v>
      </c>
    </row>
    <row r="44" spans="1:10" ht="31.5" x14ac:dyDescent="0.25">
      <c r="A44" s="43" t="s">
        <v>83</v>
      </c>
      <c r="B44" s="39" t="s">
        <v>563</v>
      </c>
      <c r="C44" s="38" t="s">
        <v>24</v>
      </c>
      <c r="D44" s="38" t="s">
        <v>564</v>
      </c>
      <c r="E44" s="40" t="s">
        <v>565</v>
      </c>
      <c r="F44" s="39">
        <v>1</v>
      </c>
      <c r="G44" s="41">
        <v>9000</v>
      </c>
      <c r="H44" s="41">
        <v>11269.8</v>
      </c>
      <c r="I44" s="41">
        <v>11269.8</v>
      </c>
      <c r="J44" s="56">
        <v>2.3869920105980768E-3</v>
      </c>
    </row>
    <row r="45" spans="1:10" x14ac:dyDescent="0.25">
      <c r="A45" s="17" t="s">
        <v>86</v>
      </c>
      <c r="B45" s="12"/>
      <c r="C45" s="12"/>
      <c r="D45" s="12" t="s">
        <v>566</v>
      </c>
      <c r="E45" s="12"/>
      <c r="F45" s="13"/>
      <c r="G45" s="12"/>
      <c r="H45" s="12"/>
      <c r="I45" s="37">
        <v>71091.47</v>
      </c>
      <c r="J45" s="55">
        <v>1.5057478474478064E-2</v>
      </c>
    </row>
    <row r="46" spans="1:10" ht="31.5" x14ac:dyDescent="0.25">
      <c r="A46" s="43" t="s">
        <v>87</v>
      </c>
      <c r="B46" s="39" t="s">
        <v>88</v>
      </c>
      <c r="C46" s="38" t="s">
        <v>15</v>
      </c>
      <c r="D46" s="38" t="s">
        <v>89</v>
      </c>
      <c r="E46" s="40" t="s">
        <v>82</v>
      </c>
      <c r="F46" s="39">
        <v>201.55</v>
      </c>
      <c r="G46" s="41">
        <v>18.43</v>
      </c>
      <c r="H46" s="41">
        <v>23.07</v>
      </c>
      <c r="I46" s="41">
        <v>4649.75</v>
      </c>
      <c r="J46" s="56">
        <v>9.8483700698134922E-4</v>
      </c>
    </row>
    <row r="47" spans="1:10" ht="31.5" x14ac:dyDescent="0.25">
      <c r="A47" s="43" t="s">
        <v>90</v>
      </c>
      <c r="B47" s="39" t="s">
        <v>91</v>
      </c>
      <c r="C47" s="38" t="s">
        <v>15</v>
      </c>
      <c r="D47" s="38" t="s">
        <v>92</v>
      </c>
      <c r="E47" s="40" t="s">
        <v>82</v>
      </c>
      <c r="F47" s="39">
        <v>188.27</v>
      </c>
      <c r="G47" s="41">
        <v>17.71</v>
      </c>
      <c r="H47" s="41">
        <v>22.17</v>
      </c>
      <c r="I47" s="41">
        <v>4173.9399999999996</v>
      </c>
      <c r="J47" s="56">
        <v>8.8405840677880146E-4</v>
      </c>
    </row>
    <row r="48" spans="1:10" ht="31.5" x14ac:dyDescent="0.25">
      <c r="A48" s="43" t="s">
        <v>93</v>
      </c>
      <c r="B48" s="39" t="s">
        <v>504</v>
      </c>
      <c r="C48" s="38" t="s">
        <v>15</v>
      </c>
      <c r="D48" s="38" t="s">
        <v>505</v>
      </c>
      <c r="E48" s="40" t="s">
        <v>82</v>
      </c>
      <c r="F48" s="39">
        <v>133.72999999999999</v>
      </c>
      <c r="G48" s="41">
        <v>16.89</v>
      </c>
      <c r="H48" s="41">
        <v>21.14</v>
      </c>
      <c r="I48" s="41">
        <v>2827.05</v>
      </c>
      <c r="J48" s="56">
        <v>5.987813238532444E-4</v>
      </c>
    </row>
    <row r="49" spans="1:10" ht="31.5" x14ac:dyDescent="0.25">
      <c r="A49" s="43" t="s">
        <v>96</v>
      </c>
      <c r="B49" s="39" t="s">
        <v>94</v>
      </c>
      <c r="C49" s="38" t="s">
        <v>15</v>
      </c>
      <c r="D49" s="38" t="s">
        <v>95</v>
      </c>
      <c r="E49" s="40" t="s">
        <v>82</v>
      </c>
      <c r="F49" s="39">
        <v>185</v>
      </c>
      <c r="G49" s="41">
        <v>15.24</v>
      </c>
      <c r="H49" s="41">
        <v>19.079999999999998</v>
      </c>
      <c r="I49" s="41">
        <v>3529.8</v>
      </c>
      <c r="J49" s="56">
        <v>7.4762679009468601E-4</v>
      </c>
    </row>
    <row r="50" spans="1:10" ht="47.25" x14ac:dyDescent="0.25">
      <c r="A50" s="43" t="s">
        <v>99</v>
      </c>
      <c r="B50" s="39" t="s">
        <v>97</v>
      </c>
      <c r="C50" s="38" t="s">
        <v>15</v>
      </c>
      <c r="D50" s="38" t="s">
        <v>98</v>
      </c>
      <c r="E50" s="40" t="s">
        <v>82</v>
      </c>
      <c r="F50" s="39">
        <v>908.8</v>
      </c>
      <c r="G50" s="41">
        <v>12.96</v>
      </c>
      <c r="H50" s="41">
        <v>16.22</v>
      </c>
      <c r="I50" s="41">
        <v>14740.73</v>
      </c>
      <c r="J50" s="56">
        <v>3.1221498820195024E-3</v>
      </c>
    </row>
    <row r="51" spans="1:10" ht="47.25" x14ac:dyDescent="0.25">
      <c r="A51" s="43" t="s">
        <v>102</v>
      </c>
      <c r="B51" s="39" t="s">
        <v>567</v>
      </c>
      <c r="C51" s="38" t="s">
        <v>15</v>
      </c>
      <c r="D51" s="38" t="s">
        <v>568</v>
      </c>
      <c r="E51" s="40" t="s">
        <v>16</v>
      </c>
      <c r="F51" s="39">
        <v>182.19</v>
      </c>
      <c r="G51" s="41">
        <v>93.49</v>
      </c>
      <c r="H51" s="41">
        <v>117.06</v>
      </c>
      <c r="I51" s="41">
        <v>21327.16</v>
      </c>
      <c r="J51" s="56">
        <v>4.5171840253373516E-3</v>
      </c>
    </row>
    <row r="52" spans="1:10" ht="47.25" x14ac:dyDescent="0.25">
      <c r="A52" s="43" t="s">
        <v>569</v>
      </c>
      <c r="B52" s="39" t="s">
        <v>84</v>
      </c>
      <c r="C52" s="38" t="s">
        <v>44</v>
      </c>
      <c r="D52" s="38" t="s">
        <v>85</v>
      </c>
      <c r="E52" s="40" t="s">
        <v>67</v>
      </c>
      <c r="F52" s="39">
        <v>40.9</v>
      </c>
      <c r="G52" s="41">
        <v>387.45</v>
      </c>
      <c r="H52" s="41">
        <v>485.16</v>
      </c>
      <c r="I52" s="41">
        <v>19843.04</v>
      </c>
      <c r="J52" s="56">
        <v>4.2028410394131278E-3</v>
      </c>
    </row>
    <row r="53" spans="1:10" x14ac:dyDescent="0.25">
      <c r="A53" s="17" t="s">
        <v>103</v>
      </c>
      <c r="B53" s="12"/>
      <c r="C53" s="12"/>
      <c r="D53" s="12" t="s">
        <v>570</v>
      </c>
      <c r="E53" s="12"/>
      <c r="F53" s="13"/>
      <c r="G53" s="12"/>
      <c r="H53" s="12"/>
      <c r="I53" s="37">
        <v>131584.35</v>
      </c>
      <c r="J53" s="55">
        <v>2.7870130097228087E-2</v>
      </c>
    </row>
    <row r="54" spans="1:10" ht="31.5" x14ac:dyDescent="0.25">
      <c r="A54" s="43" t="s">
        <v>104</v>
      </c>
      <c r="B54" s="39" t="s">
        <v>88</v>
      </c>
      <c r="C54" s="38" t="s">
        <v>15</v>
      </c>
      <c r="D54" s="38" t="s">
        <v>89</v>
      </c>
      <c r="E54" s="40" t="s">
        <v>82</v>
      </c>
      <c r="F54" s="39">
        <v>445</v>
      </c>
      <c r="G54" s="41">
        <v>18.43</v>
      </c>
      <c r="H54" s="41">
        <v>23.07</v>
      </c>
      <c r="I54" s="41">
        <v>10266.15</v>
      </c>
      <c r="J54" s="56">
        <v>2.1744146328773755E-3</v>
      </c>
    </row>
    <row r="55" spans="1:10" ht="31.5" x14ac:dyDescent="0.25">
      <c r="A55" s="43" t="s">
        <v>105</v>
      </c>
      <c r="B55" s="39" t="s">
        <v>91</v>
      </c>
      <c r="C55" s="38" t="s">
        <v>15</v>
      </c>
      <c r="D55" s="38" t="s">
        <v>92</v>
      </c>
      <c r="E55" s="40" t="s">
        <v>82</v>
      </c>
      <c r="F55" s="39">
        <v>67.09</v>
      </c>
      <c r="G55" s="41">
        <v>17.71</v>
      </c>
      <c r="H55" s="41">
        <v>22.17</v>
      </c>
      <c r="I55" s="41">
        <v>1487.38</v>
      </c>
      <c r="J55" s="56">
        <v>3.1503346791632222E-4</v>
      </c>
    </row>
    <row r="56" spans="1:10" ht="31.5" x14ac:dyDescent="0.25">
      <c r="A56" s="43" t="s">
        <v>106</v>
      </c>
      <c r="B56" s="39" t="s">
        <v>504</v>
      </c>
      <c r="C56" s="38" t="s">
        <v>15</v>
      </c>
      <c r="D56" s="38" t="s">
        <v>505</v>
      </c>
      <c r="E56" s="40" t="s">
        <v>82</v>
      </c>
      <c r="F56" s="39">
        <v>2.36</v>
      </c>
      <c r="G56" s="41">
        <v>16.89</v>
      </c>
      <c r="H56" s="41">
        <v>21.14</v>
      </c>
      <c r="I56" s="41">
        <v>49.89</v>
      </c>
      <c r="J56" s="56">
        <v>1.0566916130609066E-5</v>
      </c>
    </row>
    <row r="57" spans="1:10" ht="31.5" x14ac:dyDescent="0.25">
      <c r="A57" s="43" t="s">
        <v>108</v>
      </c>
      <c r="B57" s="39" t="s">
        <v>94</v>
      </c>
      <c r="C57" s="38" t="s">
        <v>15</v>
      </c>
      <c r="D57" s="38" t="s">
        <v>95</v>
      </c>
      <c r="E57" s="40" t="s">
        <v>82</v>
      </c>
      <c r="F57" s="39">
        <v>618.54</v>
      </c>
      <c r="G57" s="41">
        <v>15.24</v>
      </c>
      <c r="H57" s="41">
        <v>19.079999999999998</v>
      </c>
      <c r="I57" s="41">
        <v>11801.74</v>
      </c>
      <c r="J57" s="56">
        <v>2.499659185713655E-3</v>
      </c>
    </row>
    <row r="58" spans="1:10" ht="47.25" x14ac:dyDescent="0.25">
      <c r="A58" s="43" t="s">
        <v>109</v>
      </c>
      <c r="B58" s="39" t="s">
        <v>97</v>
      </c>
      <c r="C58" s="38" t="s">
        <v>15</v>
      </c>
      <c r="D58" s="38" t="s">
        <v>98</v>
      </c>
      <c r="E58" s="40" t="s">
        <v>82</v>
      </c>
      <c r="F58" s="39">
        <v>1781</v>
      </c>
      <c r="G58" s="41">
        <v>12.96</v>
      </c>
      <c r="H58" s="41">
        <v>16.22</v>
      </c>
      <c r="I58" s="41">
        <v>28887.82</v>
      </c>
      <c r="J58" s="56">
        <v>6.1185642641036521E-3</v>
      </c>
    </row>
    <row r="59" spans="1:10" ht="47.25" x14ac:dyDescent="0.25">
      <c r="A59" s="43" t="s">
        <v>110</v>
      </c>
      <c r="B59" s="39" t="s">
        <v>100</v>
      </c>
      <c r="C59" s="38" t="s">
        <v>15</v>
      </c>
      <c r="D59" s="38" t="s">
        <v>101</v>
      </c>
      <c r="E59" s="40" t="s">
        <v>16</v>
      </c>
      <c r="F59" s="39">
        <v>548.94000000000005</v>
      </c>
      <c r="G59" s="41">
        <v>83.11</v>
      </c>
      <c r="H59" s="41">
        <v>104.07</v>
      </c>
      <c r="I59" s="41">
        <v>57128.18</v>
      </c>
      <c r="J59" s="56">
        <v>1.2099993721273567E-2</v>
      </c>
    </row>
    <row r="60" spans="1:10" ht="47.25" x14ac:dyDescent="0.25">
      <c r="A60" s="43" t="s">
        <v>111</v>
      </c>
      <c r="B60" s="39" t="s">
        <v>84</v>
      </c>
      <c r="C60" s="38" t="s">
        <v>44</v>
      </c>
      <c r="D60" s="38" t="s">
        <v>1433</v>
      </c>
      <c r="E60" s="40" t="s">
        <v>67</v>
      </c>
      <c r="F60" s="39">
        <v>45.27</v>
      </c>
      <c r="G60" s="41">
        <v>387.45</v>
      </c>
      <c r="H60" s="41">
        <v>485.16</v>
      </c>
      <c r="I60" s="41">
        <v>21963.19</v>
      </c>
      <c r="J60" s="56">
        <v>4.6518979092129032E-3</v>
      </c>
    </row>
    <row r="61" spans="1:10" x14ac:dyDescent="0.25">
      <c r="A61" s="17" t="s">
        <v>571</v>
      </c>
      <c r="B61" s="12"/>
      <c r="C61" s="12"/>
      <c r="D61" s="12" t="s">
        <v>163</v>
      </c>
      <c r="E61" s="12"/>
      <c r="F61" s="13"/>
      <c r="G61" s="12"/>
      <c r="H61" s="12"/>
      <c r="I61" s="37">
        <v>15158.4</v>
      </c>
      <c r="J61" s="55">
        <v>3.2106141806819899E-3</v>
      </c>
    </row>
    <row r="62" spans="1:10" ht="31.5" x14ac:dyDescent="0.25">
      <c r="A62" s="43" t="s">
        <v>572</v>
      </c>
      <c r="B62" s="39" t="s">
        <v>165</v>
      </c>
      <c r="C62" s="38" t="s">
        <v>15</v>
      </c>
      <c r="D62" s="38" t="s">
        <v>166</v>
      </c>
      <c r="E62" s="40" t="s">
        <v>16</v>
      </c>
      <c r="F62" s="39">
        <v>402.4</v>
      </c>
      <c r="G62" s="41">
        <v>30.09</v>
      </c>
      <c r="H62" s="41">
        <v>37.67</v>
      </c>
      <c r="I62" s="41">
        <v>15158.4</v>
      </c>
      <c r="J62" s="56">
        <v>3.2106141806819899E-3</v>
      </c>
    </row>
    <row r="63" spans="1:10" x14ac:dyDescent="0.25">
      <c r="A63" s="18" t="s">
        <v>112</v>
      </c>
      <c r="B63" s="10"/>
      <c r="C63" s="10"/>
      <c r="D63" s="10" t="s">
        <v>171</v>
      </c>
      <c r="E63" s="10"/>
      <c r="F63" s="11"/>
      <c r="G63" s="10"/>
      <c r="H63" s="10"/>
      <c r="I63" s="36">
        <v>685938.41</v>
      </c>
      <c r="J63" s="54">
        <v>0.1452846993231777</v>
      </c>
    </row>
    <row r="64" spans="1:10" x14ac:dyDescent="0.25">
      <c r="A64" s="17" t="s">
        <v>113</v>
      </c>
      <c r="B64" s="12"/>
      <c r="C64" s="12"/>
      <c r="D64" s="12" t="s">
        <v>573</v>
      </c>
      <c r="E64" s="12"/>
      <c r="F64" s="13"/>
      <c r="G64" s="12"/>
      <c r="H64" s="12"/>
      <c r="I64" s="37">
        <v>125284.07</v>
      </c>
      <c r="J64" s="55">
        <v>2.6535703752081689E-2</v>
      </c>
    </row>
    <row r="65" spans="1:10" ht="63" x14ac:dyDescent="0.25">
      <c r="A65" s="43" t="s">
        <v>114</v>
      </c>
      <c r="B65" s="39" t="s">
        <v>574</v>
      </c>
      <c r="C65" s="38" t="s">
        <v>15</v>
      </c>
      <c r="D65" s="38" t="s">
        <v>575</v>
      </c>
      <c r="E65" s="40" t="s">
        <v>82</v>
      </c>
      <c r="F65" s="39">
        <v>908.64</v>
      </c>
      <c r="G65" s="41">
        <v>16.28</v>
      </c>
      <c r="H65" s="41">
        <v>20.38</v>
      </c>
      <c r="I65" s="41">
        <v>18518.080000000002</v>
      </c>
      <c r="J65" s="56">
        <v>3.9222088246123306E-3</v>
      </c>
    </row>
    <row r="66" spans="1:10" ht="63" x14ac:dyDescent="0.25">
      <c r="A66" s="43" t="s">
        <v>117</v>
      </c>
      <c r="B66" s="39" t="s">
        <v>576</v>
      </c>
      <c r="C66" s="38" t="s">
        <v>15</v>
      </c>
      <c r="D66" s="38" t="s">
        <v>577</v>
      </c>
      <c r="E66" s="40" t="s">
        <v>82</v>
      </c>
      <c r="F66" s="39">
        <v>2.36</v>
      </c>
      <c r="G66" s="41">
        <v>16.07</v>
      </c>
      <c r="H66" s="41">
        <v>20.12</v>
      </c>
      <c r="I66" s="41">
        <v>47.48</v>
      </c>
      <c r="J66" s="56">
        <v>1.0056467786757235E-5</v>
      </c>
    </row>
    <row r="67" spans="1:10" ht="63" x14ac:dyDescent="0.25">
      <c r="A67" s="43" t="s">
        <v>120</v>
      </c>
      <c r="B67" s="39" t="s">
        <v>578</v>
      </c>
      <c r="C67" s="38" t="s">
        <v>15</v>
      </c>
      <c r="D67" s="38" t="s">
        <v>579</v>
      </c>
      <c r="E67" s="40" t="s">
        <v>82</v>
      </c>
      <c r="F67" s="39">
        <v>9.4499999999999993</v>
      </c>
      <c r="G67" s="41">
        <v>15.63</v>
      </c>
      <c r="H67" s="41">
        <v>19.57</v>
      </c>
      <c r="I67" s="41">
        <v>184.93</v>
      </c>
      <c r="J67" s="56">
        <v>3.9168967729675984E-5</v>
      </c>
    </row>
    <row r="68" spans="1:10" ht="63" x14ac:dyDescent="0.25">
      <c r="A68" s="43" t="s">
        <v>123</v>
      </c>
      <c r="B68" s="39" t="s">
        <v>580</v>
      </c>
      <c r="C68" s="38" t="s">
        <v>15</v>
      </c>
      <c r="D68" s="38" t="s">
        <v>581</v>
      </c>
      <c r="E68" s="40" t="s">
        <v>82</v>
      </c>
      <c r="F68" s="39">
        <v>686.91</v>
      </c>
      <c r="G68" s="41">
        <v>14.25</v>
      </c>
      <c r="H68" s="41">
        <v>17.84</v>
      </c>
      <c r="I68" s="41">
        <v>12254.47</v>
      </c>
      <c r="J68" s="56">
        <v>2.5955493428555798E-3</v>
      </c>
    </row>
    <row r="69" spans="1:10" ht="63" x14ac:dyDescent="0.25">
      <c r="A69" s="43" t="s">
        <v>582</v>
      </c>
      <c r="B69" s="39" t="s">
        <v>583</v>
      </c>
      <c r="C69" s="38" t="s">
        <v>15</v>
      </c>
      <c r="D69" s="38" t="s">
        <v>584</v>
      </c>
      <c r="E69" s="40" t="s">
        <v>82</v>
      </c>
      <c r="F69" s="39">
        <v>3106.3</v>
      </c>
      <c r="G69" s="41">
        <v>12.17</v>
      </c>
      <c r="H69" s="41">
        <v>15.23</v>
      </c>
      <c r="I69" s="41">
        <v>47308.94</v>
      </c>
      <c r="J69" s="56">
        <v>1.0020236544558359E-2</v>
      </c>
    </row>
    <row r="70" spans="1:10" ht="63" x14ac:dyDescent="0.25">
      <c r="A70" s="43" t="s">
        <v>585</v>
      </c>
      <c r="B70" s="39" t="s">
        <v>586</v>
      </c>
      <c r="C70" s="38" t="s">
        <v>15</v>
      </c>
      <c r="D70" s="38" t="s">
        <v>587</v>
      </c>
      <c r="E70" s="40" t="s">
        <v>16</v>
      </c>
      <c r="F70" s="39">
        <v>547.17999999999995</v>
      </c>
      <c r="G70" s="41">
        <v>41.22</v>
      </c>
      <c r="H70" s="41">
        <v>51.61</v>
      </c>
      <c r="I70" s="41">
        <v>28239.95</v>
      </c>
      <c r="J70" s="56">
        <v>5.9813426174101731E-3</v>
      </c>
    </row>
    <row r="71" spans="1:10" ht="63" x14ac:dyDescent="0.25">
      <c r="A71" s="43" t="s">
        <v>588</v>
      </c>
      <c r="B71" s="39">
        <v>92720</v>
      </c>
      <c r="C71" s="38" t="s">
        <v>15</v>
      </c>
      <c r="D71" s="38" t="s">
        <v>1434</v>
      </c>
      <c r="E71" s="40" t="s">
        <v>67</v>
      </c>
      <c r="F71" s="39">
        <v>39.159999999999997</v>
      </c>
      <c r="G71" s="41">
        <v>436.32</v>
      </c>
      <c r="H71" s="41">
        <v>478.3</v>
      </c>
      <c r="I71" s="41">
        <v>18730.22</v>
      </c>
      <c r="J71" s="56">
        <v>3.9671409871288145E-3</v>
      </c>
    </row>
    <row r="72" spans="1:10" x14ac:dyDescent="0.25">
      <c r="A72" s="17" t="s">
        <v>126</v>
      </c>
      <c r="B72" s="12"/>
      <c r="C72" s="12"/>
      <c r="D72" s="12" t="s">
        <v>589</v>
      </c>
      <c r="E72" s="12"/>
      <c r="F72" s="13"/>
      <c r="G72" s="12"/>
      <c r="H72" s="12"/>
      <c r="I72" s="37">
        <v>226049.83</v>
      </c>
      <c r="J72" s="55">
        <v>4.7878324212235659E-2</v>
      </c>
    </row>
    <row r="73" spans="1:10" ht="63" x14ac:dyDescent="0.25">
      <c r="A73" s="43" t="s">
        <v>128</v>
      </c>
      <c r="B73" s="39" t="s">
        <v>574</v>
      </c>
      <c r="C73" s="38" t="s">
        <v>15</v>
      </c>
      <c r="D73" s="38" t="s">
        <v>575</v>
      </c>
      <c r="E73" s="40" t="s">
        <v>82</v>
      </c>
      <c r="F73" s="39">
        <v>922.64</v>
      </c>
      <c r="G73" s="41">
        <v>16.28</v>
      </c>
      <c r="H73" s="41">
        <v>20.38</v>
      </c>
      <c r="I73" s="41">
        <v>18803.400000000001</v>
      </c>
      <c r="J73" s="56">
        <v>3.9826408252213782E-3</v>
      </c>
    </row>
    <row r="74" spans="1:10" ht="63" x14ac:dyDescent="0.25">
      <c r="A74" s="43" t="s">
        <v>129</v>
      </c>
      <c r="B74" s="39" t="s">
        <v>576</v>
      </c>
      <c r="C74" s="38" t="s">
        <v>15</v>
      </c>
      <c r="D74" s="38" t="s">
        <v>577</v>
      </c>
      <c r="E74" s="40" t="s">
        <v>82</v>
      </c>
      <c r="F74" s="39">
        <v>96.73</v>
      </c>
      <c r="G74" s="41">
        <v>16.07</v>
      </c>
      <c r="H74" s="41">
        <v>20.12</v>
      </c>
      <c r="I74" s="41">
        <v>1946.2</v>
      </c>
      <c r="J74" s="56">
        <v>4.1221351319686042E-4</v>
      </c>
    </row>
    <row r="75" spans="1:10" ht="63" x14ac:dyDescent="0.25">
      <c r="A75" s="43" t="s">
        <v>130</v>
      </c>
      <c r="B75" s="39" t="s">
        <v>578</v>
      </c>
      <c r="C75" s="38" t="s">
        <v>15</v>
      </c>
      <c r="D75" s="38" t="s">
        <v>579</v>
      </c>
      <c r="E75" s="40" t="s">
        <v>82</v>
      </c>
      <c r="F75" s="39">
        <v>77.09</v>
      </c>
      <c r="G75" s="41">
        <v>15.63</v>
      </c>
      <c r="H75" s="41">
        <v>19.57</v>
      </c>
      <c r="I75" s="41">
        <v>1508.65</v>
      </c>
      <c r="J75" s="56">
        <v>3.1953854520832571E-4</v>
      </c>
    </row>
    <row r="76" spans="1:10" ht="63" x14ac:dyDescent="0.25">
      <c r="A76" s="43" t="s">
        <v>131</v>
      </c>
      <c r="B76" s="39" t="s">
        <v>580</v>
      </c>
      <c r="C76" s="38" t="s">
        <v>15</v>
      </c>
      <c r="D76" s="38" t="s">
        <v>581</v>
      </c>
      <c r="E76" s="40" t="s">
        <v>82</v>
      </c>
      <c r="F76" s="39">
        <v>768</v>
      </c>
      <c r="G76" s="41">
        <v>14.25</v>
      </c>
      <c r="H76" s="41">
        <v>17.84</v>
      </c>
      <c r="I76" s="41">
        <v>13701.12</v>
      </c>
      <c r="J76" s="56">
        <v>2.9019560219565145E-3</v>
      </c>
    </row>
    <row r="77" spans="1:10" ht="63" x14ac:dyDescent="0.25">
      <c r="A77" s="43" t="s">
        <v>132</v>
      </c>
      <c r="B77" s="39" t="s">
        <v>583</v>
      </c>
      <c r="C77" s="38" t="s">
        <v>15</v>
      </c>
      <c r="D77" s="38" t="s">
        <v>584</v>
      </c>
      <c r="E77" s="40" t="s">
        <v>82</v>
      </c>
      <c r="F77" s="39">
        <v>4536.6000000000004</v>
      </c>
      <c r="G77" s="41">
        <v>12.17</v>
      </c>
      <c r="H77" s="41">
        <v>15.23</v>
      </c>
      <c r="I77" s="41">
        <v>69092.41</v>
      </c>
      <c r="J77" s="56">
        <v>1.4634068986403192E-2</v>
      </c>
    </row>
    <row r="78" spans="1:10" ht="63" x14ac:dyDescent="0.25">
      <c r="A78" s="43" t="s">
        <v>590</v>
      </c>
      <c r="B78" s="39" t="s">
        <v>591</v>
      </c>
      <c r="C78" s="38" t="s">
        <v>15</v>
      </c>
      <c r="D78" s="38" t="s">
        <v>592</v>
      </c>
      <c r="E78" s="40" t="s">
        <v>16</v>
      </c>
      <c r="F78" s="39">
        <v>966.63</v>
      </c>
      <c r="G78" s="41">
        <v>68.69</v>
      </c>
      <c r="H78" s="41">
        <v>86.01</v>
      </c>
      <c r="I78" s="41">
        <v>83139.839999999997</v>
      </c>
      <c r="J78" s="56">
        <v>1.7609374952741168E-2</v>
      </c>
    </row>
    <row r="79" spans="1:10" ht="63" x14ac:dyDescent="0.25">
      <c r="A79" s="43" t="s">
        <v>593</v>
      </c>
      <c r="B79" s="39" t="s">
        <v>594</v>
      </c>
      <c r="C79" s="38" t="s">
        <v>15</v>
      </c>
      <c r="D79" s="38" t="s">
        <v>595</v>
      </c>
      <c r="E79" s="40" t="s">
        <v>67</v>
      </c>
      <c r="F79" s="39">
        <v>80.13</v>
      </c>
      <c r="G79" s="41">
        <v>377.31</v>
      </c>
      <c r="H79" s="41">
        <v>472.46</v>
      </c>
      <c r="I79" s="41">
        <v>37858.21</v>
      </c>
      <c r="J79" s="56">
        <v>8.0185313675082276E-3</v>
      </c>
    </row>
    <row r="80" spans="1:10" x14ac:dyDescent="0.25">
      <c r="A80" s="17" t="s">
        <v>133</v>
      </c>
      <c r="B80" s="12"/>
      <c r="C80" s="12"/>
      <c r="D80" s="12" t="s">
        <v>596</v>
      </c>
      <c r="E80" s="12"/>
      <c r="F80" s="13"/>
      <c r="G80" s="12"/>
      <c r="H80" s="12"/>
      <c r="I80" s="37">
        <v>285765.77</v>
      </c>
      <c r="J80" s="55">
        <v>6.0526416608316709E-2</v>
      </c>
    </row>
    <row r="81" spans="1:10" ht="63" x14ac:dyDescent="0.25">
      <c r="A81" s="43" t="s">
        <v>134</v>
      </c>
      <c r="B81" s="39" t="s">
        <v>597</v>
      </c>
      <c r="C81" s="38" t="s">
        <v>15</v>
      </c>
      <c r="D81" s="38" t="s">
        <v>598</v>
      </c>
      <c r="E81" s="40" t="s">
        <v>82</v>
      </c>
      <c r="F81" s="39">
        <v>903</v>
      </c>
      <c r="G81" s="41">
        <v>15.18</v>
      </c>
      <c r="H81" s="41">
        <v>19</v>
      </c>
      <c r="I81" s="41">
        <v>17157</v>
      </c>
      <c r="J81" s="56">
        <v>3.6339262387825168E-3</v>
      </c>
    </row>
    <row r="82" spans="1:10" ht="63" x14ac:dyDescent="0.25">
      <c r="A82" s="43" t="s">
        <v>135</v>
      </c>
      <c r="B82" s="39" t="s">
        <v>599</v>
      </c>
      <c r="C82" s="38" t="s">
        <v>15</v>
      </c>
      <c r="D82" s="38" t="s">
        <v>600</v>
      </c>
      <c r="E82" s="40" t="s">
        <v>82</v>
      </c>
      <c r="F82" s="39">
        <v>1460</v>
      </c>
      <c r="G82" s="41">
        <v>15.25</v>
      </c>
      <c r="H82" s="41">
        <v>19.09</v>
      </c>
      <c r="I82" s="41">
        <v>27871.4</v>
      </c>
      <c r="J82" s="56">
        <v>5.9032821455734128E-3</v>
      </c>
    </row>
    <row r="83" spans="1:10" ht="63" x14ac:dyDescent="0.25">
      <c r="A83" s="43" t="s">
        <v>136</v>
      </c>
      <c r="B83" s="39" t="s">
        <v>601</v>
      </c>
      <c r="C83" s="38" t="s">
        <v>15</v>
      </c>
      <c r="D83" s="38" t="s">
        <v>602</v>
      </c>
      <c r="E83" s="40" t="s">
        <v>82</v>
      </c>
      <c r="F83" s="39">
        <v>7423.64</v>
      </c>
      <c r="G83" s="41">
        <v>14.99</v>
      </c>
      <c r="H83" s="41">
        <v>18.77</v>
      </c>
      <c r="I83" s="41">
        <v>139341.72</v>
      </c>
      <c r="J83" s="56">
        <v>2.9513174358284464E-2</v>
      </c>
    </row>
    <row r="84" spans="1:10" ht="63" x14ac:dyDescent="0.25">
      <c r="A84" s="43" t="s">
        <v>137</v>
      </c>
      <c r="B84" s="39" t="s">
        <v>594</v>
      </c>
      <c r="C84" s="38" t="s">
        <v>15</v>
      </c>
      <c r="D84" s="38" t="s">
        <v>595</v>
      </c>
      <c r="E84" s="40" t="s">
        <v>67</v>
      </c>
      <c r="F84" s="39">
        <v>145.07</v>
      </c>
      <c r="G84" s="41">
        <v>377.31</v>
      </c>
      <c r="H84" s="41">
        <v>472.46</v>
      </c>
      <c r="I84" s="41">
        <v>68539.77</v>
      </c>
      <c r="J84" s="56">
        <v>1.4517017462442081E-2</v>
      </c>
    </row>
    <row r="85" spans="1:10" ht="47.25" x14ac:dyDescent="0.25">
      <c r="A85" s="43" t="s">
        <v>138</v>
      </c>
      <c r="B85" s="39" t="s">
        <v>603</v>
      </c>
      <c r="C85" s="38" t="s">
        <v>15</v>
      </c>
      <c r="D85" s="38" t="s">
        <v>604</v>
      </c>
      <c r="E85" s="40" t="s">
        <v>16</v>
      </c>
      <c r="F85" s="39">
        <v>1211.5</v>
      </c>
      <c r="G85" s="41">
        <v>21.66</v>
      </c>
      <c r="H85" s="41">
        <v>27.12</v>
      </c>
      <c r="I85" s="41">
        <v>32855.879999999997</v>
      </c>
      <c r="J85" s="56">
        <v>6.9590164032342309E-3</v>
      </c>
    </row>
    <row r="86" spans="1:10" x14ac:dyDescent="0.25">
      <c r="A86" s="17" t="s">
        <v>141</v>
      </c>
      <c r="B86" s="12"/>
      <c r="C86" s="12"/>
      <c r="D86" s="12" t="s">
        <v>148</v>
      </c>
      <c r="E86" s="12"/>
      <c r="F86" s="13"/>
      <c r="G86" s="12"/>
      <c r="H86" s="12"/>
      <c r="I86" s="37">
        <v>19270.34</v>
      </c>
      <c r="J86" s="55">
        <v>4.0815407213533996E-3</v>
      </c>
    </row>
    <row r="87" spans="1:10" ht="63" x14ac:dyDescent="0.25">
      <c r="A87" s="43" t="s">
        <v>142</v>
      </c>
      <c r="B87" s="39" t="s">
        <v>115</v>
      </c>
      <c r="C87" s="38" t="s">
        <v>15</v>
      </c>
      <c r="D87" s="38" t="s">
        <v>116</v>
      </c>
      <c r="E87" s="40" t="s">
        <v>82</v>
      </c>
      <c r="F87" s="39">
        <v>110.09</v>
      </c>
      <c r="G87" s="41">
        <v>18.47</v>
      </c>
      <c r="H87" s="41">
        <v>23.12</v>
      </c>
      <c r="I87" s="41">
        <v>2545.2800000000002</v>
      </c>
      <c r="J87" s="56">
        <v>5.3910122848099113E-4</v>
      </c>
    </row>
    <row r="88" spans="1:10" ht="47.25" x14ac:dyDescent="0.25">
      <c r="A88" s="43" t="s">
        <v>143</v>
      </c>
      <c r="B88" s="39" t="s">
        <v>605</v>
      </c>
      <c r="C88" s="38" t="s">
        <v>15</v>
      </c>
      <c r="D88" s="38" t="s">
        <v>606</v>
      </c>
      <c r="E88" s="40" t="s">
        <v>82</v>
      </c>
      <c r="F88" s="39">
        <v>212.91</v>
      </c>
      <c r="G88" s="41">
        <v>16.260000000000002</v>
      </c>
      <c r="H88" s="41">
        <v>20.36</v>
      </c>
      <c r="I88" s="41">
        <v>4334.84</v>
      </c>
      <c r="J88" s="56">
        <v>9.1813771737040307E-4</v>
      </c>
    </row>
    <row r="89" spans="1:10" ht="63" x14ac:dyDescent="0.25">
      <c r="A89" s="43" t="s">
        <v>144</v>
      </c>
      <c r="B89" s="39" t="s">
        <v>118</v>
      </c>
      <c r="C89" s="38" t="s">
        <v>15</v>
      </c>
      <c r="D89" s="38" t="s">
        <v>119</v>
      </c>
      <c r="E89" s="40" t="s">
        <v>82</v>
      </c>
      <c r="F89" s="39">
        <v>4</v>
      </c>
      <c r="G89" s="41">
        <v>15.19</v>
      </c>
      <c r="H89" s="41">
        <v>19.02</v>
      </c>
      <c r="I89" s="41">
        <v>76.08</v>
      </c>
      <c r="J89" s="56">
        <v>1.6114070539521702E-5</v>
      </c>
    </row>
    <row r="90" spans="1:10" ht="63" x14ac:dyDescent="0.25">
      <c r="A90" s="43" t="s">
        <v>145</v>
      </c>
      <c r="B90" s="39" t="s">
        <v>139</v>
      </c>
      <c r="C90" s="38" t="s">
        <v>15</v>
      </c>
      <c r="D90" s="38" t="s">
        <v>140</v>
      </c>
      <c r="E90" s="40" t="s">
        <v>67</v>
      </c>
      <c r="F90" s="39">
        <v>7.59</v>
      </c>
      <c r="G90" s="41">
        <v>380.46</v>
      </c>
      <c r="H90" s="41">
        <v>476.41</v>
      </c>
      <c r="I90" s="41">
        <v>3615.95</v>
      </c>
      <c r="J90" s="56">
        <v>7.6587372985519844E-4</v>
      </c>
    </row>
    <row r="91" spans="1:10" ht="63" x14ac:dyDescent="0.25">
      <c r="A91" s="43" t="s">
        <v>146</v>
      </c>
      <c r="B91" s="39" t="s">
        <v>591</v>
      </c>
      <c r="C91" s="38" t="s">
        <v>15</v>
      </c>
      <c r="D91" s="38" t="s">
        <v>592</v>
      </c>
      <c r="E91" s="40" t="s">
        <v>16</v>
      </c>
      <c r="F91" s="39">
        <v>101.13</v>
      </c>
      <c r="G91" s="41">
        <v>68.69</v>
      </c>
      <c r="H91" s="41">
        <v>86.01</v>
      </c>
      <c r="I91" s="41">
        <v>8698.19</v>
      </c>
      <c r="J91" s="56">
        <v>1.8423139751072857E-3</v>
      </c>
    </row>
    <row r="92" spans="1:10" x14ac:dyDescent="0.25">
      <c r="A92" s="17" t="s">
        <v>147</v>
      </c>
      <c r="B92" s="12"/>
      <c r="C92" s="12"/>
      <c r="D92" s="12" t="s">
        <v>607</v>
      </c>
      <c r="E92" s="12"/>
      <c r="F92" s="13"/>
      <c r="G92" s="12"/>
      <c r="H92" s="12"/>
      <c r="I92" s="37">
        <v>9021.7099999999991</v>
      </c>
      <c r="J92" s="55">
        <v>1.9108368996728225E-3</v>
      </c>
    </row>
    <row r="93" spans="1:10" ht="63" x14ac:dyDescent="0.25">
      <c r="A93" s="43" t="s">
        <v>149</v>
      </c>
      <c r="B93" s="39" t="s">
        <v>574</v>
      </c>
      <c r="C93" s="38" t="s">
        <v>15</v>
      </c>
      <c r="D93" s="38" t="s">
        <v>575</v>
      </c>
      <c r="E93" s="40" t="s">
        <v>82</v>
      </c>
      <c r="F93" s="39">
        <v>76.09</v>
      </c>
      <c r="G93" s="41">
        <v>16.28</v>
      </c>
      <c r="H93" s="41">
        <v>20.38</v>
      </c>
      <c r="I93" s="41">
        <v>1550.71</v>
      </c>
      <c r="J93" s="56">
        <v>3.2844703373214647E-4</v>
      </c>
    </row>
    <row r="94" spans="1:10" ht="63" x14ac:dyDescent="0.25">
      <c r="A94" s="43" t="s">
        <v>150</v>
      </c>
      <c r="B94" s="39" t="s">
        <v>580</v>
      </c>
      <c r="C94" s="38" t="s">
        <v>15</v>
      </c>
      <c r="D94" s="38" t="s">
        <v>581</v>
      </c>
      <c r="E94" s="40" t="s">
        <v>82</v>
      </c>
      <c r="F94" s="39">
        <v>142</v>
      </c>
      <c r="G94" s="41">
        <v>14.25</v>
      </c>
      <c r="H94" s="41">
        <v>17.84</v>
      </c>
      <c r="I94" s="41">
        <v>2533.2800000000002</v>
      </c>
      <c r="J94" s="56">
        <v>5.3655957697633469E-4</v>
      </c>
    </row>
    <row r="95" spans="1:10" ht="63" x14ac:dyDescent="0.25">
      <c r="A95" s="43" t="s">
        <v>151</v>
      </c>
      <c r="B95" s="39" t="s">
        <v>583</v>
      </c>
      <c r="C95" s="38" t="s">
        <v>15</v>
      </c>
      <c r="D95" s="38" t="s">
        <v>584</v>
      </c>
      <c r="E95" s="40" t="s">
        <v>82</v>
      </c>
      <c r="F95" s="39">
        <v>34</v>
      </c>
      <c r="G95" s="41">
        <v>12.17</v>
      </c>
      <c r="H95" s="41">
        <v>15.23</v>
      </c>
      <c r="I95" s="41">
        <v>517.82000000000005</v>
      </c>
      <c r="J95" s="56">
        <v>1.0967649851176564E-4</v>
      </c>
    </row>
    <row r="96" spans="1:10" ht="63" x14ac:dyDescent="0.25">
      <c r="A96" s="43" t="s">
        <v>152</v>
      </c>
      <c r="B96" s="39" t="s">
        <v>139</v>
      </c>
      <c r="C96" s="38" t="s">
        <v>15</v>
      </c>
      <c r="D96" s="38" t="s">
        <v>140</v>
      </c>
      <c r="E96" s="40" t="s">
        <v>67</v>
      </c>
      <c r="F96" s="39">
        <v>3.51</v>
      </c>
      <c r="G96" s="41">
        <v>380.46</v>
      </c>
      <c r="H96" s="41">
        <v>476.41</v>
      </c>
      <c r="I96" s="41">
        <v>1672.19</v>
      </c>
      <c r="J96" s="56">
        <v>3.541770191309516E-4</v>
      </c>
    </row>
    <row r="97" spans="1:10" ht="63" x14ac:dyDescent="0.25">
      <c r="A97" s="43" t="s">
        <v>153</v>
      </c>
      <c r="B97" s="39" t="s">
        <v>586</v>
      </c>
      <c r="C97" s="38" t="s">
        <v>15</v>
      </c>
      <c r="D97" s="38" t="s">
        <v>587</v>
      </c>
      <c r="E97" s="40" t="s">
        <v>16</v>
      </c>
      <c r="F97" s="39">
        <v>53.24</v>
      </c>
      <c r="G97" s="41">
        <v>41.22</v>
      </c>
      <c r="H97" s="41">
        <v>51.61</v>
      </c>
      <c r="I97" s="41">
        <v>2747.71</v>
      </c>
      <c r="J97" s="56">
        <v>5.819767713216243E-4</v>
      </c>
    </row>
    <row r="98" spans="1:10" x14ac:dyDescent="0.25">
      <c r="A98" s="17" t="s">
        <v>154</v>
      </c>
      <c r="B98" s="12"/>
      <c r="C98" s="12"/>
      <c r="D98" s="12" t="s">
        <v>608</v>
      </c>
      <c r="E98" s="12"/>
      <c r="F98" s="13"/>
      <c r="G98" s="12"/>
      <c r="H98" s="12"/>
      <c r="I98" s="37">
        <v>923.47</v>
      </c>
      <c r="J98" s="55">
        <v>1.9559490958375537E-4</v>
      </c>
    </row>
    <row r="99" spans="1:10" ht="63" x14ac:dyDescent="0.25">
      <c r="A99" s="43" t="s">
        <v>155</v>
      </c>
      <c r="B99" s="39" t="s">
        <v>574</v>
      </c>
      <c r="C99" s="38" t="s">
        <v>15</v>
      </c>
      <c r="D99" s="38" t="s">
        <v>575</v>
      </c>
      <c r="E99" s="40" t="s">
        <v>82</v>
      </c>
      <c r="F99" s="39">
        <v>15.18</v>
      </c>
      <c r="G99" s="41">
        <v>16.28</v>
      </c>
      <c r="H99" s="41">
        <v>20.38</v>
      </c>
      <c r="I99" s="41">
        <v>309.36</v>
      </c>
      <c r="J99" s="56">
        <v>6.552377579004252E-5</v>
      </c>
    </row>
    <row r="100" spans="1:10" ht="63" x14ac:dyDescent="0.25">
      <c r="A100" s="43" t="s">
        <v>158</v>
      </c>
      <c r="B100" s="39" t="s">
        <v>139</v>
      </c>
      <c r="C100" s="38" t="s">
        <v>15</v>
      </c>
      <c r="D100" s="38" t="s">
        <v>140</v>
      </c>
      <c r="E100" s="40" t="s">
        <v>67</v>
      </c>
      <c r="F100" s="39">
        <v>0.82</v>
      </c>
      <c r="G100" s="41">
        <v>380.46</v>
      </c>
      <c r="H100" s="41">
        <v>476.41</v>
      </c>
      <c r="I100" s="41">
        <v>390.65</v>
      </c>
      <c r="J100" s="56">
        <v>8.2741346691169208E-5</v>
      </c>
    </row>
    <row r="101" spans="1:10" ht="47.25" x14ac:dyDescent="0.25">
      <c r="A101" s="43" t="s">
        <v>159</v>
      </c>
      <c r="B101" s="39" t="s">
        <v>603</v>
      </c>
      <c r="C101" s="38" t="s">
        <v>15</v>
      </c>
      <c r="D101" s="38" t="s">
        <v>604</v>
      </c>
      <c r="E101" s="40" t="s">
        <v>16</v>
      </c>
      <c r="F101" s="39">
        <v>8.24</v>
      </c>
      <c r="G101" s="41">
        <v>21.66</v>
      </c>
      <c r="H101" s="41">
        <v>27.12</v>
      </c>
      <c r="I101" s="41">
        <v>223.46</v>
      </c>
      <c r="J101" s="56">
        <v>4.7329787102543638E-5</v>
      </c>
    </row>
    <row r="102" spans="1:10" x14ac:dyDescent="0.25">
      <c r="A102" s="17" t="s">
        <v>609</v>
      </c>
      <c r="B102" s="12"/>
      <c r="C102" s="12"/>
      <c r="D102" s="12" t="s">
        <v>610</v>
      </c>
      <c r="E102" s="12"/>
      <c r="F102" s="13"/>
      <c r="G102" s="12"/>
      <c r="H102" s="12"/>
      <c r="I102" s="37">
        <v>19623.22</v>
      </c>
      <c r="J102" s="55">
        <v>4.1562822199336632E-3</v>
      </c>
    </row>
    <row r="103" spans="1:10" ht="47.25" x14ac:dyDescent="0.25">
      <c r="A103" s="43" t="s">
        <v>611</v>
      </c>
      <c r="B103" s="39" t="s">
        <v>612</v>
      </c>
      <c r="C103" s="38" t="s">
        <v>15</v>
      </c>
      <c r="D103" s="38" t="s">
        <v>613</v>
      </c>
      <c r="E103" s="40" t="s">
        <v>82</v>
      </c>
      <c r="F103" s="39">
        <v>35.909999999999997</v>
      </c>
      <c r="G103" s="41">
        <v>20.23</v>
      </c>
      <c r="H103" s="41">
        <v>25.33</v>
      </c>
      <c r="I103" s="41">
        <v>909.6</v>
      </c>
      <c r="J103" s="56">
        <v>1.9265718405295665E-4</v>
      </c>
    </row>
    <row r="104" spans="1:10" ht="47.25" x14ac:dyDescent="0.25">
      <c r="A104" s="43" t="s">
        <v>614</v>
      </c>
      <c r="B104" s="39" t="s">
        <v>615</v>
      </c>
      <c r="C104" s="38" t="s">
        <v>15</v>
      </c>
      <c r="D104" s="38" t="s">
        <v>616</v>
      </c>
      <c r="E104" s="40" t="s">
        <v>82</v>
      </c>
      <c r="F104" s="39">
        <v>381.27</v>
      </c>
      <c r="G104" s="41">
        <v>17.760000000000002</v>
      </c>
      <c r="H104" s="41">
        <v>22.23</v>
      </c>
      <c r="I104" s="41">
        <v>8475.6299999999992</v>
      </c>
      <c r="J104" s="56">
        <v>1.795174811867591E-3</v>
      </c>
    </row>
    <row r="105" spans="1:10" ht="47.25" x14ac:dyDescent="0.25">
      <c r="A105" s="43" t="s">
        <v>617</v>
      </c>
      <c r="B105" s="39" t="s">
        <v>618</v>
      </c>
      <c r="C105" s="38" t="s">
        <v>15</v>
      </c>
      <c r="D105" s="38" t="s">
        <v>619</v>
      </c>
      <c r="E105" s="40" t="s">
        <v>16</v>
      </c>
      <c r="F105" s="39">
        <v>50.97</v>
      </c>
      <c r="G105" s="41">
        <v>123.76</v>
      </c>
      <c r="H105" s="41">
        <v>154.97</v>
      </c>
      <c r="I105" s="41">
        <v>7898.82</v>
      </c>
      <c r="J105" s="56">
        <v>1.6730039781675187E-3</v>
      </c>
    </row>
    <row r="106" spans="1:10" ht="63" x14ac:dyDescent="0.25">
      <c r="A106" s="43" t="s">
        <v>620</v>
      </c>
      <c r="B106" s="39" t="s">
        <v>139</v>
      </c>
      <c r="C106" s="38" t="s">
        <v>15</v>
      </c>
      <c r="D106" s="38" t="s">
        <v>140</v>
      </c>
      <c r="E106" s="40" t="s">
        <v>67</v>
      </c>
      <c r="F106" s="39">
        <v>4.91</v>
      </c>
      <c r="G106" s="41">
        <v>380.46</v>
      </c>
      <c r="H106" s="41">
        <v>476.41</v>
      </c>
      <c r="I106" s="41">
        <v>2339.17</v>
      </c>
      <c r="J106" s="56">
        <v>4.9544624584559657E-4</v>
      </c>
    </row>
    <row r="107" spans="1:10" x14ac:dyDescent="0.25">
      <c r="A107" s="18" t="s">
        <v>162</v>
      </c>
      <c r="B107" s="10"/>
      <c r="C107" s="10"/>
      <c r="D107" s="10" t="s">
        <v>621</v>
      </c>
      <c r="E107" s="10"/>
      <c r="F107" s="11"/>
      <c r="G107" s="10"/>
      <c r="H107" s="10"/>
      <c r="I107" s="36">
        <v>625243.29</v>
      </c>
      <c r="J107" s="54">
        <v>0.13242921240040254</v>
      </c>
    </row>
    <row r="108" spans="1:10" x14ac:dyDescent="0.25">
      <c r="A108" s="17" t="s">
        <v>164</v>
      </c>
      <c r="B108" s="12"/>
      <c r="C108" s="12"/>
      <c r="D108" s="12" t="s">
        <v>622</v>
      </c>
      <c r="E108" s="12"/>
      <c r="F108" s="13"/>
      <c r="G108" s="12"/>
      <c r="H108" s="12"/>
      <c r="I108" s="37">
        <v>100725.46</v>
      </c>
      <c r="J108" s="55">
        <v>2.1334084747184172E-2</v>
      </c>
    </row>
    <row r="109" spans="1:10" ht="94.5" x14ac:dyDescent="0.25">
      <c r="A109" s="43" t="s">
        <v>623</v>
      </c>
      <c r="B109" s="39" t="s">
        <v>508</v>
      </c>
      <c r="C109" s="38" t="s">
        <v>44</v>
      </c>
      <c r="D109" s="38" t="s">
        <v>509</v>
      </c>
      <c r="E109" s="40" t="s">
        <v>16</v>
      </c>
      <c r="F109" s="39">
        <v>1507.29</v>
      </c>
      <c r="G109" s="41">
        <v>48.97</v>
      </c>
      <c r="H109" s="41">
        <v>61.32</v>
      </c>
      <c r="I109" s="41">
        <v>92427.02</v>
      </c>
      <c r="J109" s="56">
        <v>1.9576439537825754E-2</v>
      </c>
    </row>
    <row r="110" spans="1:10" ht="31.5" x14ac:dyDescent="0.25">
      <c r="A110" s="43" t="s">
        <v>624</v>
      </c>
      <c r="B110" s="39" t="s">
        <v>178</v>
      </c>
      <c r="C110" s="38" t="s">
        <v>15</v>
      </c>
      <c r="D110" s="38" t="s">
        <v>179</v>
      </c>
      <c r="E110" s="40" t="s">
        <v>107</v>
      </c>
      <c r="F110" s="39">
        <v>604.49</v>
      </c>
      <c r="G110" s="41">
        <v>2.2599999999999998</v>
      </c>
      <c r="H110" s="41">
        <v>2.82</v>
      </c>
      <c r="I110" s="41">
        <v>1704.66</v>
      </c>
      <c r="J110" s="56">
        <v>3.6105430449396778E-4</v>
      </c>
    </row>
    <row r="111" spans="1:10" ht="63" x14ac:dyDescent="0.25">
      <c r="A111" s="43" t="s">
        <v>625</v>
      </c>
      <c r="B111" s="39" t="s">
        <v>626</v>
      </c>
      <c r="C111" s="38" t="s">
        <v>24</v>
      </c>
      <c r="D111" s="38" t="s">
        <v>627</v>
      </c>
      <c r="E111" s="40" t="s">
        <v>16</v>
      </c>
      <c r="F111" s="39">
        <v>80.08</v>
      </c>
      <c r="G111" s="41">
        <v>65.760000000000005</v>
      </c>
      <c r="H111" s="41">
        <v>82.34</v>
      </c>
      <c r="I111" s="41">
        <v>6593.78</v>
      </c>
      <c r="J111" s="56">
        <v>1.3965909048644508E-3</v>
      </c>
    </row>
    <row r="112" spans="1:10" x14ac:dyDescent="0.25">
      <c r="A112" s="17" t="s">
        <v>628</v>
      </c>
      <c r="B112" s="12"/>
      <c r="C112" s="12"/>
      <c r="D112" s="12" t="s">
        <v>629</v>
      </c>
      <c r="E112" s="12"/>
      <c r="F112" s="13"/>
      <c r="G112" s="12"/>
      <c r="H112" s="12"/>
      <c r="I112" s="37">
        <v>54144.58</v>
      </c>
      <c r="J112" s="55">
        <v>1.1468054435499159E-2</v>
      </c>
    </row>
    <row r="113" spans="1:10" ht="31.5" x14ac:dyDescent="0.25">
      <c r="A113" s="43" t="s">
        <v>630</v>
      </c>
      <c r="B113" s="39" t="s">
        <v>156</v>
      </c>
      <c r="C113" s="38" t="s">
        <v>15</v>
      </c>
      <c r="D113" s="38" t="s">
        <v>157</v>
      </c>
      <c r="E113" s="40" t="s">
        <v>107</v>
      </c>
      <c r="F113" s="39">
        <v>318.44</v>
      </c>
      <c r="G113" s="41">
        <v>75.33</v>
      </c>
      <c r="H113" s="41">
        <v>94.32</v>
      </c>
      <c r="I113" s="41">
        <v>30035.26</v>
      </c>
      <c r="J113" s="56">
        <v>6.3615969809788986E-3</v>
      </c>
    </row>
    <row r="114" spans="1:10" ht="31.5" x14ac:dyDescent="0.25">
      <c r="A114" s="43" t="s">
        <v>631</v>
      </c>
      <c r="B114" s="39" t="s">
        <v>160</v>
      </c>
      <c r="C114" s="38" t="s">
        <v>15</v>
      </c>
      <c r="D114" s="38" t="s">
        <v>161</v>
      </c>
      <c r="E114" s="40" t="s">
        <v>107</v>
      </c>
      <c r="F114" s="39">
        <v>212.26</v>
      </c>
      <c r="G114" s="41">
        <v>70.31</v>
      </c>
      <c r="H114" s="41">
        <v>88.04</v>
      </c>
      <c r="I114" s="41">
        <v>18687.37</v>
      </c>
      <c r="J114" s="56">
        <v>3.9580651732142704E-3</v>
      </c>
    </row>
    <row r="115" spans="1:10" ht="31.5" x14ac:dyDescent="0.25">
      <c r="A115" s="43" t="s">
        <v>632</v>
      </c>
      <c r="B115" s="39" t="s">
        <v>633</v>
      </c>
      <c r="C115" s="38" t="s">
        <v>44</v>
      </c>
      <c r="D115" s="38" t="s">
        <v>634</v>
      </c>
      <c r="E115" s="40" t="s">
        <v>107</v>
      </c>
      <c r="F115" s="39">
        <v>134.24</v>
      </c>
      <c r="G115" s="41">
        <v>32.26</v>
      </c>
      <c r="H115" s="41">
        <v>40.39</v>
      </c>
      <c r="I115" s="41">
        <v>5421.95</v>
      </c>
      <c r="J115" s="56">
        <v>1.1483922813059898E-3</v>
      </c>
    </row>
    <row r="116" spans="1:10" x14ac:dyDescent="0.25">
      <c r="A116" s="17" t="s">
        <v>635</v>
      </c>
      <c r="B116" s="12"/>
      <c r="C116" s="12"/>
      <c r="D116" s="12" t="s">
        <v>636</v>
      </c>
      <c r="E116" s="12"/>
      <c r="F116" s="13"/>
      <c r="G116" s="12"/>
      <c r="H116" s="12"/>
      <c r="I116" s="37">
        <v>2276.87</v>
      </c>
      <c r="J116" s="55">
        <v>4.8225083845058857E-4</v>
      </c>
    </row>
    <row r="117" spans="1:10" ht="31.5" x14ac:dyDescent="0.25">
      <c r="A117" s="43" t="s">
        <v>637</v>
      </c>
      <c r="B117" s="39" t="s">
        <v>638</v>
      </c>
      <c r="C117" s="38" t="s">
        <v>15</v>
      </c>
      <c r="D117" s="38" t="s">
        <v>639</v>
      </c>
      <c r="E117" s="40" t="s">
        <v>16</v>
      </c>
      <c r="F117" s="39">
        <v>4.8</v>
      </c>
      <c r="G117" s="41">
        <v>25.44</v>
      </c>
      <c r="H117" s="41">
        <v>31.85</v>
      </c>
      <c r="I117" s="41">
        <v>152.88</v>
      </c>
      <c r="J117" s="56">
        <v>3.238064016932279E-5</v>
      </c>
    </row>
    <row r="118" spans="1:10" ht="47.25" x14ac:dyDescent="0.25">
      <c r="A118" s="43" t="s">
        <v>640</v>
      </c>
      <c r="B118" s="39" t="s">
        <v>603</v>
      </c>
      <c r="C118" s="38" t="s">
        <v>15</v>
      </c>
      <c r="D118" s="38" t="s">
        <v>604</v>
      </c>
      <c r="E118" s="40" t="s">
        <v>16</v>
      </c>
      <c r="F118" s="39">
        <v>5.4</v>
      </c>
      <c r="G118" s="41">
        <v>21.66</v>
      </c>
      <c r="H118" s="41">
        <v>27.12</v>
      </c>
      <c r="I118" s="41">
        <v>146.44</v>
      </c>
      <c r="J118" s="56">
        <v>3.1016620528490512E-5</v>
      </c>
    </row>
    <row r="119" spans="1:10" ht="78.75" x14ac:dyDescent="0.25">
      <c r="A119" s="43" t="s">
        <v>641</v>
      </c>
      <c r="B119" s="39" t="s">
        <v>642</v>
      </c>
      <c r="C119" s="38" t="s">
        <v>15</v>
      </c>
      <c r="D119" s="38" t="s">
        <v>643</v>
      </c>
      <c r="E119" s="40" t="s">
        <v>67</v>
      </c>
      <c r="F119" s="39">
        <v>2.4300000000000002</v>
      </c>
      <c r="G119" s="41">
        <v>359.12</v>
      </c>
      <c r="H119" s="41">
        <v>449.69</v>
      </c>
      <c r="I119" s="41">
        <v>1092.74</v>
      </c>
      <c r="J119" s="56">
        <v>2.3144702209985471E-4</v>
      </c>
    </row>
    <row r="120" spans="1:10" ht="63" x14ac:dyDescent="0.25">
      <c r="A120" s="43" t="s">
        <v>644</v>
      </c>
      <c r="B120" s="39" t="s">
        <v>586</v>
      </c>
      <c r="C120" s="38" t="s">
        <v>15</v>
      </c>
      <c r="D120" s="38" t="s">
        <v>587</v>
      </c>
      <c r="E120" s="40" t="s">
        <v>16</v>
      </c>
      <c r="F120" s="39">
        <v>1.95</v>
      </c>
      <c r="G120" s="41">
        <v>41.22</v>
      </c>
      <c r="H120" s="41">
        <v>51.61</v>
      </c>
      <c r="I120" s="41">
        <v>100.63</v>
      </c>
      <c r="J120" s="56">
        <v>2.1313865909464629E-5</v>
      </c>
    </row>
    <row r="121" spans="1:10" ht="31.5" x14ac:dyDescent="0.25">
      <c r="A121" s="43" t="s">
        <v>645</v>
      </c>
      <c r="B121" s="39" t="s">
        <v>646</v>
      </c>
      <c r="C121" s="38" t="s">
        <v>24</v>
      </c>
      <c r="D121" s="38" t="s">
        <v>647</v>
      </c>
      <c r="E121" s="40" t="s">
        <v>16</v>
      </c>
      <c r="F121" s="39">
        <v>15.75</v>
      </c>
      <c r="G121" s="41">
        <v>8.4499999999999993</v>
      </c>
      <c r="H121" s="41">
        <v>10.58</v>
      </c>
      <c r="I121" s="41">
        <v>166.63</v>
      </c>
      <c r="J121" s="56">
        <v>3.529294918507494E-5</v>
      </c>
    </row>
    <row r="122" spans="1:10" ht="63" x14ac:dyDescent="0.25">
      <c r="A122" s="43" t="s">
        <v>648</v>
      </c>
      <c r="B122" s="39" t="s">
        <v>626</v>
      </c>
      <c r="C122" s="38" t="s">
        <v>24</v>
      </c>
      <c r="D122" s="38" t="s">
        <v>627</v>
      </c>
      <c r="E122" s="40" t="s">
        <v>16</v>
      </c>
      <c r="F122" s="39">
        <v>7.5</v>
      </c>
      <c r="G122" s="41">
        <v>65.760000000000005</v>
      </c>
      <c r="H122" s="41">
        <v>82.34</v>
      </c>
      <c r="I122" s="41">
        <v>617.54999999999995</v>
      </c>
      <c r="J122" s="56">
        <v>1.3079974055838102E-4</v>
      </c>
    </row>
    <row r="123" spans="1:10" x14ac:dyDescent="0.25">
      <c r="A123" s="17" t="s">
        <v>649</v>
      </c>
      <c r="B123" s="12"/>
      <c r="C123" s="12"/>
      <c r="D123" s="12" t="s">
        <v>650</v>
      </c>
      <c r="E123" s="12"/>
      <c r="F123" s="13"/>
      <c r="G123" s="12"/>
      <c r="H123" s="12"/>
      <c r="I123" s="37">
        <v>315390.8</v>
      </c>
      <c r="J123" s="55">
        <v>6.6801125114565998E-2</v>
      </c>
    </row>
    <row r="124" spans="1:10" x14ac:dyDescent="0.25">
      <c r="A124" s="43" t="s">
        <v>651</v>
      </c>
      <c r="B124" s="39" t="s">
        <v>652</v>
      </c>
      <c r="C124" s="38" t="s">
        <v>37</v>
      </c>
      <c r="D124" s="38" t="s">
        <v>653</v>
      </c>
      <c r="E124" s="40" t="s">
        <v>16</v>
      </c>
      <c r="F124" s="39">
        <v>1081.06</v>
      </c>
      <c r="G124" s="41">
        <v>5.9</v>
      </c>
      <c r="H124" s="41">
        <v>7.38</v>
      </c>
      <c r="I124" s="41">
        <v>7978.22</v>
      </c>
      <c r="J124" s="56">
        <v>1.689821238956662E-3</v>
      </c>
    </row>
    <row r="125" spans="1:10" ht="63" x14ac:dyDescent="0.25">
      <c r="A125" s="43" t="s">
        <v>654</v>
      </c>
      <c r="B125" s="39" t="s">
        <v>655</v>
      </c>
      <c r="C125" s="38" t="s">
        <v>15</v>
      </c>
      <c r="D125" s="38" t="s">
        <v>656</v>
      </c>
      <c r="E125" s="40" t="s">
        <v>16</v>
      </c>
      <c r="F125" s="39">
        <v>211.48</v>
      </c>
      <c r="G125" s="41">
        <v>4.51</v>
      </c>
      <c r="H125" s="41">
        <v>5.64</v>
      </c>
      <c r="I125" s="41">
        <v>1192.74</v>
      </c>
      <c r="J125" s="56">
        <v>2.5262745130532488E-4</v>
      </c>
    </row>
    <row r="126" spans="1:10" ht="94.5" x14ac:dyDescent="0.25">
      <c r="A126" s="43" t="s">
        <v>657</v>
      </c>
      <c r="B126" s="39" t="s">
        <v>184</v>
      </c>
      <c r="C126" s="38" t="s">
        <v>15</v>
      </c>
      <c r="D126" s="38" t="s">
        <v>185</v>
      </c>
      <c r="E126" s="40" t="s">
        <v>16</v>
      </c>
      <c r="F126" s="39">
        <v>211.48</v>
      </c>
      <c r="G126" s="41">
        <v>25.44</v>
      </c>
      <c r="H126" s="41">
        <v>31.85</v>
      </c>
      <c r="I126" s="41">
        <v>6735.63</v>
      </c>
      <c r="J126" s="56">
        <v>1.4266353436924104E-3</v>
      </c>
    </row>
    <row r="127" spans="1:10" ht="63" x14ac:dyDescent="0.25">
      <c r="A127" s="43" t="s">
        <v>658</v>
      </c>
      <c r="B127" s="39" t="s">
        <v>190</v>
      </c>
      <c r="C127" s="38" t="s">
        <v>15</v>
      </c>
      <c r="D127" s="38" t="s">
        <v>659</v>
      </c>
      <c r="E127" s="40" t="s">
        <v>16</v>
      </c>
      <c r="F127" s="39">
        <v>211.48</v>
      </c>
      <c r="G127" s="41">
        <v>50.62</v>
      </c>
      <c r="H127" s="41">
        <v>63.38</v>
      </c>
      <c r="I127" s="41">
        <v>13403.6</v>
      </c>
      <c r="J127" s="56">
        <v>2.8389400089843995E-3</v>
      </c>
    </row>
    <row r="128" spans="1:10" ht="47.25" x14ac:dyDescent="0.25">
      <c r="A128" s="43" t="s">
        <v>660</v>
      </c>
      <c r="B128" s="39" t="s">
        <v>186</v>
      </c>
      <c r="C128" s="38" t="s">
        <v>15</v>
      </c>
      <c r="D128" s="38" t="s">
        <v>187</v>
      </c>
      <c r="E128" s="40" t="s">
        <v>16</v>
      </c>
      <c r="F128" s="39">
        <v>2267.21</v>
      </c>
      <c r="G128" s="41">
        <v>26.79</v>
      </c>
      <c r="H128" s="41">
        <v>33.54</v>
      </c>
      <c r="I128" s="41">
        <v>76042.22</v>
      </c>
      <c r="J128" s="56">
        <v>1.6106068573367879E-2</v>
      </c>
    </row>
    <row r="129" spans="1:10" ht="31.5" x14ac:dyDescent="0.25">
      <c r="A129" s="43" t="s">
        <v>661</v>
      </c>
      <c r="B129" s="39" t="s">
        <v>191</v>
      </c>
      <c r="C129" s="38" t="s">
        <v>15</v>
      </c>
      <c r="D129" s="38" t="s">
        <v>192</v>
      </c>
      <c r="E129" s="40" t="s">
        <v>16</v>
      </c>
      <c r="F129" s="39">
        <v>3450.31</v>
      </c>
      <c r="G129" s="41">
        <v>2.3199999999999998</v>
      </c>
      <c r="H129" s="41">
        <v>2.9</v>
      </c>
      <c r="I129" s="41">
        <v>10005.89</v>
      </c>
      <c r="J129" s="56">
        <v>2.1192904478272187E-3</v>
      </c>
    </row>
    <row r="130" spans="1:10" ht="31.5" x14ac:dyDescent="0.25">
      <c r="A130" s="43" t="s">
        <v>662</v>
      </c>
      <c r="B130" s="39" t="s">
        <v>193</v>
      </c>
      <c r="C130" s="38" t="s">
        <v>15</v>
      </c>
      <c r="D130" s="38" t="s">
        <v>194</v>
      </c>
      <c r="E130" s="40" t="s">
        <v>16</v>
      </c>
      <c r="F130" s="39">
        <v>3450.31</v>
      </c>
      <c r="G130" s="41">
        <v>11.15</v>
      </c>
      <c r="H130" s="41">
        <v>13.96</v>
      </c>
      <c r="I130" s="41">
        <v>48166.32</v>
      </c>
      <c r="J130" s="56">
        <v>1.0201833308480219E-2</v>
      </c>
    </row>
    <row r="131" spans="1:10" ht="63" x14ac:dyDescent="0.25">
      <c r="A131" s="43" t="s">
        <v>663</v>
      </c>
      <c r="B131" s="39" t="s">
        <v>664</v>
      </c>
      <c r="C131" s="38" t="s">
        <v>15</v>
      </c>
      <c r="D131" s="38" t="s">
        <v>665</v>
      </c>
      <c r="E131" s="40" t="s">
        <v>16</v>
      </c>
      <c r="F131" s="39">
        <v>1081.06</v>
      </c>
      <c r="G131" s="41">
        <v>45.17</v>
      </c>
      <c r="H131" s="41">
        <v>56.56</v>
      </c>
      <c r="I131" s="41">
        <v>61144.75</v>
      </c>
      <c r="J131" s="56">
        <v>1.295072048661172E-2</v>
      </c>
    </row>
    <row r="132" spans="1:10" ht="31.5" x14ac:dyDescent="0.25">
      <c r="A132" s="43" t="s">
        <v>666</v>
      </c>
      <c r="B132" s="39" t="s">
        <v>1428</v>
      </c>
      <c r="C132" s="38" t="s">
        <v>15</v>
      </c>
      <c r="D132" s="38" t="s">
        <v>1429</v>
      </c>
      <c r="E132" s="40" t="s">
        <v>16</v>
      </c>
      <c r="F132" s="39">
        <v>1120</v>
      </c>
      <c r="G132" s="41">
        <v>8.93</v>
      </c>
      <c r="H132" s="41">
        <v>11.18</v>
      </c>
      <c r="I132" s="41">
        <v>12521.6</v>
      </c>
      <c r="J132" s="56">
        <v>2.6521286233921527E-3</v>
      </c>
    </row>
    <row r="133" spans="1:10" ht="31.5" x14ac:dyDescent="0.25">
      <c r="A133" s="43" t="s">
        <v>669</v>
      </c>
      <c r="B133" s="39" t="s">
        <v>667</v>
      </c>
      <c r="C133" s="38" t="s">
        <v>15</v>
      </c>
      <c r="D133" s="38" t="s">
        <v>668</v>
      </c>
      <c r="E133" s="40" t="s">
        <v>16</v>
      </c>
      <c r="F133" s="39">
        <v>1081.06</v>
      </c>
      <c r="G133" s="41">
        <v>8.27</v>
      </c>
      <c r="H133" s="41">
        <v>10.35</v>
      </c>
      <c r="I133" s="41">
        <v>11188.97</v>
      </c>
      <c r="J133" s="56">
        <v>2.3698718696712954E-3</v>
      </c>
    </row>
    <row r="134" spans="1:10" ht="47.25" x14ac:dyDescent="0.25">
      <c r="A134" s="43" t="s">
        <v>672</v>
      </c>
      <c r="B134" s="39" t="s">
        <v>670</v>
      </c>
      <c r="C134" s="38" t="s">
        <v>15</v>
      </c>
      <c r="D134" s="38" t="s">
        <v>671</v>
      </c>
      <c r="E134" s="40" t="s">
        <v>16</v>
      </c>
      <c r="F134" s="39">
        <v>1081.06</v>
      </c>
      <c r="G134" s="41">
        <v>2.46</v>
      </c>
      <c r="H134" s="41">
        <v>3.08</v>
      </c>
      <c r="I134" s="41">
        <v>3329.66</v>
      </c>
      <c r="J134" s="56">
        <v>7.0523627908285799E-4</v>
      </c>
    </row>
    <row r="135" spans="1:10" ht="31.5" x14ac:dyDescent="0.25">
      <c r="A135" s="43" t="s">
        <v>673</v>
      </c>
      <c r="B135" s="39" t="s">
        <v>195</v>
      </c>
      <c r="C135" s="38" t="s">
        <v>172</v>
      </c>
      <c r="D135" s="38" t="s">
        <v>196</v>
      </c>
      <c r="E135" s="40" t="s">
        <v>16</v>
      </c>
      <c r="F135" s="39">
        <v>1081.06</v>
      </c>
      <c r="G135" s="41">
        <v>15.94</v>
      </c>
      <c r="H135" s="41">
        <v>19.96</v>
      </c>
      <c r="I135" s="41">
        <v>21577.95</v>
      </c>
      <c r="J135" s="56">
        <v>4.5703024237417501E-3</v>
      </c>
    </row>
    <row r="136" spans="1:10" ht="31.5" x14ac:dyDescent="0.25">
      <c r="A136" s="43" t="s">
        <v>1430</v>
      </c>
      <c r="B136" s="39" t="s">
        <v>674</v>
      </c>
      <c r="C136" s="38" t="s">
        <v>15</v>
      </c>
      <c r="D136" s="38" t="s">
        <v>675</v>
      </c>
      <c r="E136" s="40" t="s">
        <v>16</v>
      </c>
      <c r="F136" s="39">
        <v>1169.21</v>
      </c>
      <c r="G136" s="41">
        <v>28.76</v>
      </c>
      <c r="H136" s="41">
        <v>36.01</v>
      </c>
      <c r="I136" s="41">
        <v>42103.25</v>
      </c>
      <c r="J136" s="56">
        <v>8.9176490594521183E-3</v>
      </c>
    </row>
    <row r="137" spans="1:10" x14ac:dyDescent="0.25">
      <c r="A137" s="17" t="s">
        <v>676</v>
      </c>
      <c r="B137" s="12"/>
      <c r="C137" s="12"/>
      <c r="D137" s="12" t="s">
        <v>677</v>
      </c>
      <c r="E137" s="12"/>
      <c r="F137" s="13"/>
      <c r="G137" s="12"/>
      <c r="H137" s="12"/>
      <c r="I137" s="37">
        <v>80039.350000000006</v>
      </c>
      <c r="J137" s="55">
        <v>1.6952677863268487E-2</v>
      </c>
    </row>
    <row r="138" spans="1:10" ht="31.5" x14ac:dyDescent="0.25">
      <c r="A138" s="43" t="s">
        <v>678</v>
      </c>
      <c r="B138" s="39" t="s">
        <v>679</v>
      </c>
      <c r="C138" s="38" t="s">
        <v>28</v>
      </c>
      <c r="D138" s="38" t="s">
        <v>680</v>
      </c>
      <c r="E138" s="40" t="s">
        <v>16</v>
      </c>
      <c r="F138" s="39">
        <v>15.6</v>
      </c>
      <c r="G138" s="41">
        <v>197.03</v>
      </c>
      <c r="H138" s="41">
        <v>246.72</v>
      </c>
      <c r="I138" s="41">
        <v>3848.83</v>
      </c>
      <c r="J138" s="56">
        <v>8.1519871338889749E-4</v>
      </c>
    </row>
    <row r="139" spans="1:10" ht="31.5" x14ac:dyDescent="0.25">
      <c r="A139" s="43" t="s">
        <v>681</v>
      </c>
      <c r="B139" s="39" t="s">
        <v>476</v>
      </c>
      <c r="C139" s="38" t="s">
        <v>24</v>
      </c>
      <c r="D139" s="38" t="s">
        <v>477</v>
      </c>
      <c r="E139" s="40" t="s">
        <v>16</v>
      </c>
      <c r="F139" s="39">
        <v>112.46</v>
      </c>
      <c r="G139" s="41">
        <v>541.04</v>
      </c>
      <c r="H139" s="41">
        <v>677.49</v>
      </c>
      <c r="I139" s="41">
        <v>76190.52</v>
      </c>
      <c r="J139" s="56">
        <v>1.6137479149879591E-2</v>
      </c>
    </row>
    <row r="140" spans="1:10" x14ac:dyDescent="0.25">
      <c r="A140" s="17" t="s">
        <v>682</v>
      </c>
      <c r="B140" s="12"/>
      <c r="C140" s="12"/>
      <c r="D140" s="12" t="s">
        <v>683</v>
      </c>
      <c r="E140" s="12"/>
      <c r="F140" s="13"/>
      <c r="G140" s="12"/>
      <c r="H140" s="12"/>
      <c r="I140" s="37">
        <v>72666.23</v>
      </c>
      <c r="J140" s="55">
        <v>1.5391019401434124E-2</v>
      </c>
    </row>
    <row r="141" spans="1:10" ht="47.25" x14ac:dyDescent="0.25">
      <c r="A141" s="43" t="s">
        <v>684</v>
      </c>
      <c r="B141" s="39" t="s">
        <v>208</v>
      </c>
      <c r="C141" s="38" t="s">
        <v>24</v>
      </c>
      <c r="D141" s="38" t="s">
        <v>209</v>
      </c>
      <c r="E141" s="40" t="s">
        <v>107</v>
      </c>
      <c r="F141" s="39">
        <v>45</v>
      </c>
      <c r="G141" s="41">
        <v>603.73</v>
      </c>
      <c r="H141" s="41">
        <v>755.99</v>
      </c>
      <c r="I141" s="41">
        <v>34019.550000000003</v>
      </c>
      <c r="J141" s="56">
        <v>7.2054867037695267E-3</v>
      </c>
    </row>
    <row r="142" spans="1:10" ht="63" x14ac:dyDescent="0.25">
      <c r="A142" s="43" t="s">
        <v>685</v>
      </c>
      <c r="B142" s="39" t="s">
        <v>686</v>
      </c>
      <c r="C142" s="38" t="s">
        <v>44</v>
      </c>
      <c r="D142" s="38" t="s">
        <v>687</v>
      </c>
      <c r="E142" s="40" t="s">
        <v>107</v>
      </c>
      <c r="F142" s="39">
        <v>43</v>
      </c>
      <c r="G142" s="41">
        <v>717.75</v>
      </c>
      <c r="H142" s="41">
        <v>898.76</v>
      </c>
      <c r="I142" s="41">
        <v>38646.68</v>
      </c>
      <c r="J142" s="56">
        <v>8.1855326976645985E-3</v>
      </c>
    </row>
    <row r="143" spans="1:10" x14ac:dyDescent="0.25">
      <c r="A143" s="18" t="s">
        <v>167</v>
      </c>
      <c r="B143" s="10"/>
      <c r="C143" s="10"/>
      <c r="D143" s="10" t="s">
        <v>688</v>
      </c>
      <c r="E143" s="10"/>
      <c r="F143" s="11"/>
      <c r="G143" s="10"/>
      <c r="H143" s="10"/>
      <c r="I143" s="36">
        <v>323250.69</v>
      </c>
      <c r="J143" s="54">
        <v>6.8465883551643833E-2</v>
      </c>
    </row>
    <row r="144" spans="1:10" ht="31.5" x14ac:dyDescent="0.25">
      <c r="A144" s="43" t="s">
        <v>168</v>
      </c>
      <c r="B144" s="39" t="s">
        <v>689</v>
      </c>
      <c r="C144" s="38" t="s">
        <v>172</v>
      </c>
      <c r="D144" s="38" t="s">
        <v>690</v>
      </c>
      <c r="E144" s="40" t="s">
        <v>16</v>
      </c>
      <c r="F144" s="39">
        <v>70.7</v>
      </c>
      <c r="G144" s="41">
        <v>694.2</v>
      </c>
      <c r="H144" s="41">
        <v>869.27</v>
      </c>
      <c r="I144" s="41">
        <v>61457.38</v>
      </c>
      <c r="J144" s="56">
        <v>1.3016936862436781E-2</v>
      </c>
    </row>
    <row r="145" spans="1:10" ht="47.25" x14ac:dyDescent="0.25">
      <c r="A145" s="43" t="s">
        <v>170</v>
      </c>
      <c r="B145" s="39" t="s">
        <v>691</v>
      </c>
      <c r="C145" s="38" t="s">
        <v>44</v>
      </c>
      <c r="D145" s="38" t="s">
        <v>692</v>
      </c>
      <c r="E145" s="40" t="s">
        <v>16</v>
      </c>
      <c r="F145" s="39">
        <v>195.44</v>
      </c>
      <c r="G145" s="41">
        <v>439.19</v>
      </c>
      <c r="H145" s="41">
        <v>549.95000000000005</v>
      </c>
      <c r="I145" s="41">
        <v>107482.22</v>
      </c>
      <c r="J145" s="56">
        <v>2.2765195515567698E-2</v>
      </c>
    </row>
    <row r="146" spans="1:10" ht="47.25" x14ac:dyDescent="0.25">
      <c r="A146" s="43" t="s">
        <v>693</v>
      </c>
      <c r="B146" s="39" t="s">
        <v>694</v>
      </c>
      <c r="C146" s="38" t="s">
        <v>44</v>
      </c>
      <c r="D146" s="38" t="s">
        <v>695</v>
      </c>
      <c r="E146" s="40" t="s">
        <v>16</v>
      </c>
      <c r="F146" s="39">
        <v>28</v>
      </c>
      <c r="G146" s="41">
        <v>243.54</v>
      </c>
      <c r="H146" s="41">
        <v>304.95999999999998</v>
      </c>
      <c r="I146" s="41">
        <v>8538.8799999999992</v>
      </c>
      <c r="J146" s="56">
        <v>1.8085714333400508E-3</v>
      </c>
    </row>
    <row r="147" spans="1:10" x14ac:dyDescent="0.25">
      <c r="A147" s="43" t="s">
        <v>696</v>
      </c>
      <c r="B147" s="39" t="s">
        <v>697</v>
      </c>
      <c r="C147" s="38" t="s">
        <v>28</v>
      </c>
      <c r="D147" s="38" t="s">
        <v>698</v>
      </c>
      <c r="E147" s="40" t="s">
        <v>16</v>
      </c>
      <c r="F147" s="39">
        <v>6</v>
      </c>
      <c r="G147" s="41">
        <v>725.72</v>
      </c>
      <c r="H147" s="41">
        <v>908.74</v>
      </c>
      <c r="I147" s="41">
        <v>5452.44</v>
      </c>
      <c r="J147" s="56">
        <v>1.1548501941707374E-3</v>
      </c>
    </row>
    <row r="148" spans="1:10" ht="47.25" x14ac:dyDescent="0.25">
      <c r="A148" s="43" t="s">
        <v>699</v>
      </c>
      <c r="B148" s="39" t="s">
        <v>700</v>
      </c>
      <c r="C148" s="38" t="s">
        <v>15</v>
      </c>
      <c r="D148" s="38" t="s">
        <v>701</v>
      </c>
      <c r="E148" s="40" t="s">
        <v>16</v>
      </c>
      <c r="F148" s="39">
        <v>201.44</v>
      </c>
      <c r="G148" s="41">
        <v>208.72</v>
      </c>
      <c r="H148" s="41">
        <v>261.35000000000002</v>
      </c>
      <c r="I148" s="41">
        <v>52646.34</v>
      </c>
      <c r="J148" s="56">
        <v>1.1150720772971122E-2</v>
      </c>
    </row>
    <row r="149" spans="1:10" ht="47.25" x14ac:dyDescent="0.25">
      <c r="A149" s="43" t="s">
        <v>702</v>
      </c>
      <c r="B149" s="39" t="s">
        <v>703</v>
      </c>
      <c r="C149" s="38" t="s">
        <v>44</v>
      </c>
      <c r="D149" s="38" t="s">
        <v>704</v>
      </c>
      <c r="E149" s="40" t="s">
        <v>705</v>
      </c>
      <c r="F149" s="39">
        <v>25.2</v>
      </c>
      <c r="G149" s="41">
        <v>499.36</v>
      </c>
      <c r="H149" s="41">
        <v>625.29</v>
      </c>
      <c r="I149" s="41">
        <v>15757.3</v>
      </c>
      <c r="J149" s="56">
        <v>3.3374637711935506E-3</v>
      </c>
    </row>
    <row r="150" spans="1:10" ht="31.5" x14ac:dyDescent="0.25">
      <c r="A150" s="43" t="s">
        <v>706</v>
      </c>
      <c r="B150" s="39" t="s">
        <v>230</v>
      </c>
      <c r="C150" s="38" t="s">
        <v>24</v>
      </c>
      <c r="D150" s="38" t="s">
        <v>231</v>
      </c>
      <c r="E150" s="40" t="s">
        <v>16</v>
      </c>
      <c r="F150" s="39">
        <v>73.92</v>
      </c>
      <c r="G150" s="41">
        <v>285.36</v>
      </c>
      <c r="H150" s="41">
        <v>357.32</v>
      </c>
      <c r="I150" s="41">
        <v>26413.09</v>
      </c>
      <c r="J150" s="56">
        <v>5.5944058284271205E-3</v>
      </c>
    </row>
    <row r="151" spans="1:10" x14ac:dyDescent="0.25">
      <c r="A151" s="43" t="s">
        <v>707</v>
      </c>
      <c r="B151" s="39" t="s">
        <v>708</v>
      </c>
      <c r="C151" s="38" t="s">
        <v>44</v>
      </c>
      <c r="D151" s="38" t="s">
        <v>709</v>
      </c>
      <c r="E151" s="40" t="s">
        <v>16</v>
      </c>
      <c r="F151" s="39">
        <v>2.64</v>
      </c>
      <c r="G151" s="41">
        <v>536.57000000000005</v>
      </c>
      <c r="H151" s="41">
        <v>671.89</v>
      </c>
      <c r="I151" s="41">
        <v>1773.78</v>
      </c>
      <c r="J151" s="56">
        <v>3.7569421716078874E-4</v>
      </c>
    </row>
    <row r="152" spans="1:10" ht="47.25" x14ac:dyDescent="0.25">
      <c r="A152" s="43" t="s">
        <v>710</v>
      </c>
      <c r="B152" s="39" t="s">
        <v>711</v>
      </c>
      <c r="C152" s="38" t="s">
        <v>44</v>
      </c>
      <c r="D152" s="38" t="s">
        <v>712</v>
      </c>
      <c r="E152" s="40" t="s">
        <v>16</v>
      </c>
      <c r="F152" s="39">
        <v>30.72</v>
      </c>
      <c r="G152" s="41">
        <v>660.9</v>
      </c>
      <c r="H152" s="41">
        <v>827.57</v>
      </c>
      <c r="I152" s="41">
        <v>25422.95</v>
      </c>
      <c r="J152" s="56">
        <v>5.3846899266920779E-3</v>
      </c>
    </row>
    <row r="153" spans="1:10" ht="78.75" x14ac:dyDescent="0.25">
      <c r="A153" s="43" t="s">
        <v>713</v>
      </c>
      <c r="B153" s="39" t="s">
        <v>714</v>
      </c>
      <c r="C153" s="38" t="s">
        <v>15</v>
      </c>
      <c r="D153" s="38" t="s">
        <v>715</v>
      </c>
      <c r="E153" s="40" t="s">
        <v>25</v>
      </c>
      <c r="F153" s="39">
        <v>1</v>
      </c>
      <c r="G153" s="41">
        <v>813.45</v>
      </c>
      <c r="H153" s="41">
        <v>1018.6</v>
      </c>
      <c r="I153" s="41">
        <v>1018.6</v>
      </c>
      <c r="J153" s="56">
        <v>2.1574385188691914E-4</v>
      </c>
    </row>
    <row r="154" spans="1:10" ht="47.25" x14ac:dyDescent="0.25">
      <c r="A154" s="43" t="s">
        <v>716</v>
      </c>
      <c r="B154" s="39" t="s">
        <v>717</v>
      </c>
      <c r="C154" s="38" t="s">
        <v>44</v>
      </c>
      <c r="D154" s="38" t="s">
        <v>718</v>
      </c>
      <c r="E154" s="40" t="s">
        <v>16</v>
      </c>
      <c r="F154" s="39">
        <v>6.72</v>
      </c>
      <c r="G154" s="41">
        <v>1614.14</v>
      </c>
      <c r="H154" s="41">
        <v>2021.22</v>
      </c>
      <c r="I154" s="41">
        <v>13582.59</v>
      </c>
      <c r="J154" s="56">
        <v>2.8768508592192706E-3</v>
      </c>
    </row>
    <row r="155" spans="1:10" ht="63" x14ac:dyDescent="0.25">
      <c r="A155" s="43" t="s">
        <v>719</v>
      </c>
      <c r="B155" s="39" t="s">
        <v>720</v>
      </c>
      <c r="C155" s="38" t="s">
        <v>15</v>
      </c>
      <c r="D155" s="38" t="s">
        <v>721</v>
      </c>
      <c r="E155" s="40" t="s">
        <v>16</v>
      </c>
      <c r="F155" s="39">
        <v>83.28</v>
      </c>
      <c r="G155" s="41">
        <v>35.53</v>
      </c>
      <c r="H155" s="41">
        <v>44.49</v>
      </c>
      <c r="I155" s="41">
        <v>3705.12</v>
      </c>
      <c r="J155" s="56">
        <v>7.847603185777162E-4</v>
      </c>
    </row>
    <row r="156" spans="1:10" x14ac:dyDescent="0.25">
      <c r="A156" s="18" t="s">
        <v>174</v>
      </c>
      <c r="B156" s="10"/>
      <c r="C156" s="10"/>
      <c r="D156" s="10" t="s">
        <v>722</v>
      </c>
      <c r="E156" s="10"/>
      <c r="F156" s="11"/>
      <c r="G156" s="10"/>
      <c r="H156" s="10"/>
      <c r="I156" s="36">
        <v>321466.36</v>
      </c>
      <c r="J156" s="54">
        <v>6.8087954799201864E-2</v>
      </c>
    </row>
    <row r="157" spans="1:10" x14ac:dyDescent="0.25">
      <c r="A157" s="17" t="s">
        <v>175</v>
      </c>
      <c r="B157" s="12"/>
      <c r="C157" s="12"/>
      <c r="D157" s="12" t="s">
        <v>199</v>
      </c>
      <c r="E157" s="12"/>
      <c r="F157" s="13"/>
      <c r="G157" s="12"/>
      <c r="H157" s="12"/>
      <c r="I157" s="37">
        <v>100579.58</v>
      </c>
      <c r="J157" s="55">
        <v>2.1303186737059231E-2</v>
      </c>
    </row>
    <row r="158" spans="1:10" ht="47.25" x14ac:dyDescent="0.25">
      <c r="A158" s="43" t="s">
        <v>723</v>
      </c>
      <c r="B158" s="39" t="s">
        <v>724</v>
      </c>
      <c r="C158" s="38" t="s">
        <v>44</v>
      </c>
      <c r="D158" s="38" t="s">
        <v>725</v>
      </c>
      <c r="E158" s="40" t="s">
        <v>726</v>
      </c>
      <c r="F158" s="39">
        <v>34.619999999999997</v>
      </c>
      <c r="G158" s="41">
        <v>354.25</v>
      </c>
      <c r="H158" s="41">
        <v>443.59</v>
      </c>
      <c r="I158" s="41">
        <v>15357.08</v>
      </c>
      <c r="J158" s="56">
        <v>3.2526954574274179E-3</v>
      </c>
    </row>
    <row r="159" spans="1:10" ht="47.25" x14ac:dyDescent="0.25">
      <c r="A159" s="43" t="s">
        <v>727</v>
      </c>
      <c r="B159" s="39" t="s">
        <v>728</v>
      </c>
      <c r="C159" s="38" t="s">
        <v>15</v>
      </c>
      <c r="D159" s="38" t="s">
        <v>729</v>
      </c>
      <c r="E159" s="40" t="s">
        <v>67</v>
      </c>
      <c r="F159" s="39">
        <v>29.95</v>
      </c>
      <c r="G159" s="41">
        <v>378.42</v>
      </c>
      <c r="H159" s="41">
        <v>473.85</v>
      </c>
      <c r="I159" s="41">
        <v>14191.8</v>
      </c>
      <c r="J159" s="56">
        <v>3.0058841519819152E-3</v>
      </c>
    </row>
    <row r="160" spans="1:10" ht="31.5" x14ac:dyDescent="0.25">
      <c r="A160" s="43" t="s">
        <v>730</v>
      </c>
      <c r="B160" s="39" t="s">
        <v>731</v>
      </c>
      <c r="C160" s="38" t="s">
        <v>15</v>
      </c>
      <c r="D160" s="38" t="s">
        <v>732</v>
      </c>
      <c r="E160" s="40" t="s">
        <v>16</v>
      </c>
      <c r="F160" s="39">
        <v>192.12</v>
      </c>
      <c r="G160" s="41">
        <v>18.41</v>
      </c>
      <c r="H160" s="41">
        <v>23.05</v>
      </c>
      <c r="I160" s="41">
        <v>4428.3599999999997</v>
      </c>
      <c r="J160" s="56">
        <v>9.3794565476335869E-4</v>
      </c>
    </row>
    <row r="161" spans="1:10" ht="47.25" x14ac:dyDescent="0.25">
      <c r="A161" s="43" t="s">
        <v>733</v>
      </c>
      <c r="B161" s="39" t="s">
        <v>202</v>
      </c>
      <c r="C161" s="38" t="s">
        <v>15</v>
      </c>
      <c r="D161" s="38" t="s">
        <v>734</v>
      </c>
      <c r="E161" s="40" t="s">
        <v>16</v>
      </c>
      <c r="F161" s="39">
        <v>188.11</v>
      </c>
      <c r="G161" s="41">
        <v>42.01</v>
      </c>
      <c r="H161" s="41">
        <v>52.6</v>
      </c>
      <c r="I161" s="41">
        <v>9894.58</v>
      </c>
      <c r="J161" s="56">
        <v>2.0957145120786102E-3</v>
      </c>
    </row>
    <row r="162" spans="1:10" ht="31.5" x14ac:dyDescent="0.25">
      <c r="A162" s="43" t="s">
        <v>735</v>
      </c>
      <c r="B162" s="39" t="s">
        <v>646</v>
      </c>
      <c r="C162" s="38" t="s">
        <v>24</v>
      </c>
      <c r="D162" s="38" t="s">
        <v>647</v>
      </c>
      <c r="E162" s="40" t="s">
        <v>16</v>
      </c>
      <c r="F162" s="39">
        <v>28.58</v>
      </c>
      <c r="G162" s="41">
        <v>8.4499999999999993</v>
      </c>
      <c r="H162" s="41">
        <v>10.58</v>
      </c>
      <c r="I162" s="41">
        <v>302.37</v>
      </c>
      <c r="J162" s="56">
        <v>6.4043263788580141E-5</v>
      </c>
    </row>
    <row r="163" spans="1:10" ht="31.5" x14ac:dyDescent="0.25">
      <c r="A163" s="43" t="s">
        <v>736</v>
      </c>
      <c r="B163" s="39" t="s">
        <v>737</v>
      </c>
      <c r="C163" s="38" t="s">
        <v>15</v>
      </c>
      <c r="D163" s="38" t="s">
        <v>738</v>
      </c>
      <c r="E163" s="40" t="s">
        <v>107</v>
      </c>
      <c r="F163" s="39">
        <v>69.05</v>
      </c>
      <c r="G163" s="41">
        <v>6.89</v>
      </c>
      <c r="H163" s="41">
        <v>8.6199999999999992</v>
      </c>
      <c r="I163" s="41">
        <v>595.21</v>
      </c>
      <c r="J163" s="56">
        <v>1.26068032673879E-4</v>
      </c>
    </row>
    <row r="164" spans="1:10" ht="31.5" x14ac:dyDescent="0.25">
      <c r="A164" s="43" t="s">
        <v>739</v>
      </c>
      <c r="B164" s="39" t="s">
        <v>740</v>
      </c>
      <c r="C164" s="38" t="s">
        <v>15</v>
      </c>
      <c r="D164" s="38" t="s">
        <v>741</v>
      </c>
      <c r="E164" s="40" t="s">
        <v>16</v>
      </c>
      <c r="F164" s="39">
        <v>1010.5</v>
      </c>
      <c r="G164" s="41">
        <v>31.32</v>
      </c>
      <c r="H164" s="41">
        <v>39.21</v>
      </c>
      <c r="I164" s="41">
        <v>39621.699999999997</v>
      </c>
      <c r="J164" s="56">
        <v>8.392046118503773E-3</v>
      </c>
    </row>
    <row r="165" spans="1:10" x14ac:dyDescent="0.25">
      <c r="A165" s="43" t="s">
        <v>742</v>
      </c>
      <c r="B165" s="39" t="s">
        <v>743</v>
      </c>
      <c r="C165" s="38" t="s">
        <v>15</v>
      </c>
      <c r="D165" s="38" t="s">
        <v>744</v>
      </c>
      <c r="E165" s="40" t="s">
        <v>107</v>
      </c>
      <c r="F165" s="39">
        <v>687.66</v>
      </c>
      <c r="G165" s="41">
        <v>16.350000000000001</v>
      </c>
      <c r="H165" s="41">
        <v>20.47</v>
      </c>
      <c r="I165" s="41">
        <v>14076.4</v>
      </c>
      <c r="J165" s="56">
        <v>2.9814419366788027E-3</v>
      </c>
    </row>
    <row r="166" spans="1:10" ht="63" x14ac:dyDescent="0.25">
      <c r="A166" s="43" t="s">
        <v>745</v>
      </c>
      <c r="B166" s="39" t="s">
        <v>746</v>
      </c>
      <c r="C166" s="38" t="s">
        <v>15</v>
      </c>
      <c r="D166" s="38" t="s">
        <v>747</v>
      </c>
      <c r="E166" s="40" t="s">
        <v>16</v>
      </c>
      <c r="F166" s="39">
        <v>13.73</v>
      </c>
      <c r="G166" s="41">
        <v>122.85</v>
      </c>
      <c r="H166" s="41">
        <v>153.83000000000001</v>
      </c>
      <c r="I166" s="41">
        <v>2112.08</v>
      </c>
      <c r="J166" s="56">
        <v>4.4734760916289429E-4</v>
      </c>
    </row>
    <row r="167" spans="1:10" x14ac:dyDescent="0.25">
      <c r="A167" s="17" t="s">
        <v>176</v>
      </c>
      <c r="B167" s="12"/>
      <c r="C167" s="12"/>
      <c r="D167" s="12" t="s">
        <v>748</v>
      </c>
      <c r="E167" s="12"/>
      <c r="F167" s="13"/>
      <c r="G167" s="12"/>
      <c r="H167" s="12"/>
      <c r="I167" s="37">
        <v>189208.54</v>
      </c>
      <c r="J167" s="55">
        <v>4.0075180865403709E-2</v>
      </c>
    </row>
    <row r="168" spans="1:10" ht="47.25" x14ac:dyDescent="0.25">
      <c r="A168" s="43" t="s">
        <v>749</v>
      </c>
      <c r="B168" s="39" t="s">
        <v>750</v>
      </c>
      <c r="C168" s="38" t="s">
        <v>15</v>
      </c>
      <c r="D168" s="38" t="s">
        <v>751</v>
      </c>
      <c r="E168" s="40" t="s">
        <v>16</v>
      </c>
      <c r="F168" s="39">
        <v>338.77</v>
      </c>
      <c r="G168" s="41">
        <v>50.91</v>
      </c>
      <c r="H168" s="41">
        <v>63.74</v>
      </c>
      <c r="I168" s="41">
        <v>21593.19</v>
      </c>
      <c r="J168" s="56">
        <v>4.5735303211526636E-3</v>
      </c>
    </row>
    <row r="169" spans="1:10" ht="47.25" x14ac:dyDescent="0.25">
      <c r="A169" s="43" t="s">
        <v>752</v>
      </c>
      <c r="B169" s="39" t="s">
        <v>753</v>
      </c>
      <c r="C169" s="38" t="s">
        <v>15</v>
      </c>
      <c r="D169" s="38" t="s">
        <v>754</v>
      </c>
      <c r="E169" s="40" t="s">
        <v>16</v>
      </c>
      <c r="F169" s="39">
        <v>342.63</v>
      </c>
      <c r="G169" s="41">
        <v>66.05</v>
      </c>
      <c r="H169" s="41">
        <v>82.7</v>
      </c>
      <c r="I169" s="41">
        <v>28335.5</v>
      </c>
      <c r="J169" s="56">
        <v>6.0015805175159991E-3</v>
      </c>
    </row>
    <row r="170" spans="1:10" ht="31.5" x14ac:dyDescent="0.25">
      <c r="A170" s="43" t="s">
        <v>755</v>
      </c>
      <c r="B170" s="39" t="s">
        <v>756</v>
      </c>
      <c r="C170" s="38" t="s">
        <v>15</v>
      </c>
      <c r="D170" s="38" t="s">
        <v>757</v>
      </c>
      <c r="E170" s="40" t="s">
        <v>16</v>
      </c>
      <c r="F170" s="39">
        <v>19.36</v>
      </c>
      <c r="G170" s="41">
        <v>22.7</v>
      </c>
      <c r="H170" s="41">
        <v>28.42</v>
      </c>
      <c r="I170" s="41">
        <v>550.21</v>
      </c>
      <c r="J170" s="56">
        <v>1.1653683953141742E-4</v>
      </c>
    </row>
    <row r="171" spans="1:10" ht="63" x14ac:dyDescent="0.25">
      <c r="A171" s="43" t="s">
        <v>758</v>
      </c>
      <c r="B171" s="39" t="s">
        <v>759</v>
      </c>
      <c r="C171" s="38" t="s">
        <v>15</v>
      </c>
      <c r="D171" s="38" t="s">
        <v>760</v>
      </c>
      <c r="E171" s="40" t="s">
        <v>16</v>
      </c>
      <c r="F171" s="39">
        <v>124</v>
      </c>
      <c r="G171" s="41">
        <v>110.8</v>
      </c>
      <c r="H171" s="41">
        <v>138.74</v>
      </c>
      <c r="I171" s="41">
        <v>17203.759999999998</v>
      </c>
      <c r="J171" s="56">
        <v>3.6438302074789943E-3</v>
      </c>
    </row>
    <row r="172" spans="1:10" ht="47.25" x14ac:dyDescent="0.25">
      <c r="A172" s="43" t="s">
        <v>761</v>
      </c>
      <c r="B172" s="39" t="s">
        <v>762</v>
      </c>
      <c r="C172" s="38" t="s">
        <v>15</v>
      </c>
      <c r="D172" s="38" t="s">
        <v>763</v>
      </c>
      <c r="E172" s="40" t="s">
        <v>67</v>
      </c>
      <c r="F172" s="39">
        <v>20</v>
      </c>
      <c r="G172" s="41">
        <v>491.94</v>
      </c>
      <c r="H172" s="41">
        <v>616</v>
      </c>
      <c r="I172" s="41">
        <v>12320</v>
      </c>
      <c r="J172" s="56">
        <v>2.6094288781139245E-3</v>
      </c>
    </row>
    <row r="173" spans="1:10" ht="78.75" x14ac:dyDescent="0.25">
      <c r="A173" s="43" t="s">
        <v>764</v>
      </c>
      <c r="B173" s="39" t="s">
        <v>765</v>
      </c>
      <c r="C173" s="38" t="s">
        <v>24</v>
      </c>
      <c r="D173" s="38" t="s">
        <v>766</v>
      </c>
      <c r="E173" s="40" t="s">
        <v>16</v>
      </c>
      <c r="F173" s="39">
        <v>25.46</v>
      </c>
      <c r="G173" s="41">
        <v>75.099999999999994</v>
      </c>
      <c r="H173" s="41">
        <v>94.04</v>
      </c>
      <c r="I173" s="41">
        <v>2394.25</v>
      </c>
      <c r="J173" s="56">
        <v>5.0711242625196948E-4</v>
      </c>
    </row>
    <row r="174" spans="1:10" x14ac:dyDescent="0.25">
      <c r="A174" s="43" t="s">
        <v>767</v>
      </c>
      <c r="B174" s="39" t="s">
        <v>204</v>
      </c>
      <c r="C174" s="38" t="s">
        <v>15</v>
      </c>
      <c r="D174" s="38" t="s">
        <v>205</v>
      </c>
      <c r="E174" s="40" t="s">
        <v>16</v>
      </c>
      <c r="F174" s="39">
        <v>387.67</v>
      </c>
      <c r="G174" s="41">
        <v>9.11</v>
      </c>
      <c r="H174" s="41">
        <v>11.4</v>
      </c>
      <c r="I174" s="41">
        <v>4419.43</v>
      </c>
      <c r="J174" s="56">
        <v>9.3605424243531029E-4</v>
      </c>
    </row>
    <row r="175" spans="1:10" ht="78.75" x14ac:dyDescent="0.25">
      <c r="A175" s="43" t="s">
        <v>768</v>
      </c>
      <c r="B175" s="39" t="s">
        <v>769</v>
      </c>
      <c r="C175" s="38" t="s">
        <v>24</v>
      </c>
      <c r="D175" s="38" t="s">
        <v>770</v>
      </c>
      <c r="E175" s="40" t="s">
        <v>107</v>
      </c>
      <c r="F175" s="39">
        <v>265.26</v>
      </c>
      <c r="G175" s="41">
        <v>52.96</v>
      </c>
      <c r="H175" s="41">
        <v>66.31</v>
      </c>
      <c r="I175" s="41">
        <v>17589.39</v>
      </c>
      <c r="J175" s="56">
        <v>3.7255082966240489E-3</v>
      </c>
    </row>
    <row r="176" spans="1:10" ht="31.5" x14ac:dyDescent="0.25">
      <c r="A176" s="43" t="s">
        <v>771</v>
      </c>
      <c r="B176" s="39" t="s">
        <v>772</v>
      </c>
      <c r="C176" s="38" t="s">
        <v>28</v>
      </c>
      <c r="D176" s="38" t="s">
        <v>773</v>
      </c>
      <c r="E176" s="40" t="s">
        <v>107</v>
      </c>
      <c r="F176" s="39">
        <v>240</v>
      </c>
      <c r="G176" s="41">
        <v>2.11</v>
      </c>
      <c r="H176" s="41">
        <v>2.64</v>
      </c>
      <c r="I176" s="41">
        <v>633.6</v>
      </c>
      <c r="J176" s="56">
        <v>1.3419919944585899E-4</v>
      </c>
    </row>
    <row r="177" spans="1:10" x14ac:dyDescent="0.25">
      <c r="A177" s="17" t="s">
        <v>774</v>
      </c>
      <c r="B177" s="12"/>
      <c r="C177" s="12"/>
      <c r="D177" s="12" t="s">
        <v>775</v>
      </c>
      <c r="E177" s="12"/>
      <c r="F177" s="13"/>
      <c r="G177" s="12"/>
      <c r="H177" s="12"/>
      <c r="I177" s="37">
        <v>84169.21</v>
      </c>
      <c r="J177" s="55">
        <v>1.7827399936853519E-2</v>
      </c>
    </row>
    <row r="178" spans="1:10" x14ac:dyDescent="0.25">
      <c r="A178" s="17" t="s">
        <v>776</v>
      </c>
      <c r="B178" s="12"/>
      <c r="C178" s="12"/>
      <c r="D178" s="12" t="s">
        <v>777</v>
      </c>
      <c r="E178" s="12"/>
      <c r="F178" s="13"/>
      <c r="G178" s="12"/>
      <c r="H178" s="12"/>
      <c r="I178" s="37">
        <v>2203.56</v>
      </c>
      <c r="J178" s="55">
        <v>4.6672346580005841E-4</v>
      </c>
    </row>
    <row r="179" spans="1:10" ht="31.5" x14ac:dyDescent="0.25">
      <c r="A179" s="43" t="s">
        <v>778</v>
      </c>
      <c r="B179" s="39" t="s">
        <v>779</v>
      </c>
      <c r="C179" s="38" t="s">
        <v>44</v>
      </c>
      <c r="D179" s="38" t="s">
        <v>780</v>
      </c>
      <c r="E179" s="40" t="s">
        <v>16</v>
      </c>
      <c r="F179" s="39">
        <v>1080.18</v>
      </c>
      <c r="G179" s="41">
        <v>1.63</v>
      </c>
      <c r="H179" s="41">
        <v>2.04</v>
      </c>
      <c r="I179" s="41">
        <v>2203.56</v>
      </c>
      <c r="J179" s="56">
        <v>4.6672346580005841E-4</v>
      </c>
    </row>
    <row r="180" spans="1:10" x14ac:dyDescent="0.25">
      <c r="A180" s="17" t="s">
        <v>781</v>
      </c>
      <c r="B180" s="12"/>
      <c r="C180" s="12"/>
      <c r="D180" s="12" t="s">
        <v>782</v>
      </c>
      <c r="E180" s="12"/>
      <c r="F180" s="13"/>
      <c r="G180" s="12"/>
      <c r="H180" s="12"/>
      <c r="I180" s="37">
        <v>25699.99</v>
      </c>
      <c r="J180" s="55">
        <v>5.4433681877629125E-3</v>
      </c>
    </row>
    <row r="181" spans="1:10" x14ac:dyDescent="0.25">
      <c r="A181" s="43" t="s">
        <v>783</v>
      </c>
      <c r="B181" s="39" t="s">
        <v>784</v>
      </c>
      <c r="C181" s="38" t="s">
        <v>44</v>
      </c>
      <c r="D181" s="38" t="s">
        <v>785</v>
      </c>
      <c r="E181" s="40" t="s">
        <v>67</v>
      </c>
      <c r="F181" s="39">
        <v>231.07</v>
      </c>
      <c r="G181" s="41">
        <v>1.82</v>
      </c>
      <c r="H181" s="41">
        <v>2.27</v>
      </c>
      <c r="I181" s="41">
        <v>524.52</v>
      </c>
      <c r="J181" s="56">
        <v>1.1109558726853212E-4</v>
      </c>
    </row>
    <row r="182" spans="1:10" ht="78.75" x14ac:dyDescent="0.25">
      <c r="A182" s="43" t="s">
        <v>786</v>
      </c>
      <c r="B182" s="39" t="s">
        <v>787</v>
      </c>
      <c r="C182" s="38" t="s">
        <v>44</v>
      </c>
      <c r="D182" s="38" t="s">
        <v>788</v>
      </c>
      <c r="E182" s="40" t="s">
        <v>67</v>
      </c>
      <c r="F182" s="39">
        <v>162.03</v>
      </c>
      <c r="G182" s="41">
        <v>2.13</v>
      </c>
      <c r="H182" s="41">
        <v>2.66</v>
      </c>
      <c r="I182" s="41">
        <v>430.99</v>
      </c>
      <c r="J182" s="56">
        <v>9.1285531832655881E-5</v>
      </c>
    </row>
    <row r="183" spans="1:10" ht="31.5" x14ac:dyDescent="0.25">
      <c r="A183" s="43" t="s">
        <v>789</v>
      </c>
      <c r="B183" s="39" t="s">
        <v>790</v>
      </c>
      <c r="C183" s="38" t="s">
        <v>44</v>
      </c>
      <c r="D183" s="38" t="s">
        <v>791</v>
      </c>
      <c r="E183" s="40" t="s">
        <v>16</v>
      </c>
      <c r="F183" s="39">
        <v>4617.7700000000004</v>
      </c>
      <c r="G183" s="41">
        <v>2.73</v>
      </c>
      <c r="H183" s="41">
        <v>3.41</v>
      </c>
      <c r="I183" s="41">
        <v>15746.59</v>
      </c>
      <c r="J183" s="56">
        <v>3.3351953472256449E-3</v>
      </c>
    </row>
    <row r="184" spans="1:10" ht="47.25" x14ac:dyDescent="0.25">
      <c r="A184" s="43" t="s">
        <v>792</v>
      </c>
      <c r="B184" s="39" t="s">
        <v>793</v>
      </c>
      <c r="C184" s="38" t="s">
        <v>44</v>
      </c>
      <c r="D184" s="38" t="s">
        <v>794</v>
      </c>
      <c r="E184" s="40" t="s">
        <v>16</v>
      </c>
      <c r="F184" s="39">
        <v>1080.18</v>
      </c>
      <c r="G184" s="41">
        <v>6.66</v>
      </c>
      <c r="H184" s="41">
        <v>8.33</v>
      </c>
      <c r="I184" s="41">
        <v>8997.89</v>
      </c>
      <c r="J184" s="56">
        <v>1.9057917214360795E-3</v>
      </c>
    </row>
    <row r="185" spans="1:10" x14ac:dyDescent="0.25">
      <c r="A185" s="17" t="s">
        <v>795</v>
      </c>
      <c r="B185" s="12"/>
      <c r="C185" s="12"/>
      <c r="D185" s="12" t="s">
        <v>796</v>
      </c>
      <c r="E185" s="12"/>
      <c r="F185" s="13"/>
      <c r="G185" s="12"/>
      <c r="H185" s="12"/>
      <c r="I185" s="37">
        <v>56265.66</v>
      </c>
      <c r="J185" s="55">
        <v>1.1917308283290547E-2</v>
      </c>
    </row>
    <row r="186" spans="1:10" ht="31.5" x14ac:dyDescent="0.25">
      <c r="A186" s="43" t="s">
        <v>797</v>
      </c>
      <c r="B186" s="39" t="s">
        <v>798</v>
      </c>
      <c r="C186" s="38" t="s">
        <v>15</v>
      </c>
      <c r="D186" s="38" t="s">
        <v>799</v>
      </c>
      <c r="E186" s="40" t="s">
        <v>16</v>
      </c>
      <c r="F186" s="39">
        <v>1080.18</v>
      </c>
      <c r="G186" s="41">
        <v>1.89</v>
      </c>
      <c r="H186" s="41">
        <v>2.36</v>
      </c>
      <c r="I186" s="41">
        <v>2549.2199999999998</v>
      </c>
      <c r="J186" s="56">
        <v>5.3993573739168652E-4</v>
      </c>
    </row>
    <row r="187" spans="1:10" ht="63" x14ac:dyDescent="0.25">
      <c r="A187" s="43" t="s">
        <v>800</v>
      </c>
      <c r="B187" s="39" t="s">
        <v>801</v>
      </c>
      <c r="C187" s="38" t="s">
        <v>44</v>
      </c>
      <c r="D187" s="38" t="s">
        <v>802</v>
      </c>
      <c r="E187" s="40" t="s">
        <v>67</v>
      </c>
      <c r="F187" s="39">
        <v>43.207000000000001</v>
      </c>
      <c r="G187" s="41">
        <v>98.46</v>
      </c>
      <c r="H187" s="41">
        <v>123.29</v>
      </c>
      <c r="I187" s="41">
        <v>5326.99</v>
      </c>
      <c r="J187" s="56">
        <v>1.1282793457324752E-3</v>
      </c>
    </row>
    <row r="188" spans="1:10" ht="47.25" x14ac:dyDescent="0.25">
      <c r="A188" s="43" t="s">
        <v>803</v>
      </c>
      <c r="B188" s="39" t="s">
        <v>804</v>
      </c>
      <c r="C188" s="38" t="s">
        <v>15</v>
      </c>
      <c r="D188" s="38" t="s">
        <v>805</v>
      </c>
      <c r="E188" s="40" t="s">
        <v>806</v>
      </c>
      <c r="F188" s="39">
        <v>103.7</v>
      </c>
      <c r="G188" s="41">
        <v>350.89</v>
      </c>
      <c r="H188" s="41">
        <v>439.38</v>
      </c>
      <c r="I188" s="41">
        <v>45563.7</v>
      </c>
      <c r="J188" s="56">
        <v>9.6505872218928101E-3</v>
      </c>
    </row>
    <row r="189" spans="1:10" ht="47.25" x14ac:dyDescent="0.25">
      <c r="A189" s="43" t="s">
        <v>807</v>
      </c>
      <c r="B189" s="39" t="s">
        <v>808</v>
      </c>
      <c r="C189" s="38" t="s">
        <v>15</v>
      </c>
      <c r="D189" s="38" t="s">
        <v>809</v>
      </c>
      <c r="E189" s="40" t="s">
        <v>519</v>
      </c>
      <c r="F189" s="39">
        <v>1296.22</v>
      </c>
      <c r="G189" s="41">
        <v>1.46</v>
      </c>
      <c r="H189" s="41">
        <v>1.82</v>
      </c>
      <c r="I189" s="41">
        <v>2359.12</v>
      </c>
      <c r="J189" s="56">
        <v>4.9967174147208776E-4</v>
      </c>
    </row>
    <row r="190" spans="1:10" ht="47.25" x14ac:dyDescent="0.25">
      <c r="A190" s="43" t="s">
        <v>810</v>
      </c>
      <c r="B190" s="39" t="s">
        <v>811</v>
      </c>
      <c r="C190" s="38" t="s">
        <v>15</v>
      </c>
      <c r="D190" s="38" t="s">
        <v>812</v>
      </c>
      <c r="E190" s="40" t="s">
        <v>519</v>
      </c>
      <c r="F190" s="39">
        <v>648.11</v>
      </c>
      <c r="G190" s="41">
        <v>0.57999999999999996</v>
      </c>
      <c r="H190" s="41">
        <v>0.72</v>
      </c>
      <c r="I190" s="41">
        <v>466.63</v>
      </c>
      <c r="J190" s="56">
        <v>9.8834236801485439E-5</v>
      </c>
    </row>
    <row r="191" spans="1:10" x14ac:dyDescent="0.25">
      <c r="A191" s="17" t="s">
        <v>177</v>
      </c>
      <c r="B191" s="12"/>
      <c r="C191" s="12"/>
      <c r="D191" s="12" t="s">
        <v>813</v>
      </c>
      <c r="E191" s="12"/>
      <c r="F191" s="13"/>
      <c r="G191" s="12"/>
      <c r="H191" s="12"/>
      <c r="I191" s="37">
        <v>31678.240000000002</v>
      </c>
      <c r="J191" s="55">
        <v>6.7095871967389328E-3</v>
      </c>
    </row>
    <row r="192" spans="1:10" ht="47.25" x14ac:dyDescent="0.25">
      <c r="A192" s="43" t="s">
        <v>814</v>
      </c>
      <c r="B192" s="39" t="s">
        <v>815</v>
      </c>
      <c r="C192" s="38" t="s">
        <v>15</v>
      </c>
      <c r="D192" s="38" t="s">
        <v>816</v>
      </c>
      <c r="E192" s="40" t="s">
        <v>107</v>
      </c>
      <c r="F192" s="39">
        <v>151.6</v>
      </c>
      <c r="G192" s="41">
        <v>89.81</v>
      </c>
      <c r="H192" s="41">
        <v>112.46</v>
      </c>
      <c r="I192" s="41">
        <v>17048.93</v>
      </c>
      <c r="J192" s="56">
        <v>3.6110365489401652E-3</v>
      </c>
    </row>
    <row r="193" spans="1:10" ht="31.5" x14ac:dyDescent="0.25">
      <c r="A193" s="43" t="s">
        <v>817</v>
      </c>
      <c r="B193" s="39" t="s">
        <v>200</v>
      </c>
      <c r="C193" s="38" t="s">
        <v>24</v>
      </c>
      <c r="D193" s="38" t="s">
        <v>201</v>
      </c>
      <c r="E193" s="40" t="s">
        <v>16</v>
      </c>
      <c r="F193" s="39">
        <v>20.3</v>
      </c>
      <c r="G193" s="41">
        <v>205.78</v>
      </c>
      <c r="H193" s="41">
        <v>257.67</v>
      </c>
      <c r="I193" s="41">
        <v>5230.7</v>
      </c>
      <c r="J193" s="56">
        <v>1.107884710450528E-3</v>
      </c>
    </row>
    <row r="194" spans="1:10" ht="31.5" x14ac:dyDescent="0.25">
      <c r="A194" s="43" t="s">
        <v>818</v>
      </c>
      <c r="B194" s="39" t="s">
        <v>819</v>
      </c>
      <c r="C194" s="38" t="s">
        <v>24</v>
      </c>
      <c r="D194" s="38" t="s">
        <v>820</v>
      </c>
      <c r="E194" s="40" t="s">
        <v>16</v>
      </c>
      <c r="F194" s="39">
        <v>20.09</v>
      </c>
      <c r="G194" s="41">
        <v>315.3</v>
      </c>
      <c r="H194" s="41">
        <v>394.81</v>
      </c>
      <c r="I194" s="41">
        <v>7931.73</v>
      </c>
      <c r="J194" s="56">
        <v>1.6799744574190389E-3</v>
      </c>
    </row>
    <row r="195" spans="1:10" x14ac:dyDescent="0.25">
      <c r="A195" s="43" t="s">
        <v>821</v>
      </c>
      <c r="B195" s="39" t="s">
        <v>188</v>
      </c>
      <c r="C195" s="38" t="s">
        <v>172</v>
      </c>
      <c r="D195" s="38" t="s">
        <v>189</v>
      </c>
      <c r="E195" s="40" t="s">
        <v>107</v>
      </c>
      <c r="F195" s="39">
        <v>48</v>
      </c>
      <c r="G195" s="41">
        <v>24.41</v>
      </c>
      <c r="H195" s="41">
        <v>30.56</v>
      </c>
      <c r="I195" s="41">
        <v>1466.88</v>
      </c>
      <c r="J195" s="56">
        <v>3.106914799292008E-4</v>
      </c>
    </row>
    <row r="196" spans="1:10" x14ac:dyDescent="0.25">
      <c r="A196" s="18" t="s">
        <v>180</v>
      </c>
      <c r="B196" s="10"/>
      <c r="C196" s="10"/>
      <c r="D196" s="10" t="s">
        <v>211</v>
      </c>
      <c r="E196" s="10"/>
      <c r="F196" s="11"/>
      <c r="G196" s="10"/>
      <c r="H196" s="10"/>
      <c r="I196" s="36">
        <v>161718.01999999999</v>
      </c>
      <c r="J196" s="54">
        <v>3.4252570738588083E-2</v>
      </c>
    </row>
    <row r="197" spans="1:10" ht="47.25" x14ac:dyDescent="0.25">
      <c r="A197" s="43" t="s">
        <v>181</v>
      </c>
      <c r="B197" s="39" t="s">
        <v>822</v>
      </c>
      <c r="C197" s="38" t="s">
        <v>24</v>
      </c>
      <c r="D197" s="38" t="s">
        <v>823</v>
      </c>
      <c r="E197" s="40" t="s">
        <v>16</v>
      </c>
      <c r="F197" s="39">
        <v>629.80999999999995</v>
      </c>
      <c r="G197" s="41">
        <v>50.7</v>
      </c>
      <c r="H197" s="41">
        <v>63.48</v>
      </c>
      <c r="I197" s="41">
        <v>39980.33</v>
      </c>
      <c r="J197" s="56">
        <v>8.4680054917633512E-3</v>
      </c>
    </row>
    <row r="198" spans="1:10" ht="47.25" x14ac:dyDescent="0.25">
      <c r="A198" s="43" t="s">
        <v>197</v>
      </c>
      <c r="B198" s="39" t="s">
        <v>824</v>
      </c>
      <c r="C198" s="38" t="s">
        <v>44</v>
      </c>
      <c r="D198" s="38" t="s">
        <v>825</v>
      </c>
      <c r="E198" s="40" t="s">
        <v>16</v>
      </c>
      <c r="F198" s="39">
        <v>629.80999999999995</v>
      </c>
      <c r="G198" s="41">
        <v>95.27</v>
      </c>
      <c r="H198" s="41">
        <v>119.29</v>
      </c>
      <c r="I198" s="41">
        <v>75130.03</v>
      </c>
      <c r="J198" s="56">
        <v>1.5912862816198498E-2</v>
      </c>
    </row>
    <row r="199" spans="1:10" ht="31.5" x14ac:dyDescent="0.25">
      <c r="A199" s="43" t="s">
        <v>198</v>
      </c>
      <c r="B199" s="39" t="s">
        <v>826</v>
      </c>
      <c r="C199" s="38" t="s">
        <v>24</v>
      </c>
      <c r="D199" s="38" t="s">
        <v>827</v>
      </c>
      <c r="E199" s="40" t="s">
        <v>107</v>
      </c>
      <c r="F199" s="39">
        <v>111.05</v>
      </c>
      <c r="G199" s="41">
        <v>67.69</v>
      </c>
      <c r="H199" s="41">
        <v>84.76</v>
      </c>
      <c r="I199" s="41">
        <v>9412.59</v>
      </c>
      <c r="J199" s="56">
        <v>1.9936269613511646E-3</v>
      </c>
    </row>
    <row r="200" spans="1:10" ht="31.5" x14ac:dyDescent="0.25">
      <c r="A200" s="43" t="s">
        <v>203</v>
      </c>
      <c r="B200" s="39" t="s">
        <v>482</v>
      </c>
      <c r="C200" s="38" t="s">
        <v>24</v>
      </c>
      <c r="D200" s="38" t="s">
        <v>483</v>
      </c>
      <c r="E200" s="40" t="s">
        <v>107</v>
      </c>
      <c r="F200" s="39">
        <v>136.15</v>
      </c>
      <c r="G200" s="41">
        <v>29.37</v>
      </c>
      <c r="H200" s="41">
        <v>36.770000000000003</v>
      </c>
      <c r="I200" s="41">
        <v>5006.2299999999996</v>
      </c>
      <c r="J200" s="56">
        <v>1.0603410010130091E-3</v>
      </c>
    </row>
    <row r="201" spans="1:10" ht="94.5" x14ac:dyDescent="0.25">
      <c r="A201" s="43" t="s">
        <v>206</v>
      </c>
      <c r="B201" s="39" t="s">
        <v>828</v>
      </c>
      <c r="C201" s="38" t="s">
        <v>15</v>
      </c>
      <c r="D201" s="38" t="s">
        <v>829</v>
      </c>
      <c r="E201" s="40" t="s">
        <v>16</v>
      </c>
      <c r="F201" s="39">
        <v>137.5</v>
      </c>
      <c r="G201" s="41">
        <v>113.79</v>
      </c>
      <c r="H201" s="41">
        <v>142.47999999999999</v>
      </c>
      <c r="I201" s="41">
        <v>19591</v>
      </c>
      <c r="J201" s="56">
        <v>4.1494578856436605E-3</v>
      </c>
    </row>
    <row r="202" spans="1:10" ht="47.25" x14ac:dyDescent="0.25">
      <c r="A202" s="43" t="s">
        <v>207</v>
      </c>
      <c r="B202" s="39" t="s">
        <v>830</v>
      </c>
      <c r="C202" s="38" t="s">
        <v>44</v>
      </c>
      <c r="D202" s="38" t="s">
        <v>831</v>
      </c>
      <c r="E202" s="40" t="s">
        <v>705</v>
      </c>
      <c r="F202" s="39">
        <v>137.5</v>
      </c>
      <c r="G202" s="41">
        <v>66.930000000000007</v>
      </c>
      <c r="H202" s="41">
        <v>83.8</v>
      </c>
      <c r="I202" s="41">
        <v>11522.5</v>
      </c>
      <c r="J202" s="56">
        <v>2.4405149552002999E-3</v>
      </c>
    </row>
    <row r="203" spans="1:10" ht="31.5" x14ac:dyDescent="0.25">
      <c r="A203" s="43" t="s">
        <v>832</v>
      </c>
      <c r="B203" s="39" t="s">
        <v>833</v>
      </c>
      <c r="C203" s="38" t="s">
        <v>24</v>
      </c>
      <c r="D203" s="38" t="s">
        <v>834</v>
      </c>
      <c r="E203" s="40" t="s">
        <v>107</v>
      </c>
      <c r="F203" s="39">
        <v>27.3</v>
      </c>
      <c r="G203" s="41">
        <v>31.46</v>
      </c>
      <c r="H203" s="41">
        <v>39.39</v>
      </c>
      <c r="I203" s="41">
        <v>1075.3399999999999</v>
      </c>
      <c r="J203" s="56">
        <v>2.2776162741810289E-4</v>
      </c>
    </row>
    <row r="204" spans="1:10" x14ac:dyDescent="0.25">
      <c r="A204" s="18" t="s">
        <v>210</v>
      </c>
      <c r="B204" s="10"/>
      <c r="C204" s="10"/>
      <c r="D204" s="10" t="s">
        <v>234</v>
      </c>
      <c r="E204" s="10"/>
      <c r="F204" s="11"/>
      <c r="G204" s="10"/>
      <c r="H204" s="10"/>
      <c r="I204" s="36">
        <v>231672.18</v>
      </c>
      <c r="J204" s="54">
        <v>4.9069162073669417E-2</v>
      </c>
    </row>
    <row r="205" spans="1:10" x14ac:dyDescent="0.25">
      <c r="A205" s="17" t="s">
        <v>212</v>
      </c>
      <c r="B205" s="12"/>
      <c r="C205" s="12"/>
      <c r="D205" s="12" t="s">
        <v>835</v>
      </c>
      <c r="E205" s="12"/>
      <c r="F205" s="13"/>
      <c r="G205" s="12"/>
      <c r="H205" s="12"/>
      <c r="I205" s="37">
        <v>44698.52</v>
      </c>
      <c r="J205" s="55">
        <v>9.4673383844929241E-3</v>
      </c>
    </row>
    <row r="206" spans="1:10" ht="78.75" x14ac:dyDescent="0.25">
      <c r="A206" s="43" t="s">
        <v>836</v>
      </c>
      <c r="B206" s="39" t="s">
        <v>837</v>
      </c>
      <c r="C206" s="38" t="s">
        <v>24</v>
      </c>
      <c r="D206" s="38" t="s">
        <v>838</v>
      </c>
      <c r="E206" s="40" t="s">
        <v>25</v>
      </c>
      <c r="F206" s="39">
        <v>2</v>
      </c>
      <c r="G206" s="41">
        <v>257.72000000000003</v>
      </c>
      <c r="H206" s="41">
        <v>322.70999999999998</v>
      </c>
      <c r="I206" s="41">
        <v>645.41999999999996</v>
      </c>
      <c r="J206" s="56">
        <v>1.3670272617794554E-4</v>
      </c>
    </row>
    <row r="207" spans="1:10" ht="78.75" x14ac:dyDescent="0.25">
      <c r="A207" s="43" t="s">
        <v>839</v>
      </c>
      <c r="B207" s="39" t="s">
        <v>339</v>
      </c>
      <c r="C207" s="38" t="s">
        <v>24</v>
      </c>
      <c r="D207" s="38" t="s">
        <v>340</v>
      </c>
      <c r="E207" s="40" t="s">
        <v>25</v>
      </c>
      <c r="F207" s="39">
        <v>11</v>
      </c>
      <c r="G207" s="41">
        <v>314.95999999999998</v>
      </c>
      <c r="H207" s="41">
        <v>394.39</v>
      </c>
      <c r="I207" s="41">
        <v>4338.29</v>
      </c>
      <c r="J207" s="56">
        <v>9.1886844217799169E-4</v>
      </c>
    </row>
    <row r="208" spans="1:10" ht="78.75" x14ac:dyDescent="0.25">
      <c r="A208" s="43" t="s">
        <v>840</v>
      </c>
      <c r="B208" s="39" t="s">
        <v>341</v>
      </c>
      <c r="C208" s="38" t="s">
        <v>24</v>
      </c>
      <c r="D208" s="38" t="s">
        <v>342</v>
      </c>
      <c r="E208" s="40" t="s">
        <v>25</v>
      </c>
      <c r="F208" s="39">
        <v>5</v>
      </c>
      <c r="G208" s="41">
        <v>548.57000000000005</v>
      </c>
      <c r="H208" s="41">
        <v>686.91</v>
      </c>
      <c r="I208" s="41">
        <v>3434.55</v>
      </c>
      <c r="J208" s="56">
        <v>7.2745243127647565E-4</v>
      </c>
    </row>
    <row r="209" spans="1:10" ht="78.75" x14ac:dyDescent="0.25">
      <c r="A209" s="43" t="s">
        <v>841</v>
      </c>
      <c r="B209" s="39" t="s">
        <v>343</v>
      </c>
      <c r="C209" s="38" t="s">
        <v>24</v>
      </c>
      <c r="D209" s="38" t="s">
        <v>344</v>
      </c>
      <c r="E209" s="40" t="s">
        <v>25</v>
      </c>
      <c r="F209" s="39">
        <v>1</v>
      </c>
      <c r="G209" s="41">
        <v>740.82</v>
      </c>
      <c r="H209" s="41">
        <v>927.65</v>
      </c>
      <c r="I209" s="41">
        <v>927.65</v>
      </c>
      <c r="J209" s="56">
        <v>1.9648025152454399E-4</v>
      </c>
    </row>
    <row r="210" spans="1:10" ht="31.5" x14ac:dyDescent="0.25">
      <c r="A210" s="43" t="s">
        <v>842</v>
      </c>
      <c r="B210" s="39" t="s">
        <v>165</v>
      </c>
      <c r="C210" s="38" t="s">
        <v>15</v>
      </c>
      <c r="D210" s="38" t="s">
        <v>166</v>
      </c>
      <c r="E210" s="40" t="s">
        <v>16</v>
      </c>
      <c r="F210" s="39">
        <v>402.4</v>
      </c>
      <c r="G210" s="41">
        <v>30.09</v>
      </c>
      <c r="H210" s="41">
        <v>37.67</v>
      </c>
      <c r="I210" s="41">
        <v>15158.4</v>
      </c>
      <c r="J210" s="56">
        <v>3.2106141806819899E-3</v>
      </c>
    </row>
    <row r="211" spans="1:10" ht="31.5" x14ac:dyDescent="0.25">
      <c r="A211" s="43" t="s">
        <v>843</v>
      </c>
      <c r="B211" s="39" t="s">
        <v>844</v>
      </c>
      <c r="C211" s="38" t="s">
        <v>44</v>
      </c>
      <c r="D211" s="38" t="s">
        <v>845</v>
      </c>
      <c r="E211" s="40" t="s">
        <v>107</v>
      </c>
      <c r="F211" s="39">
        <v>105.35</v>
      </c>
      <c r="G211" s="41">
        <v>51.47</v>
      </c>
      <c r="H211" s="41">
        <v>64.45</v>
      </c>
      <c r="I211" s="41">
        <v>6789.8</v>
      </c>
      <c r="J211" s="56">
        <v>1.4381087821930135E-3</v>
      </c>
    </row>
    <row r="212" spans="1:10" ht="31.5" x14ac:dyDescent="0.25">
      <c r="A212" s="43" t="s">
        <v>846</v>
      </c>
      <c r="B212" s="39" t="s">
        <v>847</v>
      </c>
      <c r="C212" s="38" t="s">
        <v>24</v>
      </c>
      <c r="D212" s="38" t="s">
        <v>848</v>
      </c>
      <c r="E212" s="40" t="s">
        <v>25</v>
      </c>
      <c r="F212" s="39">
        <v>14</v>
      </c>
      <c r="G212" s="41">
        <v>53.56</v>
      </c>
      <c r="H212" s="41">
        <v>67.06</v>
      </c>
      <c r="I212" s="41">
        <v>938.84</v>
      </c>
      <c r="J212" s="56">
        <v>1.9885034155263612E-4</v>
      </c>
    </row>
    <row r="213" spans="1:10" ht="31.5" x14ac:dyDescent="0.25">
      <c r="A213" s="43" t="s">
        <v>849</v>
      </c>
      <c r="B213" s="39" t="s">
        <v>850</v>
      </c>
      <c r="C213" s="38" t="s">
        <v>44</v>
      </c>
      <c r="D213" s="38" t="s">
        <v>851</v>
      </c>
      <c r="E213" s="40" t="s">
        <v>107</v>
      </c>
      <c r="F213" s="39">
        <v>16.34</v>
      </c>
      <c r="G213" s="41">
        <v>54.04</v>
      </c>
      <c r="H213" s="41">
        <v>67.66</v>
      </c>
      <c r="I213" s="41">
        <v>1105.56</v>
      </c>
      <c r="J213" s="56">
        <v>2.3416235312399597E-4</v>
      </c>
    </row>
    <row r="214" spans="1:10" ht="31.5" x14ac:dyDescent="0.25">
      <c r="A214" s="43" t="s">
        <v>852</v>
      </c>
      <c r="B214" s="39" t="s">
        <v>853</v>
      </c>
      <c r="C214" s="38" t="s">
        <v>44</v>
      </c>
      <c r="D214" s="38" t="s">
        <v>854</v>
      </c>
      <c r="E214" s="40" t="s">
        <v>107</v>
      </c>
      <c r="F214" s="39">
        <v>60.16</v>
      </c>
      <c r="G214" s="41">
        <v>150.80000000000001</v>
      </c>
      <c r="H214" s="41">
        <v>188.83</v>
      </c>
      <c r="I214" s="41">
        <v>11360.01</v>
      </c>
      <c r="J214" s="56">
        <v>2.4060988757843315E-3</v>
      </c>
    </row>
    <row r="215" spans="1:10" x14ac:dyDescent="0.25">
      <c r="A215" s="17" t="s">
        <v>213</v>
      </c>
      <c r="B215" s="12"/>
      <c r="C215" s="12"/>
      <c r="D215" s="12" t="s">
        <v>517</v>
      </c>
      <c r="E215" s="12"/>
      <c r="F215" s="13"/>
      <c r="G215" s="12"/>
      <c r="H215" s="12"/>
      <c r="I215" s="37">
        <v>2195.91</v>
      </c>
      <c r="J215" s="55">
        <v>4.651031629658399E-4</v>
      </c>
    </row>
    <row r="216" spans="1:10" ht="47.25" x14ac:dyDescent="0.25">
      <c r="A216" s="43" t="s">
        <v>855</v>
      </c>
      <c r="B216" s="39" t="s">
        <v>236</v>
      </c>
      <c r="C216" s="38" t="s">
        <v>24</v>
      </c>
      <c r="D216" s="38" t="s">
        <v>237</v>
      </c>
      <c r="E216" s="40" t="s">
        <v>25</v>
      </c>
      <c r="F216" s="39">
        <v>2</v>
      </c>
      <c r="G216" s="41">
        <v>132.63999999999999</v>
      </c>
      <c r="H216" s="41">
        <v>166.09</v>
      </c>
      <c r="I216" s="41">
        <v>332.18</v>
      </c>
      <c r="J216" s="56">
        <v>7.0357149734730803E-5</v>
      </c>
    </row>
    <row r="217" spans="1:10" ht="47.25" x14ac:dyDescent="0.25">
      <c r="A217" s="43" t="s">
        <v>856</v>
      </c>
      <c r="B217" s="39" t="s">
        <v>857</v>
      </c>
      <c r="C217" s="38" t="s">
        <v>24</v>
      </c>
      <c r="D217" s="38" t="s">
        <v>858</v>
      </c>
      <c r="E217" s="40" t="s">
        <v>25</v>
      </c>
      <c r="F217" s="39">
        <v>2</v>
      </c>
      <c r="G217" s="41">
        <v>223.95</v>
      </c>
      <c r="H217" s="41">
        <v>280.43</v>
      </c>
      <c r="I217" s="41">
        <v>560.86</v>
      </c>
      <c r="J217" s="56">
        <v>1.1879255524179999E-4</v>
      </c>
    </row>
    <row r="218" spans="1:10" ht="31.5" x14ac:dyDescent="0.25">
      <c r="A218" s="43" t="s">
        <v>859</v>
      </c>
      <c r="B218" s="39" t="s">
        <v>860</v>
      </c>
      <c r="C218" s="38" t="s">
        <v>15</v>
      </c>
      <c r="D218" s="38" t="s">
        <v>861</v>
      </c>
      <c r="E218" s="40" t="s">
        <v>25</v>
      </c>
      <c r="F218" s="39">
        <v>1</v>
      </c>
      <c r="G218" s="41">
        <v>28.45</v>
      </c>
      <c r="H218" s="41">
        <v>35.619999999999997</v>
      </c>
      <c r="I218" s="41">
        <v>35.619999999999997</v>
      </c>
      <c r="J218" s="56">
        <v>7.544468882988473E-6</v>
      </c>
    </row>
    <row r="219" spans="1:10" x14ac:dyDescent="0.25">
      <c r="A219" s="43" t="s">
        <v>862</v>
      </c>
      <c r="B219" s="39" t="s">
        <v>863</v>
      </c>
      <c r="C219" s="38" t="s">
        <v>172</v>
      </c>
      <c r="D219" s="38" t="s">
        <v>864</v>
      </c>
      <c r="E219" s="40" t="s">
        <v>25</v>
      </c>
      <c r="F219" s="39">
        <v>1</v>
      </c>
      <c r="G219" s="41">
        <v>94.61</v>
      </c>
      <c r="H219" s="41">
        <v>118.47</v>
      </c>
      <c r="I219" s="41">
        <v>118.47</v>
      </c>
      <c r="J219" s="56">
        <v>2.5092454479720506E-5</v>
      </c>
    </row>
    <row r="220" spans="1:10" x14ac:dyDescent="0.25">
      <c r="A220" s="43" t="s">
        <v>865</v>
      </c>
      <c r="B220" s="39" t="s">
        <v>239</v>
      </c>
      <c r="C220" s="38" t="s">
        <v>172</v>
      </c>
      <c r="D220" s="38" t="s">
        <v>240</v>
      </c>
      <c r="E220" s="40" t="s">
        <v>25</v>
      </c>
      <c r="F220" s="39">
        <v>3</v>
      </c>
      <c r="G220" s="41">
        <v>119.31</v>
      </c>
      <c r="H220" s="41">
        <v>149.38999999999999</v>
      </c>
      <c r="I220" s="41">
        <v>448.17</v>
      </c>
      <c r="J220" s="56">
        <v>9.4924329570155659E-5</v>
      </c>
    </row>
    <row r="221" spans="1:10" x14ac:dyDescent="0.25">
      <c r="A221" s="43" t="s">
        <v>866</v>
      </c>
      <c r="B221" s="39" t="s">
        <v>867</v>
      </c>
      <c r="C221" s="38" t="s">
        <v>172</v>
      </c>
      <c r="D221" s="38" t="s">
        <v>868</v>
      </c>
      <c r="E221" s="40" t="s">
        <v>25</v>
      </c>
      <c r="F221" s="39">
        <v>2</v>
      </c>
      <c r="G221" s="41">
        <v>43.32</v>
      </c>
      <c r="H221" s="41">
        <v>54.24</v>
      </c>
      <c r="I221" s="41">
        <v>108.48</v>
      </c>
      <c r="J221" s="56">
        <v>2.297652960209404E-5</v>
      </c>
    </row>
    <row r="222" spans="1:10" ht="31.5" x14ac:dyDescent="0.25">
      <c r="A222" s="43" t="s">
        <v>869</v>
      </c>
      <c r="B222" s="39" t="s">
        <v>242</v>
      </c>
      <c r="C222" s="38" t="s">
        <v>172</v>
      </c>
      <c r="D222" s="38" t="s">
        <v>243</v>
      </c>
      <c r="E222" s="40" t="s">
        <v>25</v>
      </c>
      <c r="F222" s="39">
        <v>2</v>
      </c>
      <c r="G222" s="41">
        <v>135.81</v>
      </c>
      <c r="H222" s="41">
        <v>170.06</v>
      </c>
      <c r="I222" s="41">
        <v>340.12</v>
      </c>
      <c r="J222" s="56">
        <v>7.2038875813645135E-5</v>
      </c>
    </row>
    <row r="223" spans="1:10" x14ac:dyDescent="0.25">
      <c r="A223" s="43" t="s">
        <v>870</v>
      </c>
      <c r="B223" s="39" t="s">
        <v>871</v>
      </c>
      <c r="C223" s="38" t="s">
        <v>28</v>
      </c>
      <c r="D223" s="38" t="s">
        <v>872</v>
      </c>
      <c r="E223" s="40" t="s">
        <v>25</v>
      </c>
      <c r="F223" s="39">
        <v>2</v>
      </c>
      <c r="G223" s="41">
        <v>42.29</v>
      </c>
      <c r="H223" s="41">
        <v>52.95</v>
      </c>
      <c r="I223" s="41">
        <v>105.9</v>
      </c>
      <c r="J223" s="56">
        <v>2.2430074528592909E-5</v>
      </c>
    </row>
    <row r="224" spans="1:10" x14ac:dyDescent="0.25">
      <c r="A224" s="43" t="s">
        <v>873</v>
      </c>
      <c r="B224" s="39" t="s">
        <v>246</v>
      </c>
      <c r="C224" s="38" t="s">
        <v>172</v>
      </c>
      <c r="D224" s="38" t="s">
        <v>247</v>
      </c>
      <c r="E224" s="40" t="s">
        <v>25</v>
      </c>
      <c r="F224" s="39">
        <v>1</v>
      </c>
      <c r="G224" s="41">
        <v>75.88</v>
      </c>
      <c r="H224" s="41">
        <v>95.01</v>
      </c>
      <c r="I224" s="41">
        <v>95.01</v>
      </c>
      <c r="J224" s="56">
        <v>2.0123525788117208E-5</v>
      </c>
    </row>
    <row r="225" spans="1:10" x14ac:dyDescent="0.25">
      <c r="A225" s="43" t="s">
        <v>874</v>
      </c>
      <c r="B225" s="39" t="s">
        <v>875</v>
      </c>
      <c r="C225" s="38" t="s">
        <v>28</v>
      </c>
      <c r="D225" s="38" t="s">
        <v>876</v>
      </c>
      <c r="E225" s="40" t="s">
        <v>25</v>
      </c>
      <c r="F225" s="39">
        <v>1</v>
      </c>
      <c r="G225" s="41">
        <v>40.81</v>
      </c>
      <c r="H225" s="41">
        <v>51.1</v>
      </c>
      <c r="I225" s="41">
        <v>51.1</v>
      </c>
      <c r="J225" s="56">
        <v>1.0823199323995256E-5</v>
      </c>
    </row>
    <row r="226" spans="1:10" x14ac:dyDescent="0.25">
      <c r="A226" s="17" t="s">
        <v>214</v>
      </c>
      <c r="B226" s="12"/>
      <c r="C226" s="12"/>
      <c r="D226" s="12" t="s">
        <v>877</v>
      </c>
      <c r="E226" s="12"/>
      <c r="F226" s="13"/>
      <c r="G226" s="12"/>
      <c r="H226" s="12"/>
      <c r="I226" s="37">
        <v>66168.69</v>
      </c>
      <c r="J226" s="55">
        <v>1.4014812541637018E-2</v>
      </c>
    </row>
    <row r="227" spans="1:10" ht="47.25" x14ac:dyDescent="0.25">
      <c r="A227" s="43" t="s">
        <v>878</v>
      </c>
      <c r="B227" s="39" t="s">
        <v>293</v>
      </c>
      <c r="C227" s="38" t="s">
        <v>24</v>
      </c>
      <c r="D227" s="38" t="s">
        <v>294</v>
      </c>
      <c r="E227" s="40" t="s">
        <v>107</v>
      </c>
      <c r="F227" s="39">
        <v>300</v>
      </c>
      <c r="G227" s="41">
        <v>44.2</v>
      </c>
      <c r="H227" s="41">
        <v>55.34</v>
      </c>
      <c r="I227" s="41">
        <v>16602</v>
      </c>
      <c r="J227" s="56">
        <v>3.5163748566921574E-3</v>
      </c>
    </row>
    <row r="228" spans="1:10" ht="47.25" x14ac:dyDescent="0.25">
      <c r="A228" s="43" t="s">
        <v>879</v>
      </c>
      <c r="B228" s="39" t="s">
        <v>295</v>
      </c>
      <c r="C228" s="38" t="s">
        <v>24</v>
      </c>
      <c r="D228" s="38" t="s">
        <v>296</v>
      </c>
      <c r="E228" s="40" t="s">
        <v>107</v>
      </c>
      <c r="F228" s="39">
        <v>120</v>
      </c>
      <c r="G228" s="41">
        <v>89.36</v>
      </c>
      <c r="H228" s="41">
        <v>111.89</v>
      </c>
      <c r="I228" s="41">
        <v>13426.8</v>
      </c>
      <c r="J228" s="56">
        <v>2.8438538685600684E-3</v>
      </c>
    </row>
    <row r="229" spans="1:10" ht="31.5" x14ac:dyDescent="0.25">
      <c r="A229" s="43" t="s">
        <v>880</v>
      </c>
      <c r="B229" s="39" t="s">
        <v>881</v>
      </c>
      <c r="C229" s="38" t="s">
        <v>44</v>
      </c>
      <c r="D229" s="38" t="s">
        <v>882</v>
      </c>
      <c r="E229" s="40" t="s">
        <v>107</v>
      </c>
      <c r="F229" s="39">
        <v>65</v>
      </c>
      <c r="G229" s="41">
        <v>21.31</v>
      </c>
      <c r="H229" s="41">
        <v>26.68</v>
      </c>
      <c r="I229" s="41">
        <v>1734.2</v>
      </c>
      <c r="J229" s="56">
        <v>3.6731100328126366E-4</v>
      </c>
    </row>
    <row r="230" spans="1:10" ht="47.25" x14ac:dyDescent="0.25">
      <c r="A230" s="43" t="s">
        <v>883</v>
      </c>
      <c r="B230" s="39" t="s">
        <v>884</v>
      </c>
      <c r="C230" s="38" t="s">
        <v>24</v>
      </c>
      <c r="D230" s="38" t="s">
        <v>885</v>
      </c>
      <c r="E230" s="40" t="s">
        <v>107</v>
      </c>
      <c r="F230" s="39">
        <v>65</v>
      </c>
      <c r="G230" s="41">
        <v>27.12</v>
      </c>
      <c r="H230" s="41">
        <v>33.950000000000003</v>
      </c>
      <c r="I230" s="41">
        <v>2206.75</v>
      </c>
      <c r="J230" s="56">
        <v>4.6739912149171292E-4</v>
      </c>
    </row>
    <row r="231" spans="1:10" ht="47.25" x14ac:dyDescent="0.25">
      <c r="A231" s="43" t="s">
        <v>886</v>
      </c>
      <c r="B231" s="39" t="s">
        <v>887</v>
      </c>
      <c r="C231" s="38" t="s">
        <v>24</v>
      </c>
      <c r="D231" s="38" t="s">
        <v>888</v>
      </c>
      <c r="E231" s="40" t="s">
        <v>107</v>
      </c>
      <c r="F231" s="39">
        <v>85</v>
      </c>
      <c r="G231" s="41">
        <v>34.54</v>
      </c>
      <c r="H231" s="41">
        <v>43.25</v>
      </c>
      <c r="I231" s="41">
        <v>3676.25</v>
      </c>
      <c r="J231" s="56">
        <v>7.7864552866609702E-4</v>
      </c>
    </row>
    <row r="232" spans="1:10" ht="47.25" x14ac:dyDescent="0.25">
      <c r="A232" s="43" t="s">
        <v>889</v>
      </c>
      <c r="B232" s="39" t="s">
        <v>321</v>
      </c>
      <c r="C232" s="38" t="s">
        <v>24</v>
      </c>
      <c r="D232" s="38" t="s">
        <v>322</v>
      </c>
      <c r="E232" s="40" t="s">
        <v>107</v>
      </c>
      <c r="F232" s="39">
        <v>215</v>
      </c>
      <c r="G232" s="41">
        <v>18.329999999999998</v>
      </c>
      <c r="H232" s="41">
        <v>22.95</v>
      </c>
      <c r="I232" s="41">
        <v>4934.25</v>
      </c>
      <c r="J232" s="56">
        <v>1.0450953280709118E-3</v>
      </c>
    </row>
    <row r="233" spans="1:10" ht="47.25" x14ac:dyDescent="0.25">
      <c r="A233" s="43" t="s">
        <v>890</v>
      </c>
      <c r="B233" s="39" t="s">
        <v>323</v>
      </c>
      <c r="C233" s="38" t="s">
        <v>24</v>
      </c>
      <c r="D233" s="38" t="s">
        <v>324</v>
      </c>
      <c r="E233" s="40" t="s">
        <v>107</v>
      </c>
      <c r="F233" s="39">
        <v>95</v>
      </c>
      <c r="G233" s="41">
        <v>34.17</v>
      </c>
      <c r="H233" s="41">
        <v>42.78</v>
      </c>
      <c r="I233" s="41">
        <v>4064.1</v>
      </c>
      <c r="J233" s="56">
        <v>8.607938233395131E-4</v>
      </c>
    </row>
    <row r="234" spans="1:10" ht="47.25" x14ac:dyDescent="0.25">
      <c r="A234" s="43" t="s">
        <v>891</v>
      </c>
      <c r="B234" s="39" t="s">
        <v>325</v>
      </c>
      <c r="C234" s="38" t="s">
        <v>24</v>
      </c>
      <c r="D234" s="38" t="s">
        <v>326</v>
      </c>
      <c r="E234" s="40" t="s">
        <v>107</v>
      </c>
      <c r="F234" s="39">
        <v>65</v>
      </c>
      <c r="G234" s="41">
        <v>41.18</v>
      </c>
      <c r="H234" s="41">
        <v>51.56</v>
      </c>
      <c r="I234" s="41">
        <v>3351.4</v>
      </c>
      <c r="J234" s="56">
        <v>7.0984090439212726E-4</v>
      </c>
    </row>
    <row r="235" spans="1:10" ht="47.25" x14ac:dyDescent="0.25">
      <c r="A235" s="43" t="s">
        <v>892</v>
      </c>
      <c r="B235" s="39" t="s">
        <v>327</v>
      </c>
      <c r="C235" s="38" t="s">
        <v>24</v>
      </c>
      <c r="D235" s="38" t="s">
        <v>328</v>
      </c>
      <c r="E235" s="40" t="s">
        <v>107</v>
      </c>
      <c r="F235" s="39">
        <v>2</v>
      </c>
      <c r="G235" s="41">
        <v>57</v>
      </c>
      <c r="H235" s="41">
        <v>71.37</v>
      </c>
      <c r="I235" s="41">
        <v>142.74</v>
      </c>
      <c r="J235" s="56">
        <v>3.0232944647888119E-5</v>
      </c>
    </row>
    <row r="236" spans="1:10" ht="47.25" x14ac:dyDescent="0.25">
      <c r="A236" s="43" t="s">
        <v>893</v>
      </c>
      <c r="B236" s="39" t="s">
        <v>894</v>
      </c>
      <c r="C236" s="38" t="s">
        <v>24</v>
      </c>
      <c r="D236" s="38" t="s">
        <v>895</v>
      </c>
      <c r="E236" s="40" t="s">
        <v>107</v>
      </c>
      <c r="F236" s="39">
        <v>90</v>
      </c>
      <c r="G236" s="41">
        <v>68.349999999999994</v>
      </c>
      <c r="H236" s="41">
        <v>85.58</v>
      </c>
      <c r="I236" s="41">
        <v>7702.2</v>
      </c>
      <c r="J236" s="56">
        <v>1.6313590182637232E-3</v>
      </c>
    </row>
    <row r="237" spans="1:10" ht="47.25" x14ac:dyDescent="0.25">
      <c r="A237" s="43" t="s">
        <v>896</v>
      </c>
      <c r="B237" s="39" t="s">
        <v>897</v>
      </c>
      <c r="C237" s="38" t="s">
        <v>44</v>
      </c>
      <c r="D237" s="38" t="s">
        <v>898</v>
      </c>
      <c r="E237" s="40" t="s">
        <v>899</v>
      </c>
      <c r="F237" s="39">
        <v>75</v>
      </c>
      <c r="G237" s="41">
        <v>88.68</v>
      </c>
      <c r="H237" s="41">
        <v>111.04</v>
      </c>
      <c r="I237" s="41">
        <v>8328</v>
      </c>
      <c r="J237" s="56">
        <v>1.7639061442315555E-3</v>
      </c>
    </row>
    <row r="238" spans="1:10" x14ac:dyDescent="0.25">
      <c r="A238" s="17" t="s">
        <v>215</v>
      </c>
      <c r="B238" s="12"/>
      <c r="C238" s="12"/>
      <c r="D238" s="12" t="s">
        <v>900</v>
      </c>
      <c r="E238" s="12"/>
      <c r="F238" s="13"/>
      <c r="G238" s="12"/>
      <c r="H238" s="12"/>
      <c r="I238" s="37">
        <v>1982.25</v>
      </c>
      <c r="J238" s="55">
        <v>4.1984905792543238E-4</v>
      </c>
    </row>
    <row r="239" spans="1:10" ht="47.25" x14ac:dyDescent="0.25">
      <c r="A239" s="43" t="s">
        <v>901</v>
      </c>
      <c r="B239" s="39" t="s">
        <v>251</v>
      </c>
      <c r="C239" s="38" t="s">
        <v>15</v>
      </c>
      <c r="D239" s="38" t="s">
        <v>252</v>
      </c>
      <c r="E239" s="40" t="s">
        <v>25</v>
      </c>
      <c r="F239" s="39">
        <v>6</v>
      </c>
      <c r="G239" s="41">
        <v>10.94</v>
      </c>
      <c r="H239" s="41">
        <v>13.69</v>
      </c>
      <c r="I239" s="41">
        <v>82.14</v>
      </c>
      <c r="J239" s="56">
        <v>1.7397604549373195E-5</v>
      </c>
    </row>
    <row r="240" spans="1:10" ht="47.25" x14ac:dyDescent="0.25">
      <c r="A240" s="43" t="s">
        <v>902</v>
      </c>
      <c r="B240" s="39" t="s">
        <v>903</v>
      </c>
      <c r="C240" s="38" t="s">
        <v>44</v>
      </c>
      <c r="D240" s="38" t="s">
        <v>904</v>
      </c>
      <c r="E240" s="40" t="s">
        <v>25</v>
      </c>
      <c r="F240" s="39">
        <v>1</v>
      </c>
      <c r="G240" s="41">
        <v>14.55</v>
      </c>
      <c r="H240" s="41">
        <v>18.21</v>
      </c>
      <c r="I240" s="41">
        <v>18.21</v>
      </c>
      <c r="J240" s="56">
        <v>3.8569561583161179E-6</v>
      </c>
    </row>
    <row r="241" spans="1:10" ht="47.25" x14ac:dyDescent="0.25">
      <c r="A241" s="43" t="s">
        <v>905</v>
      </c>
      <c r="B241" s="39" t="s">
        <v>291</v>
      </c>
      <c r="C241" s="38" t="s">
        <v>15</v>
      </c>
      <c r="D241" s="38" t="s">
        <v>292</v>
      </c>
      <c r="E241" s="40" t="s">
        <v>25</v>
      </c>
      <c r="F241" s="39">
        <v>3</v>
      </c>
      <c r="G241" s="41">
        <v>26.99</v>
      </c>
      <c r="H241" s="41">
        <v>33.79</v>
      </c>
      <c r="I241" s="41">
        <v>101.37</v>
      </c>
      <c r="J241" s="56">
        <v>2.147060108558511E-5</v>
      </c>
    </row>
    <row r="242" spans="1:10" ht="47.25" x14ac:dyDescent="0.25">
      <c r="A242" s="43" t="s">
        <v>906</v>
      </c>
      <c r="B242" s="39" t="s">
        <v>289</v>
      </c>
      <c r="C242" s="38" t="s">
        <v>15</v>
      </c>
      <c r="D242" s="38" t="s">
        <v>290</v>
      </c>
      <c r="E242" s="40" t="s">
        <v>25</v>
      </c>
      <c r="F242" s="39">
        <v>6</v>
      </c>
      <c r="G242" s="41">
        <v>13.1</v>
      </c>
      <c r="H242" s="41">
        <v>16.399999999999999</v>
      </c>
      <c r="I242" s="41">
        <v>98.4</v>
      </c>
      <c r="J242" s="56">
        <v>2.0841542338182646E-5</v>
      </c>
    </row>
    <row r="243" spans="1:10" x14ac:dyDescent="0.25">
      <c r="A243" s="43" t="s">
        <v>907</v>
      </c>
      <c r="B243" s="39" t="s">
        <v>305</v>
      </c>
      <c r="C243" s="38" t="s">
        <v>28</v>
      </c>
      <c r="D243" s="38" t="s">
        <v>306</v>
      </c>
      <c r="E243" s="40" t="s">
        <v>25</v>
      </c>
      <c r="F243" s="39">
        <v>3</v>
      </c>
      <c r="G243" s="41">
        <v>14.55</v>
      </c>
      <c r="H243" s="41">
        <v>18.21</v>
      </c>
      <c r="I243" s="41">
        <v>54.63</v>
      </c>
      <c r="J243" s="56">
        <v>1.1570868474948354E-5</v>
      </c>
    </row>
    <row r="244" spans="1:10" x14ac:dyDescent="0.25">
      <c r="A244" s="43" t="s">
        <v>908</v>
      </c>
      <c r="B244" s="39" t="s">
        <v>307</v>
      </c>
      <c r="C244" s="38" t="s">
        <v>28</v>
      </c>
      <c r="D244" s="38" t="s">
        <v>308</v>
      </c>
      <c r="E244" s="40" t="s">
        <v>25</v>
      </c>
      <c r="F244" s="39">
        <v>3</v>
      </c>
      <c r="G244" s="41">
        <v>19.05</v>
      </c>
      <c r="H244" s="41">
        <v>23.85</v>
      </c>
      <c r="I244" s="41">
        <v>71.55</v>
      </c>
      <c r="J244" s="56">
        <v>1.5154597096513904E-5</v>
      </c>
    </row>
    <row r="245" spans="1:10" x14ac:dyDescent="0.25">
      <c r="A245" s="43" t="s">
        <v>909</v>
      </c>
      <c r="B245" s="39" t="s">
        <v>910</v>
      </c>
      <c r="C245" s="38" t="s">
        <v>28</v>
      </c>
      <c r="D245" s="38" t="s">
        <v>911</v>
      </c>
      <c r="E245" s="40" t="s">
        <v>25</v>
      </c>
      <c r="F245" s="39">
        <v>2</v>
      </c>
      <c r="G245" s="41">
        <v>36.97</v>
      </c>
      <c r="H245" s="41">
        <v>46.29</v>
      </c>
      <c r="I245" s="41">
        <v>92.58</v>
      </c>
      <c r="J245" s="56">
        <v>1.9608841358424282E-5</v>
      </c>
    </row>
    <row r="246" spans="1:10" ht="31.5" x14ac:dyDescent="0.25">
      <c r="A246" s="43" t="s">
        <v>912</v>
      </c>
      <c r="B246" s="39" t="s">
        <v>913</v>
      </c>
      <c r="C246" s="38" t="s">
        <v>44</v>
      </c>
      <c r="D246" s="38" t="s">
        <v>914</v>
      </c>
      <c r="E246" s="40" t="s">
        <v>219</v>
      </c>
      <c r="F246" s="39">
        <v>10</v>
      </c>
      <c r="G246" s="41">
        <v>23.64</v>
      </c>
      <c r="H246" s="41">
        <v>29.6</v>
      </c>
      <c r="I246" s="41">
        <v>296</v>
      </c>
      <c r="J246" s="56">
        <v>6.2694070448191693E-5</v>
      </c>
    </row>
    <row r="247" spans="1:10" ht="31.5" x14ac:dyDescent="0.25">
      <c r="A247" s="43" t="s">
        <v>915</v>
      </c>
      <c r="B247" s="39" t="s">
        <v>916</v>
      </c>
      <c r="C247" s="38" t="s">
        <v>44</v>
      </c>
      <c r="D247" s="38" t="s">
        <v>917</v>
      </c>
      <c r="E247" s="40" t="s">
        <v>219</v>
      </c>
      <c r="F247" s="39">
        <v>2</v>
      </c>
      <c r="G247" s="41">
        <v>135.22</v>
      </c>
      <c r="H247" s="41">
        <v>169.32</v>
      </c>
      <c r="I247" s="41">
        <v>338.64</v>
      </c>
      <c r="J247" s="56">
        <v>7.1725405461404179E-5</v>
      </c>
    </row>
    <row r="248" spans="1:10" ht="47.25" x14ac:dyDescent="0.25">
      <c r="A248" s="43" t="s">
        <v>918</v>
      </c>
      <c r="B248" s="39" t="s">
        <v>919</v>
      </c>
      <c r="C248" s="38" t="s">
        <v>15</v>
      </c>
      <c r="D248" s="38" t="s">
        <v>920</v>
      </c>
      <c r="E248" s="40" t="s">
        <v>25</v>
      </c>
      <c r="F248" s="39">
        <v>3</v>
      </c>
      <c r="G248" s="41">
        <v>113.74</v>
      </c>
      <c r="H248" s="41">
        <v>142.41999999999999</v>
      </c>
      <c r="I248" s="41">
        <v>427.26</v>
      </c>
      <c r="J248" s="56">
        <v>9.0495501823291831E-5</v>
      </c>
    </row>
    <row r="249" spans="1:10" ht="31.5" x14ac:dyDescent="0.25">
      <c r="A249" s="43" t="s">
        <v>921</v>
      </c>
      <c r="B249" s="39" t="s">
        <v>922</v>
      </c>
      <c r="C249" s="38" t="s">
        <v>44</v>
      </c>
      <c r="D249" s="38" t="s">
        <v>923</v>
      </c>
      <c r="E249" s="40" t="s">
        <v>304</v>
      </c>
      <c r="F249" s="39">
        <v>2</v>
      </c>
      <c r="G249" s="41">
        <v>26.67</v>
      </c>
      <c r="H249" s="41">
        <v>33.39</v>
      </c>
      <c r="I249" s="41">
        <v>66.78</v>
      </c>
      <c r="J249" s="56">
        <v>1.4144290623412978E-5</v>
      </c>
    </row>
    <row r="250" spans="1:10" ht="31.5" x14ac:dyDescent="0.25">
      <c r="A250" s="43" t="s">
        <v>924</v>
      </c>
      <c r="B250" s="39" t="s">
        <v>925</v>
      </c>
      <c r="C250" s="38" t="s">
        <v>44</v>
      </c>
      <c r="D250" s="38" t="s">
        <v>926</v>
      </c>
      <c r="E250" s="40" t="s">
        <v>304</v>
      </c>
      <c r="F250" s="39">
        <v>17</v>
      </c>
      <c r="G250" s="41">
        <v>13.01</v>
      </c>
      <c r="H250" s="41">
        <v>16.29</v>
      </c>
      <c r="I250" s="41">
        <v>276.93</v>
      </c>
      <c r="J250" s="56">
        <v>5.8654962598708538E-5</v>
      </c>
    </row>
    <row r="251" spans="1:10" ht="31.5" x14ac:dyDescent="0.25">
      <c r="A251" s="43" t="s">
        <v>927</v>
      </c>
      <c r="B251" s="39" t="s">
        <v>928</v>
      </c>
      <c r="C251" s="38" t="s">
        <v>44</v>
      </c>
      <c r="D251" s="38" t="s">
        <v>929</v>
      </c>
      <c r="E251" s="40" t="s">
        <v>304</v>
      </c>
      <c r="F251" s="39">
        <v>2</v>
      </c>
      <c r="G251" s="41">
        <v>23.07</v>
      </c>
      <c r="H251" s="41">
        <v>28.88</v>
      </c>
      <c r="I251" s="41">
        <v>57.76</v>
      </c>
      <c r="J251" s="56">
        <v>1.2233815909079568E-5</v>
      </c>
    </row>
    <row r="252" spans="1:10" x14ac:dyDescent="0.25">
      <c r="A252" s="17" t="s">
        <v>216</v>
      </c>
      <c r="B252" s="12"/>
      <c r="C252" s="12"/>
      <c r="D252" s="12" t="s">
        <v>930</v>
      </c>
      <c r="E252" s="12"/>
      <c r="F252" s="13"/>
      <c r="G252" s="12"/>
      <c r="H252" s="12"/>
      <c r="I252" s="37">
        <v>5302.94</v>
      </c>
      <c r="J252" s="55">
        <v>1.1231854525085596E-3</v>
      </c>
    </row>
    <row r="253" spans="1:10" ht="47.25" x14ac:dyDescent="0.25">
      <c r="A253" s="43" t="s">
        <v>931</v>
      </c>
      <c r="B253" s="39" t="s">
        <v>932</v>
      </c>
      <c r="C253" s="38" t="s">
        <v>15</v>
      </c>
      <c r="D253" s="38" t="s">
        <v>933</v>
      </c>
      <c r="E253" s="40" t="s">
        <v>25</v>
      </c>
      <c r="F253" s="39">
        <v>1</v>
      </c>
      <c r="G253" s="41">
        <v>4.74</v>
      </c>
      <c r="H253" s="41">
        <v>5.93</v>
      </c>
      <c r="I253" s="41">
        <v>5.93</v>
      </c>
      <c r="J253" s="56">
        <v>1.2559994518843809E-6</v>
      </c>
    </row>
    <row r="254" spans="1:10" ht="47.25" x14ac:dyDescent="0.25">
      <c r="A254" s="43" t="s">
        <v>934</v>
      </c>
      <c r="B254" s="39" t="s">
        <v>313</v>
      </c>
      <c r="C254" s="38" t="s">
        <v>15</v>
      </c>
      <c r="D254" s="38" t="s">
        <v>314</v>
      </c>
      <c r="E254" s="40" t="s">
        <v>25</v>
      </c>
      <c r="F254" s="39">
        <v>58</v>
      </c>
      <c r="G254" s="41">
        <v>3.79</v>
      </c>
      <c r="H254" s="41">
        <v>4.74</v>
      </c>
      <c r="I254" s="41">
        <v>274.92</v>
      </c>
      <c r="J254" s="56">
        <v>5.8229235971678586E-5</v>
      </c>
    </row>
    <row r="255" spans="1:10" ht="47.25" x14ac:dyDescent="0.25">
      <c r="A255" s="43" t="s">
        <v>935</v>
      </c>
      <c r="B255" s="39" t="s">
        <v>315</v>
      </c>
      <c r="C255" s="38" t="s">
        <v>15</v>
      </c>
      <c r="D255" s="38" t="s">
        <v>316</v>
      </c>
      <c r="E255" s="40" t="s">
        <v>25</v>
      </c>
      <c r="F255" s="39">
        <v>9</v>
      </c>
      <c r="G255" s="41">
        <v>12.97</v>
      </c>
      <c r="H255" s="41">
        <v>16.239999999999998</v>
      </c>
      <c r="I255" s="41">
        <v>146.16</v>
      </c>
      <c r="J255" s="56">
        <v>3.0957315326715194E-5</v>
      </c>
    </row>
    <row r="256" spans="1:10" ht="47.25" x14ac:dyDescent="0.25">
      <c r="A256" s="43" t="s">
        <v>936</v>
      </c>
      <c r="B256" s="39" t="s">
        <v>937</v>
      </c>
      <c r="C256" s="38" t="s">
        <v>15</v>
      </c>
      <c r="D256" s="38" t="s">
        <v>938</v>
      </c>
      <c r="E256" s="40" t="s">
        <v>25</v>
      </c>
      <c r="F256" s="39">
        <v>6</v>
      </c>
      <c r="G256" s="41">
        <v>37.93</v>
      </c>
      <c r="H256" s="41">
        <v>47.49</v>
      </c>
      <c r="I256" s="41">
        <v>284.94</v>
      </c>
      <c r="J256" s="56">
        <v>6.0351514978066693E-5</v>
      </c>
    </row>
    <row r="257" spans="1:10" ht="78.75" x14ac:dyDescent="0.25">
      <c r="A257" s="43" t="s">
        <v>939</v>
      </c>
      <c r="B257" s="39" t="s">
        <v>335</v>
      </c>
      <c r="C257" s="38" t="s">
        <v>15</v>
      </c>
      <c r="D257" s="38" t="s">
        <v>336</v>
      </c>
      <c r="E257" s="40" t="s">
        <v>25</v>
      </c>
      <c r="F257" s="39">
        <v>8</v>
      </c>
      <c r="G257" s="41">
        <v>9.5299999999999994</v>
      </c>
      <c r="H257" s="41">
        <v>11.93</v>
      </c>
      <c r="I257" s="41">
        <v>95.44</v>
      </c>
      <c r="J257" s="56">
        <v>2.0214601633700727E-5</v>
      </c>
    </row>
    <row r="258" spans="1:10" ht="47.25" x14ac:dyDescent="0.25">
      <c r="A258" s="43" t="s">
        <v>940</v>
      </c>
      <c r="B258" s="39" t="s">
        <v>941</v>
      </c>
      <c r="C258" s="38" t="s">
        <v>15</v>
      </c>
      <c r="D258" s="38" t="s">
        <v>942</v>
      </c>
      <c r="E258" s="40" t="s">
        <v>25</v>
      </c>
      <c r="F258" s="39">
        <v>34</v>
      </c>
      <c r="G258" s="41">
        <v>13.64</v>
      </c>
      <c r="H258" s="41">
        <v>17.079999999999998</v>
      </c>
      <c r="I258" s="41">
        <v>580.72</v>
      </c>
      <c r="J258" s="56">
        <v>1.2299898848200638E-4</v>
      </c>
    </row>
    <row r="259" spans="1:10" ht="63" x14ac:dyDescent="0.25">
      <c r="A259" s="43" t="s">
        <v>943</v>
      </c>
      <c r="B259" s="39" t="s">
        <v>272</v>
      </c>
      <c r="C259" s="38" t="s">
        <v>15</v>
      </c>
      <c r="D259" s="38" t="s">
        <v>273</v>
      </c>
      <c r="E259" s="40" t="s">
        <v>25</v>
      </c>
      <c r="F259" s="39">
        <v>19</v>
      </c>
      <c r="G259" s="41">
        <v>17.190000000000001</v>
      </c>
      <c r="H259" s="41">
        <v>21.52</v>
      </c>
      <c r="I259" s="41">
        <v>408.88</v>
      </c>
      <c r="J259" s="56">
        <v>8.6602538935326415E-5</v>
      </c>
    </row>
    <row r="260" spans="1:10" ht="63" x14ac:dyDescent="0.25">
      <c r="A260" s="43" t="s">
        <v>944</v>
      </c>
      <c r="B260" s="39" t="s">
        <v>945</v>
      </c>
      <c r="C260" s="38" t="s">
        <v>15</v>
      </c>
      <c r="D260" s="38" t="s">
        <v>946</v>
      </c>
      <c r="E260" s="40" t="s">
        <v>25</v>
      </c>
      <c r="F260" s="39">
        <v>18</v>
      </c>
      <c r="G260" s="41">
        <v>6.88</v>
      </c>
      <c r="H260" s="41">
        <v>8.61</v>
      </c>
      <c r="I260" s="41">
        <v>154.97999999999999</v>
      </c>
      <c r="J260" s="56">
        <v>3.2825429182637663E-5</v>
      </c>
    </row>
    <row r="261" spans="1:10" ht="63" x14ac:dyDescent="0.25">
      <c r="A261" s="43" t="s">
        <v>947</v>
      </c>
      <c r="B261" s="39" t="s">
        <v>274</v>
      </c>
      <c r="C261" s="38" t="s">
        <v>15</v>
      </c>
      <c r="D261" s="38" t="s">
        <v>275</v>
      </c>
      <c r="E261" s="40" t="s">
        <v>25</v>
      </c>
      <c r="F261" s="39">
        <v>22</v>
      </c>
      <c r="G261" s="41">
        <v>5.99</v>
      </c>
      <c r="H261" s="41">
        <v>7.5</v>
      </c>
      <c r="I261" s="41">
        <v>165</v>
      </c>
      <c r="J261" s="56">
        <v>3.4947708189025776E-5</v>
      </c>
    </row>
    <row r="262" spans="1:10" ht="63" x14ac:dyDescent="0.25">
      <c r="A262" s="43" t="s">
        <v>948</v>
      </c>
      <c r="B262" s="39" t="s">
        <v>949</v>
      </c>
      <c r="C262" s="38" t="s">
        <v>15</v>
      </c>
      <c r="D262" s="38" t="s">
        <v>950</v>
      </c>
      <c r="E262" s="40" t="s">
        <v>25</v>
      </c>
      <c r="F262" s="39">
        <v>13</v>
      </c>
      <c r="G262" s="41">
        <v>13.97</v>
      </c>
      <c r="H262" s="41">
        <v>17.489999999999998</v>
      </c>
      <c r="I262" s="41">
        <v>227.37</v>
      </c>
      <c r="J262" s="56">
        <v>4.8157941884477523E-5</v>
      </c>
    </row>
    <row r="263" spans="1:10" ht="47.25" x14ac:dyDescent="0.25">
      <c r="A263" s="43" t="s">
        <v>951</v>
      </c>
      <c r="B263" s="39" t="s">
        <v>952</v>
      </c>
      <c r="C263" s="38" t="s">
        <v>15</v>
      </c>
      <c r="D263" s="38" t="s">
        <v>953</v>
      </c>
      <c r="E263" s="40" t="s">
        <v>25</v>
      </c>
      <c r="F263" s="39">
        <v>1</v>
      </c>
      <c r="G263" s="41">
        <v>86.12</v>
      </c>
      <c r="H263" s="41">
        <v>107.83</v>
      </c>
      <c r="I263" s="41">
        <v>107.83</v>
      </c>
      <c r="J263" s="56">
        <v>2.2838856812258483E-5</v>
      </c>
    </row>
    <row r="264" spans="1:10" ht="63" x14ac:dyDescent="0.25">
      <c r="A264" s="43" t="s">
        <v>954</v>
      </c>
      <c r="B264" s="39" t="s">
        <v>955</v>
      </c>
      <c r="C264" s="38" t="s">
        <v>15</v>
      </c>
      <c r="D264" s="38" t="s">
        <v>956</v>
      </c>
      <c r="E264" s="40" t="s">
        <v>25</v>
      </c>
      <c r="F264" s="39">
        <v>8</v>
      </c>
      <c r="G264" s="41">
        <v>8.9499999999999993</v>
      </c>
      <c r="H264" s="41">
        <v>11.2</v>
      </c>
      <c r="I264" s="41">
        <v>89.6</v>
      </c>
      <c r="J264" s="56">
        <v>1.8977664568101269E-5</v>
      </c>
    </row>
    <row r="265" spans="1:10" ht="63" x14ac:dyDescent="0.25">
      <c r="A265" s="43" t="s">
        <v>957</v>
      </c>
      <c r="B265" s="39" t="s">
        <v>958</v>
      </c>
      <c r="C265" s="38" t="s">
        <v>15</v>
      </c>
      <c r="D265" s="38" t="s">
        <v>959</v>
      </c>
      <c r="E265" s="40" t="s">
        <v>25</v>
      </c>
      <c r="F265" s="39">
        <v>28</v>
      </c>
      <c r="G265" s="41">
        <v>9.2100000000000009</v>
      </c>
      <c r="H265" s="41">
        <v>11.53</v>
      </c>
      <c r="I265" s="41">
        <v>322.83999999999997</v>
      </c>
      <c r="J265" s="56">
        <v>6.8378897646939881E-5</v>
      </c>
    </row>
    <row r="266" spans="1:10" ht="63" x14ac:dyDescent="0.25">
      <c r="A266" s="43" t="s">
        <v>960</v>
      </c>
      <c r="B266" s="39" t="s">
        <v>961</v>
      </c>
      <c r="C266" s="38" t="s">
        <v>15</v>
      </c>
      <c r="D266" s="38" t="s">
        <v>962</v>
      </c>
      <c r="E266" s="40" t="s">
        <v>25</v>
      </c>
      <c r="F266" s="39">
        <v>18</v>
      </c>
      <c r="G266" s="41">
        <v>12.97</v>
      </c>
      <c r="H266" s="41">
        <v>16.239999999999998</v>
      </c>
      <c r="I266" s="41">
        <v>292.32</v>
      </c>
      <c r="J266" s="56">
        <v>6.1914630653430388E-5</v>
      </c>
    </row>
    <row r="267" spans="1:10" ht="63" x14ac:dyDescent="0.25">
      <c r="A267" s="43" t="s">
        <v>963</v>
      </c>
      <c r="B267" s="39" t="s">
        <v>276</v>
      </c>
      <c r="C267" s="38" t="s">
        <v>15</v>
      </c>
      <c r="D267" s="38" t="s">
        <v>277</v>
      </c>
      <c r="E267" s="40" t="s">
        <v>25</v>
      </c>
      <c r="F267" s="39">
        <v>42</v>
      </c>
      <c r="G267" s="41">
        <v>17.25</v>
      </c>
      <c r="H267" s="41">
        <v>21.6</v>
      </c>
      <c r="I267" s="41">
        <v>907.2</v>
      </c>
      <c r="J267" s="56">
        <v>1.9214885375202538E-4</v>
      </c>
    </row>
    <row r="268" spans="1:10" ht="47.25" x14ac:dyDescent="0.25">
      <c r="A268" s="43" t="s">
        <v>964</v>
      </c>
      <c r="B268" s="39" t="s">
        <v>965</v>
      </c>
      <c r="C268" s="38" t="s">
        <v>15</v>
      </c>
      <c r="D268" s="38" t="s">
        <v>966</v>
      </c>
      <c r="E268" s="40" t="s">
        <v>25</v>
      </c>
      <c r="F268" s="39">
        <v>7</v>
      </c>
      <c r="G268" s="41">
        <v>80.569999999999993</v>
      </c>
      <c r="H268" s="41">
        <v>100.88</v>
      </c>
      <c r="I268" s="41">
        <v>706.16</v>
      </c>
      <c r="J268" s="56">
        <v>1.4956771887734814E-4</v>
      </c>
    </row>
    <row r="269" spans="1:10" x14ac:dyDescent="0.25">
      <c r="A269" s="43" t="s">
        <v>967</v>
      </c>
      <c r="B269" s="39" t="s">
        <v>278</v>
      </c>
      <c r="C269" s="38" t="s">
        <v>44</v>
      </c>
      <c r="D269" s="38" t="s">
        <v>968</v>
      </c>
      <c r="E269" s="40" t="s">
        <v>25</v>
      </c>
      <c r="F269" s="39">
        <v>23</v>
      </c>
      <c r="G269" s="41">
        <v>17.7</v>
      </c>
      <c r="H269" s="41">
        <v>22.16</v>
      </c>
      <c r="I269" s="41">
        <v>509.68</v>
      </c>
      <c r="J269" s="56">
        <v>1.0795241157444035E-4</v>
      </c>
    </row>
    <row r="270" spans="1:10" x14ac:dyDescent="0.25">
      <c r="A270" s="43" t="s">
        <v>969</v>
      </c>
      <c r="B270" s="39" t="s">
        <v>970</v>
      </c>
      <c r="C270" s="38" t="s">
        <v>28</v>
      </c>
      <c r="D270" s="38" t="s">
        <v>971</v>
      </c>
      <c r="E270" s="40" t="s">
        <v>25</v>
      </c>
      <c r="F270" s="39">
        <v>1</v>
      </c>
      <c r="G270" s="41">
        <v>18.350000000000001</v>
      </c>
      <c r="H270" s="41">
        <v>22.97</v>
      </c>
      <c r="I270" s="41">
        <v>22.97</v>
      </c>
      <c r="J270" s="56">
        <v>4.8651445884964974E-6</v>
      </c>
    </row>
    <row r="271" spans="1:10" x14ac:dyDescent="0.25">
      <c r="A271" s="17" t="s">
        <v>217</v>
      </c>
      <c r="B271" s="12"/>
      <c r="C271" s="12"/>
      <c r="D271" s="12" t="s">
        <v>972</v>
      </c>
      <c r="E271" s="12"/>
      <c r="F271" s="13"/>
      <c r="G271" s="12"/>
      <c r="H271" s="12"/>
      <c r="I271" s="37">
        <v>4157.6099999999997</v>
      </c>
      <c r="J271" s="55">
        <v>8.805996426895482E-4</v>
      </c>
    </row>
    <row r="272" spans="1:10" ht="63" x14ac:dyDescent="0.25">
      <c r="A272" s="43" t="s">
        <v>973</v>
      </c>
      <c r="B272" s="39" t="s">
        <v>974</v>
      </c>
      <c r="C272" s="38" t="s">
        <v>15</v>
      </c>
      <c r="D272" s="38" t="s">
        <v>975</v>
      </c>
      <c r="E272" s="40" t="s">
        <v>25</v>
      </c>
      <c r="F272" s="39">
        <v>4</v>
      </c>
      <c r="G272" s="41">
        <v>27.25</v>
      </c>
      <c r="H272" s="41">
        <v>34.119999999999997</v>
      </c>
      <c r="I272" s="41">
        <v>136.47999999999999</v>
      </c>
      <c r="J272" s="56">
        <v>2.8907049779625683E-5</v>
      </c>
    </row>
    <row r="273" spans="1:10" ht="63" x14ac:dyDescent="0.25">
      <c r="A273" s="43" t="s">
        <v>976</v>
      </c>
      <c r="B273" s="39" t="s">
        <v>269</v>
      </c>
      <c r="C273" s="38" t="s">
        <v>15</v>
      </c>
      <c r="D273" s="38" t="s">
        <v>270</v>
      </c>
      <c r="E273" s="40" t="s">
        <v>25</v>
      </c>
      <c r="F273" s="39">
        <v>31</v>
      </c>
      <c r="G273" s="41">
        <v>9.68</v>
      </c>
      <c r="H273" s="41">
        <v>12.12</v>
      </c>
      <c r="I273" s="41">
        <v>375.72</v>
      </c>
      <c r="J273" s="56">
        <v>7.9579108610792524E-5</v>
      </c>
    </row>
    <row r="274" spans="1:10" ht="63" x14ac:dyDescent="0.25">
      <c r="A274" s="43" t="s">
        <v>977</v>
      </c>
      <c r="B274" s="39" t="s">
        <v>266</v>
      </c>
      <c r="C274" s="38" t="s">
        <v>15</v>
      </c>
      <c r="D274" s="38" t="s">
        <v>267</v>
      </c>
      <c r="E274" s="40" t="s">
        <v>25</v>
      </c>
      <c r="F274" s="39">
        <v>15</v>
      </c>
      <c r="G274" s="41">
        <v>32.79</v>
      </c>
      <c r="H274" s="41">
        <v>41.05</v>
      </c>
      <c r="I274" s="41">
        <v>615.75</v>
      </c>
      <c r="J274" s="56">
        <v>1.3041849283268255E-4</v>
      </c>
    </row>
    <row r="275" spans="1:10" x14ac:dyDescent="0.25">
      <c r="A275" s="43" t="s">
        <v>978</v>
      </c>
      <c r="B275" s="39" t="s">
        <v>979</v>
      </c>
      <c r="C275" s="38" t="s">
        <v>28</v>
      </c>
      <c r="D275" s="38" t="s">
        <v>980</v>
      </c>
      <c r="E275" s="40" t="s">
        <v>25</v>
      </c>
      <c r="F275" s="39">
        <v>1</v>
      </c>
      <c r="G275" s="41">
        <v>33.409999999999997</v>
      </c>
      <c r="H275" s="41">
        <v>41.83</v>
      </c>
      <c r="I275" s="41">
        <v>41.83</v>
      </c>
      <c r="J275" s="56">
        <v>8.8597735366481699E-6</v>
      </c>
    </row>
    <row r="276" spans="1:10" x14ac:dyDescent="0.25">
      <c r="A276" s="43" t="s">
        <v>981</v>
      </c>
      <c r="B276" s="39" t="s">
        <v>254</v>
      </c>
      <c r="C276" s="38" t="s">
        <v>28</v>
      </c>
      <c r="D276" s="38" t="s">
        <v>255</v>
      </c>
      <c r="E276" s="40" t="s">
        <v>25</v>
      </c>
      <c r="F276" s="39">
        <v>6</v>
      </c>
      <c r="G276" s="41">
        <v>72.87</v>
      </c>
      <c r="H276" s="41">
        <v>91.24</v>
      </c>
      <c r="I276" s="41">
        <v>547.44000000000005</v>
      </c>
      <c r="J276" s="56">
        <v>1.159501416424259E-4</v>
      </c>
    </row>
    <row r="277" spans="1:10" x14ac:dyDescent="0.25">
      <c r="A277" s="43" t="s">
        <v>982</v>
      </c>
      <c r="B277" s="39" t="s">
        <v>262</v>
      </c>
      <c r="C277" s="38" t="s">
        <v>44</v>
      </c>
      <c r="D277" s="38" t="s">
        <v>263</v>
      </c>
      <c r="E277" s="40" t="s">
        <v>25</v>
      </c>
      <c r="F277" s="39">
        <v>2</v>
      </c>
      <c r="G277" s="41">
        <v>84.18</v>
      </c>
      <c r="H277" s="41">
        <v>105.41</v>
      </c>
      <c r="I277" s="41">
        <v>210.82</v>
      </c>
      <c r="J277" s="56">
        <v>4.4652580850972205E-5</v>
      </c>
    </row>
    <row r="278" spans="1:10" x14ac:dyDescent="0.25">
      <c r="A278" s="43" t="s">
        <v>983</v>
      </c>
      <c r="B278" s="39" t="s">
        <v>984</v>
      </c>
      <c r="C278" s="38" t="s">
        <v>28</v>
      </c>
      <c r="D278" s="38" t="s">
        <v>985</v>
      </c>
      <c r="E278" s="40" t="s">
        <v>25</v>
      </c>
      <c r="F278" s="39">
        <v>1</v>
      </c>
      <c r="G278" s="41">
        <v>94.22</v>
      </c>
      <c r="H278" s="41">
        <v>117.98</v>
      </c>
      <c r="I278" s="41">
        <v>117.98</v>
      </c>
      <c r="J278" s="56">
        <v>2.4988670376613706E-5</v>
      </c>
    </row>
    <row r="279" spans="1:10" x14ac:dyDescent="0.25">
      <c r="A279" s="43" t="s">
        <v>986</v>
      </c>
      <c r="B279" s="39" t="s">
        <v>259</v>
      </c>
      <c r="C279" s="38" t="s">
        <v>28</v>
      </c>
      <c r="D279" s="38" t="s">
        <v>260</v>
      </c>
      <c r="E279" s="40" t="s">
        <v>25</v>
      </c>
      <c r="F279" s="39">
        <v>3</v>
      </c>
      <c r="G279" s="41">
        <v>34.049999999999997</v>
      </c>
      <c r="H279" s="41">
        <v>42.63</v>
      </c>
      <c r="I279" s="41">
        <v>127.89</v>
      </c>
      <c r="J279" s="56">
        <v>2.7087650910875797E-5</v>
      </c>
    </row>
    <row r="280" spans="1:10" ht="47.25" x14ac:dyDescent="0.25">
      <c r="A280" s="43" t="s">
        <v>987</v>
      </c>
      <c r="B280" s="39" t="s">
        <v>988</v>
      </c>
      <c r="C280" s="38" t="s">
        <v>15</v>
      </c>
      <c r="D280" s="38" t="s">
        <v>989</v>
      </c>
      <c r="E280" s="40" t="s">
        <v>25</v>
      </c>
      <c r="F280" s="39">
        <v>12</v>
      </c>
      <c r="G280" s="41">
        <v>54.25</v>
      </c>
      <c r="H280" s="41">
        <v>67.930000000000007</v>
      </c>
      <c r="I280" s="41">
        <v>815.16</v>
      </c>
      <c r="J280" s="56">
        <v>1.726543867113106E-4</v>
      </c>
    </row>
    <row r="281" spans="1:10" ht="47.25" x14ac:dyDescent="0.25">
      <c r="A281" s="43" t="s">
        <v>990</v>
      </c>
      <c r="B281" s="39" t="s">
        <v>311</v>
      </c>
      <c r="C281" s="38" t="s">
        <v>15</v>
      </c>
      <c r="D281" s="38" t="s">
        <v>312</v>
      </c>
      <c r="E281" s="40" t="s">
        <v>25</v>
      </c>
      <c r="F281" s="39">
        <v>2</v>
      </c>
      <c r="G281" s="41">
        <v>77.13</v>
      </c>
      <c r="H281" s="41">
        <v>96.58</v>
      </c>
      <c r="I281" s="41">
        <v>193.16</v>
      </c>
      <c r="J281" s="56">
        <v>4.0912117053286176E-5</v>
      </c>
    </row>
    <row r="282" spans="1:10" ht="47.25" x14ac:dyDescent="0.25">
      <c r="A282" s="43" t="s">
        <v>991</v>
      </c>
      <c r="B282" s="39" t="s">
        <v>992</v>
      </c>
      <c r="C282" s="38" t="s">
        <v>15</v>
      </c>
      <c r="D282" s="38" t="s">
        <v>993</v>
      </c>
      <c r="E282" s="40" t="s">
        <v>25</v>
      </c>
      <c r="F282" s="39">
        <v>7</v>
      </c>
      <c r="G282" s="41">
        <v>107.73</v>
      </c>
      <c r="H282" s="41">
        <v>134.88999999999999</v>
      </c>
      <c r="I282" s="41">
        <v>944.23</v>
      </c>
      <c r="J282" s="56">
        <v>1.9999196668681098E-4</v>
      </c>
    </row>
    <row r="283" spans="1:10" ht="47.25" x14ac:dyDescent="0.25">
      <c r="A283" s="43" t="s">
        <v>994</v>
      </c>
      <c r="B283" s="39" t="s">
        <v>309</v>
      </c>
      <c r="C283" s="38" t="s">
        <v>15</v>
      </c>
      <c r="D283" s="38" t="s">
        <v>310</v>
      </c>
      <c r="E283" s="40" t="s">
        <v>25</v>
      </c>
      <c r="F283" s="39">
        <v>1</v>
      </c>
      <c r="G283" s="41">
        <v>24.88</v>
      </c>
      <c r="H283" s="41">
        <v>31.15</v>
      </c>
      <c r="I283" s="41">
        <v>31.15</v>
      </c>
      <c r="J283" s="56">
        <v>6.5977036975039572E-6</v>
      </c>
    </row>
    <row r="284" spans="1:10" x14ac:dyDescent="0.25">
      <c r="A284" s="17" t="s">
        <v>218</v>
      </c>
      <c r="B284" s="12"/>
      <c r="C284" s="12"/>
      <c r="D284" s="12" t="s">
        <v>995</v>
      </c>
      <c r="E284" s="12"/>
      <c r="F284" s="13"/>
      <c r="G284" s="12"/>
      <c r="H284" s="12"/>
      <c r="I284" s="37">
        <v>4371.2700000000004</v>
      </c>
      <c r="J284" s="55">
        <v>9.2585374772995589E-4</v>
      </c>
    </row>
    <row r="285" spans="1:10" ht="78.75" x14ac:dyDescent="0.25">
      <c r="A285" s="43" t="s">
        <v>996</v>
      </c>
      <c r="B285" s="39" t="s">
        <v>337</v>
      </c>
      <c r="C285" s="38" t="s">
        <v>15</v>
      </c>
      <c r="D285" s="38" t="s">
        <v>338</v>
      </c>
      <c r="E285" s="40" t="s">
        <v>25</v>
      </c>
      <c r="F285" s="39">
        <v>1</v>
      </c>
      <c r="G285" s="41">
        <v>13.17</v>
      </c>
      <c r="H285" s="41">
        <v>16.489999999999998</v>
      </c>
      <c r="I285" s="41">
        <v>16.489999999999998</v>
      </c>
      <c r="J285" s="56">
        <v>3.4926527759820304E-6</v>
      </c>
    </row>
    <row r="286" spans="1:10" x14ac:dyDescent="0.25">
      <c r="A286" s="43" t="s">
        <v>997</v>
      </c>
      <c r="B286" s="39" t="s">
        <v>331</v>
      </c>
      <c r="C286" s="38" t="s">
        <v>44</v>
      </c>
      <c r="D286" s="38" t="s">
        <v>332</v>
      </c>
      <c r="E286" s="40" t="s">
        <v>304</v>
      </c>
      <c r="F286" s="39">
        <v>26</v>
      </c>
      <c r="G286" s="41">
        <v>10.29</v>
      </c>
      <c r="H286" s="41">
        <v>12.88</v>
      </c>
      <c r="I286" s="41">
        <v>334.88</v>
      </c>
      <c r="J286" s="56">
        <v>7.0929021323278495E-5</v>
      </c>
    </row>
    <row r="287" spans="1:10" x14ac:dyDescent="0.25">
      <c r="A287" s="43" t="s">
        <v>998</v>
      </c>
      <c r="B287" s="39" t="s">
        <v>329</v>
      </c>
      <c r="C287" s="38" t="s">
        <v>44</v>
      </c>
      <c r="D287" s="38" t="s">
        <v>330</v>
      </c>
      <c r="E287" s="40" t="s">
        <v>304</v>
      </c>
      <c r="F287" s="39">
        <v>28</v>
      </c>
      <c r="G287" s="41">
        <v>21.39</v>
      </c>
      <c r="H287" s="41">
        <v>26.78</v>
      </c>
      <c r="I287" s="41">
        <v>749.84</v>
      </c>
      <c r="J287" s="56">
        <v>1.588193303542975E-4</v>
      </c>
    </row>
    <row r="288" spans="1:10" x14ac:dyDescent="0.25">
      <c r="A288" s="43" t="s">
        <v>999</v>
      </c>
      <c r="B288" s="39" t="s">
        <v>333</v>
      </c>
      <c r="C288" s="38" t="s">
        <v>44</v>
      </c>
      <c r="D288" s="38" t="s">
        <v>334</v>
      </c>
      <c r="E288" s="40" t="s">
        <v>304</v>
      </c>
      <c r="F288" s="39">
        <v>13</v>
      </c>
      <c r="G288" s="41">
        <v>46.44</v>
      </c>
      <c r="H288" s="41">
        <v>58.15</v>
      </c>
      <c r="I288" s="41">
        <v>755.95</v>
      </c>
      <c r="J288" s="56">
        <v>1.6011345457875173E-4</v>
      </c>
    </row>
    <row r="289" spans="1:10" ht="31.5" x14ac:dyDescent="0.25">
      <c r="A289" s="43" t="s">
        <v>1000</v>
      </c>
      <c r="B289" s="39" t="s">
        <v>1001</v>
      </c>
      <c r="C289" s="38" t="s">
        <v>44</v>
      </c>
      <c r="D289" s="38" t="s">
        <v>1002</v>
      </c>
      <c r="E289" s="40" t="s">
        <v>304</v>
      </c>
      <c r="F289" s="39">
        <v>1</v>
      </c>
      <c r="G289" s="41">
        <v>138.86000000000001</v>
      </c>
      <c r="H289" s="41">
        <v>173.88</v>
      </c>
      <c r="I289" s="41">
        <v>173.88</v>
      </c>
      <c r="J289" s="56">
        <v>3.6828530302471525E-5</v>
      </c>
    </row>
    <row r="290" spans="1:10" ht="31.5" x14ac:dyDescent="0.25">
      <c r="A290" s="43" t="s">
        <v>1003</v>
      </c>
      <c r="B290" s="39" t="s">
        <v>1004</v>
      </c>
      <c r="C290" s="38" t="s">
        <v>44</v>
      </c>
      <c r="D290" s="38" t="s">
        <v>1005</v>
      </c>
      <c r="E290" s="40" t="s">
        <v>304</v>
      </c>
      <c r="F290" s="39">
        <v>7</v>
      </c>
      <c r="G290" s="41">
        <v>32.81</v>
      </c>
      <c r="H290" s="41">
        <v>41.08</v>
      </c>
      <c r="I290" s="41">
        <v>287.56</v>
      </c>
      <c r="J290" s="56">
        <v>6.0906442223250012E-5</v>
      </c>
    </row>
    <row r="291" spans="1:10" ht="31.5" x14ac:dyDescent="0.25">
      <c r="A291" s="43" t="s">
        <v>1006</v>
      </c>
      <c r="B291" s="39" t="s">
        <v>1007</v>
      </c>
      <c r="C291" s="38" t="s">
        <v>44</v>
      </c>
      <c r="D291" s="38" t="s">
        <v>1008</v>
      </c>
      <c r="E291" s="40" t="s">
        <v>304</v>
      </c>
      <c r="F291" s="39">
        <v>14</v>
      </c>
      <c r="G291" s="41">
        <v>33.61</v>
      </c>
      <c r="H291" s="41">
        <v>42.08</v>
      </c>
      <c r="I291" s="41">
        <v>589.12</v>
      </c>
      <c r="J291" s="56">
        <v>1.2477814453526584E-4</v>
      </c>
    </row>
    <row r="292" spans="1:10" x14ac:dyDescent="0.25">
      <c r="A292" s="43" t="s">
        <v>1009</v>
      </c>
      <c r="B292" s="39" t="s">
        <v>1010</v>
      </c>
      <c r="C292" s="38" t="s">
        <v>28</v>
      </c>
      <c r="D292" s="38" t="s">
        <v>1011</v>
      </c>
      <c r="E292" s="40" t="s">
        <v>25</v>
      </c>
      <c r="F292" s="39">
        <v>17</v>
      </c>
      <c r="G292" s="41">
        <v>34.51</v>
      </c>
      <c r="H292" s="41">
        <v>43.21</v>
      </c>
      <c r="I292" s="41">
        <v>734.57</v>
      </c>
      <c r="J292" s="56">
        <v>1.5558507881462222E-4</v>
      </c>
    </row>
    <row r="293" spans="1:10" x14ac:dyDescent="0.25">
      <c r="A293" s="43" t="s">
        <v>1012</v>
      </c>
      <c r="B293" s="39" t="s">
        <v>1013</v>
      </c>
      <c r="C293" s="38" t="s">
        <v>28</v>
      </c>
      <c r="D293" s="38" t="s">
        <v>1014</v>
      </c>
      <c r="E293" s="40" t="s">
        <v>25</v>
      </c>
      <c r="F293" s="39">
        <v>1</v>
      </c>
      <c r="G293" s="41">
        <v>41.95</v>
      </c>
      <c r="H293" s="41">
        <v>52.52</v>
      </c>
      <c r="I293" s="41">
        <v>52.52</v>
      </c>
      <c r="J293" s="56">
        <v>1.1123961418712933E-5</v>
      </c>
    </row>
    <row r="294" spans="1:10" x14ac:dyDescent="0.25">
      <c r="A294" s="43" t="s">
        <v>1015</v>
      </c>
      <c r="B294" s="39" t="s">
        <v>1016</v>
      </c>
      <c r="C294" s="38" t="s">
        <v>28</v>
      </c>
      <c r="D294" s="38" t="s">
        <v>1017</v>
      </c>
      <c r="E294" s="40" t="s">
        <v>25</v>
      </c>
      <c r="F294" s="39">
        <v>8</v>
      </c>
      <c r="G294" s="41">
        <v>51.85</v>
      </c>
      <c r="H294" s="41">
        <v>64.92</v>
      </c>
      <c r="I294" s="41">
        <v>519.36</v>
      </c>
      <c r="J294" s="56">
        <v>1.1000267712152986E-4</v>
      </c>
    </row>
    <row r="295" spans="1:10" x14ac:dyDescent="0.25">
      <c r="A295" s="43" t="s">
        <v>1018</v>
      </c>
      <c r="B295" s="39" t="s">
        <v>1019</v>
      </c>
      <c r="C295" s="38" t="s">
        <v>28</v>
      </c>
      <c r="D295" s="38" t="s">
        <v>1020</v>
      </c>
      <c r="E295" s="40" t="s">
        <v>25</v>
      </c>
      <c r="F295" s="39">
        <v>1</v>
      </c>
      <c r="G295" s="41">
        <v>125.46</v>
      </c>
      <c r="H295" s="41">
        <v>157.1</v>
      </c>
      <c r="I295" s="41">
        <v>157.1</v>
      </c>
      <c r="J295" s="56">
        <v>3.3274454281793634E-5</v>
      </c>
    </row>
    <row r="296" spans="1:10" x14ac:dyDescent="0.25">
      <c r="A296" s="17" t="s">
        <v>220</v>
      </c>
      <c r="B296" s="12"/>
      <c r="C296" s="12"/>
      <c r="D296" s="12" t="s">
        <v>1021</v>
      </c>
      <c r="E296" s="12"/>
      <c r="F296" s="13"/>
      <c r="G296" s="12"/>
      <c r="H296" s="12"/>
      <c r="I296" s="37">
        <v>4040.18</v>
      </c>
      <c r="J296" s="55">
        <v>8.5572746467356463E-4</v>
      </c>
    </row>
    <row r="297" spans="1:10" ht="31.5" x14ac:dyDescent="0.25">
      <c r="A297" s="43" t="s">
        <v>1022</v>
      </c>
      <c r="B297" s="39" t="s">
        <v>1023</v>
      </c>
      <c r="C297" s="38" t="s">
        <v>44</v>
      </c>
      <c r="D297" s="38" t="s">
        <v>1024</v>
      </c>
      <c r="E297" s="40" t="s">
        <v>219</v>
      </c>
      <c r="F297" s="39">
        <v>2</v>
      </c>
      <c r="G297" s="41">
        <v>56.57</v>
      </c>
      <c r="H297" s="41">
        <v>70.83</v>
      </c>
      <c r="I297" s="41">
        <v>141.66</v>
      </c>
      <c r="J297" s="56">
        <v>3.0004196012469039E-5</v>
      </c>
    </row>
    <row r="298" spans="1:10" x14ac:dyDescent="0.25">
      <c r="A298" s="43" t="s">
        <v>1025</v>
      </c>
      <c r="B298" s="39" t="s">
        <v>279</v>
      </c>
      <c r="C298" s="38" t="s">
        <v>28</v>
      </c>
      <c r="D298" s="38" t="s">
        <v>280</v>
      </c>
      <c r="E298" s="40" t="s">
        <v>25</v>
      </c>
      <c r="F298" s="39">
        <v>3</v>
      </c>
      <c r="G298" s="41">
        <v>67.66</v>
      </c>
      <c r="H298" s="41">
        <v>84.72</v>
      </c>
      <c r="I298" s="41">
        <v>254.16</v>
      </c>
      <c r="J298" s="56">
        <v>5.3832178868622979E-5</v>
      </c>
    </row>
    <row r="299" spans="1:10" ht="63" x14ac:dyDescent="0.25">
      <c r="A299" s="43" t="s">
        <v>1026</v>
      </c>
      <c r="B299" s="39" t="s">
        <v>283</v>
      </c>
      <c r="C299" s="38" t="s">
        <v>15</v>
      </c>
      <c r="D299" s="38" t="s">
        <v>284</v>
      </c>
      <c r="E299" s="40" t="s">
        <v>25</v>
      </c>
      <c r="F299" s="39">
        <v>40</v>
      </c>
      <c r="G299" s="41">
        <v>37.49</v>
      </c>
      <c r="H299" s="41">
        <v>46.94</v>
      </c>
      <c r="I299" s="41">
        <v>1877.6</v>
      </c>
      <c r="J299" s="56">
        <v>3.9768373876190784E-4</v>
      </c>
    </row>
    <row r="300" spans="1:10" ht="63" x14ac:dyDescent="0.25">
      <c r="A300" s="43" t="s">
        <v>1027</v>
      </c>
      <c r="B300" s="39" t="s">
        <v>287</v>
      </c>
      <c r="C300" s="38" t="s">
        <v>15</v>
      </c>
      <c r="D300" s="38" t="s">
        <v>288</v>
      </c>
      <c r="E300" s="40" t="s">
        <v>25</v>
      </c>
      <c r="F300" s="39">
        <v>14</v>
      </c>
      <c r="G300" s="41">
        <v>28.23</v>
      </c>
      <c r="H300" s="41">
        <v>35.340000000000003</v>
      </c>
      <c r="I300" s="41">
        <v>494.76</v>
      </c>
      <c r="J300" s="56">
        <v>1.0479229153698421E-4</v>
      </c>
    </row>
    <row r="301" spans="1:10" x14ac:dyDescent="0.25">
      <c r="A301" s="43" t="s">
        <v>1028</v>
      </c>
      <c r="B301" s="39" t="s">
        <v>281</v>
      </c>
      <c r="C301" s="38" t="s">
        <v>28</v>
      </c>
      <c r="D301" s="38" t="s">
        <v>282</v>
      </c>
      <c r="E301" s="40" t="s">
        <v>25</v>
      </c>
      <c r="F301" s="39">
        <v>11</v>
      </c>
      <c r="G301" s="41">
        <v>66.739999999999995</v>
      </c>
      <c r="H301" s="41">
        <v>83.57</v>
      </c>
      <c r="I301" s="41">
        <v>919.27</v>
      </c>
      <c r="J301" s="56">
        <v>1.947053315571256E-4</v>
      </c>
    </row>
    <row r="302" spans="1:10" ht="47.25" x14ac:dyDescent="0.25">
      <c r="A302" s="43" t="s">
        <v>1029</v>
      </c>
      <c r="B302" s="39" t="s">
        <v>1030</v>
      </c>
      <c r="C302" s="38" t="s">
        <v>15</v>
      </c>
      <c r="D302" s="38" t="s">
        <v>1031</v>
      </c>
      <c r="E302" s="40" t="s">
        <v>25</v>
      </c>
      <c r="F302" s="39">
        <v>1</v>
      </c>
      <c r="G302" s="41">
        <v>201.51</v>
      </c>
      <c r="H302" s="41">
        <v>252.33</v>
      </c>
      <c r="I302" s="41">
        <v>252.33</v>
      </c>
      <c r="J302" s="56">
        <v>5.3444577014162876E-5</v>
      </c>
    </row>
    <row r="303" spans="1:10" ht="63" x14ac:dyDescent="0.25">
      <c r="A303" s="43" t="s">
        <v>1032</v>
      </c>
      <c r="B303" s="39" t="s">
        <v>285</v>
      </c>
      <c r="C303" s="38" t="s">
        <v>15</v>
      </c>
      <c r="D303" s="38" t="s">
        <v>286</v>
      </c>
      <c r="E303" s="40" t="s">
        <v>25</v>
      </c>
      <c r="F303" s="39">
        <v>5</v>
      </c>
      <c r="G303" s="41">
        <v>16.04</v>
      </c>
      <c r="H303" s="41">
        <v>20.079999999999998</v>
      </c>
      <c r="I303" s="41">
        <v>100.4</v>
      </c>
      <c r="J303" s="56">
        <v>2.1265150922292049E-5</v>
      </c>
    </row>
    <row r="304" spans="1:10" x14ac:dyDescent="0.25">
      <c r="A304" s="17" t="s">
        <v>221</v>
      </c>
      <c r="B304" s="12"/>
      <c r="C304" s="12"/>
      <c r="D304" s="12" t="s">
        <v>1033</v>
      </c>
      <c r="E304" s="12"/>
      <c r="F304" s="13"/>
      <c r="G304" s="12"/>
      <c r="H304" s="12"/>
      <c r="I304" s="37">
        <v>2373.33</v>
      </c>
      <c r="J304" s="55">
        <v>5.0268148046218506E-4</v>
      </c>
    </row>
    <row r="305" spans="1:10" x14ac:dyDescent="0.25">
      <c r="A305" s="43" t="s">
        <v>1034</v>
      </c>
      <c r="B305" s="39" t="s">
        <v>297</v>
      </c>
      <c r="C305" s="38" t="s">
        <v>172</v>
      </c>
      <c r="D305" s="38" t="s">
        <v>1035</v>
      </c>
      <c r="E305" s="40" t="s">
        <v>25</v>
      </c>
      <c r="F305" s="39">
        <v>2</v>
      </c>
      <c r="G305" s="41">
        <v>13.89</v>
      </c>
      <c r="H305" s="41">
        <v>17.39</v>
      </c>
      <c r="I305" s="41">
        <v>34.78</v>
      </c>
      <c r="J305" s="56">
        <v>7.3665532776625243E-6</v>
      </c>
    </row>
    <row r="306" spans="1:10" x14ac:dyDescent="0.25">
      <c r="A306" s="43" t="s">
        <v>1036</v>
      </c>
      <c r="B306" s="39" t="s">
        <v>1037</v>
      </c>
      <c r="C306" s="38" t="s">
        <v>172</v>
      </c>
      <c r="D306" s="38" t="s">
        <v>1035</v>
      </c>
      <c r="E306" s="40" t="s">
        <v>25</v>
      </c>
      <c r="F306" s="39">
        <v>1</v>
      </c>
      <c r="G306" s="41">
        <v>34.71</v>
      </c>
      <c r="H306" s="41">
        <v>43.46</v>
      </c>
      <c r="I306" s="41">
        <v>43.46</v>
      </c>
      <c r="J306" s="56">
        <v>9.2050145326973357E-6</v>
      </c>
    </row>
    <row r="307" spans="1:10" x14ac:dyDescent="0.25">
      <c r="A307" s="43" t="s">
        <v>1038</v>
      </c>
      <c r="B307" s="39" t="s">
        <v>1039</v>
      </c>
      <c r="C307" s="38" t="s">
        <v>172</v>
      </c>
      <c r="D307" s="38" t="s">
        <v>1035</v>
      </c>
      <c r="E307" s="40" t="s">
        <v>25</v>
      </c>
      <c r="F307" s="39">
        <v>1</v>
      </c>
      <c r="G307" s="41">
        <v>35.17</v>
      </c>
      <c r="H307" s="41">
        <v>44.03</v>
      </c>
      <c r="I307" s="41">
        <v>44.03</v>
      </c>
      <c r="J307" s="56">
        <v>9.3257429791685143E-6</v>
      </c>
    </row>
    <row r="308" spans="1:10" ht="31.5" x14ac:dyDescent="0.25">
      <c r="A308" s="43" t="s">
        <v>1040</v>
      </c>
      <c r="B308" s="39" t="s">
        <v>1041</v>
      </c>
      <c r="C308" s="38" t="s">
        <v>172</v>
      </c>
      <c r="D308" s="38" t="s">
        <v>1042</v>
      </c>
      <c r="E308" s="40" t="s">
        <v>25</v>
      </c>
      <c r="F308" s="39">
        <v>2</v>
      </c>
      <c r="G308" s="41">
        <v>205.93</v>
      </c>
      <c r="H308" s="41">
        <v>257.86</v>
      </c>
      <c r="I308" s="41">
        <v>515.72</v>
      </c>
      <c r="J308" s="56">
        <v>1.0923170949845075E-4</v>
      </c>
    </row>
    <row r="309" spans="1:10" ht="78.75" x14ac:dyDescent="0.25">
      <c r="A309" s="43" t="s">
        <v>1043</v>
      </c>
      <c r="B309" s="39" t="s">
        <v>298</v>
      </c>
      <c r="C309" s="38" t="s">
        <v>15</v>
      </c>
      <c r="D309" s="38" t="s">
        <v>299</v>
      </c>
      <c r="E309" s="40" t="s">
        <v>25</v>
      </c>
      <c r="F309" s="39">
        <v>12</v>
      </c>
      <c r="G309" s="41">
        <v>5.0999999999999996</v>
      </c>
      <c r="H309" s="41">
        <v>6.38</v>
      </c>
      <c r="I309" s="41">
        <v>76.56</v>
      </c>
      <c r="J309" s="56">
        <v>1.6215736599707959E-5</v>
      </c>
    </row>
    <row r="310" spans="1:10" ht="78.75" x14ac:dyDescent="0.25">
      <c r="A310" s="43" t="s">
        <v>1044</v>
      </c>
      <c r="B310" s="39" t="s">
        <v>300</v>
      </c>
      <c r="C310" s="38" t="s">
        <v>15</v>
      </c>
      <c r="D310" s="38" t="s">
        <v>301</v>
      </c>
      <c r="E310" s="40" t="s">
        <v>25</v>
      </c>
      <c r="F310" s="39">
        <v>51</v>
      </c>
      <c r="G310" s="41">
        <v>11.73</v>
      </c>
      <c r="H310" s="41">
        <v>14.68</v>
      </c>
      <c r="I310" s="41">
        <v>748.68</v>
      </c>
      <c r="J310" s="56">
        <v>1.5857363737551404E-4</v>
      </c>
    </row>
    <row r="311" spans="1:10" ht="47.25" x14ac:dyDescent="0.25">
      <c r="A311" s="43" t="s">
        <v>1045</v>
      </c>
      <c r="B311" s="39" t="s">
        <v>302</v>
      </c>
      <c r="C311" s="38" t="s">
        <v>15</v>
      </c>
      <c r="D311" s="38" t="s">
        <v>303</v>
      </c>
      <c r="E311" s="40" t="s">
        <v>25</v>
      </c>
      <c r="F311" s="39">
        <v>6</v>
      </c>
      <c r="G311" s="41">
        <v>21</v>
      </c>
      <c r="H311" s="41">
        <v>26.29</v>
      </c>
      <c r="I311" s="41">
        <v>157.74</v>
      </c>
      <c r="J311" s="56">
        <v>3.3410009028708642E-5</v>
      </c>
    </row>
    <row r="312" spans="1:10" ht="31.5" x14ac:dyDescent="0.25">
      <c r="A312" s="43" t="s">
        <v>1046</v>
      </c>
      <c r="B312" s="39" t="s">
        <v>1047</v>
      </c>
      <c r="C312" s="38" t="s">
        <v>44</v>
      </c>
      <c r="D312" s="38" t="s">
        <v>1048</v>
      </c>
      <c r="E312" s="40" t="s">
        <v>219</v>
      </c>
      <c r="F312" s="39">
        <v>6</v>
      </c>
      <c r="G312" s="41">
        <v>25.86</v>
      </c>
      <c r="H312" s="41">
        <v>32.380000000000003</v>
      </c>
      <c r="I312" s="41">
        <v>194.28</v>
      </c>
      <c r="J312" s="56">
        <v>4.1149337860387442E-5</v>
      </c>
    </row>
    <row r="313" spans="1:10" ht="31.5" x14ac:dyDescent="0.25">
      <c r="A313" s="43" t="s">
        <v>1049</v>
      </c>
      <c r="B313" s="39" t="s">
        <v>1050</v>
      </c>
      <c r="C313" s="38" t="s">
        <v>44</v>
      </c>
      <c r="D313" s="38" t="s">
        <v>1051</v>
      </c>
      <c r="E313" s="40" t="s">
        <v>219</v>
      </c>
      <c r="F313" s="39">
        <v>4</v>
      </c>
      <c r="G313" s="41">
        <v>59.19</v>
      </c>
      <c r="H313" s="41">
        <v>74.11</v>
      </c>
      <c r="I313" s="41">
        <v>296.44</v>
      </c>
      <c r="J313" s="56">
        <v>6.2787264336695769E-5</v>
      </c>
    </row>
    <row r="314" spans="1:10" ht="31.5" x14ac:dyDescent="0.25">
      <c r="A314" s="43" t="s">
        <v>1052</v>
      </c>
      <c r="B314" s="39" t="s">
        <v>1053</v>
      </c>
      <c r="C314" s="38" t="s">
        <v>44</v>
      </c>
      <c r="D314" s="38" t="s">
        <v>1054</v>
      </c>
      <c r="E314" s="40" t="s">
        <v>219</v>
      </c>
      <c r="F314" s="39">
        <v>4</v>
      </c>
      <c r="G314" s="41">
        <v>52.24</v>
      </c>
      <c r="H314" s="41">
        <v>65.41</v>
      </c>
      <c r="I314" s="41">
        <v>261.64</v>
      </c>
      <c r="J314" s="56">
        <v>5.5416474973192145E-5</v>
      </c>
    </row>
    <row r="315" spans="1:10" x14ac:dyDescent="0.25">
      <c r="A315" s="17" t="s">
        <v>222</v>
      </c>
      <c r="B315" s="12"/>
      <c r="C315" s="12"/>
      <c r="D315" s="12" t="s">
        <v>1055</v>
      </c>
      <c r="E315" s="12"/>
      <c r="F315" s="13"/>
      <c r="G315" s="12"/>
      <c r="H315" s="12"/>
      <c r="I315" s="37">
        <v>665.99</v>
      </c>
      <c r="J315" s="55">
        <v>1.4105954046551077E-4</v>
      </c>
    </row>
    <row r="316" spans="1:10" ht="31.5" x14ac:dyDescent="0.25">
      <c r="A316" s="43" t="s">
        <v>1056</v>
      </c>
      <c r="B316" s="39" t="s">
        <v>1057</v>
      </c>
      <c r="C316" s="38" t="s">
        <v>15</v>
      </c>
      <c r="D316" s="38" t="s">
        <v>1058</v>
      </c>
      <c r="E316" s="40" t="s">
        <v>25</v>
      </c>
      <c r="F316" s="39">
        <v>2</v>
      </c>
      <c r="G316" s="41">
        <v>3.18</v>
      </c>
      <c r="H316" s="41">
        <v>3.98</v>
      </c>
      <c r="I316" s="41">
        <v>7.96</v>
      </c>
      <c r="J316" s="56">
        <v>1.6859621647554253E-6</v>
      </c>
    </row>
    <row r="317" spans="1:10" ht="31.5" x14ac:dyDescent="0.25">
      <c r="A317" s="43" t="s">
        <v>1059</v>
      </c>
      <c r="B317" s="39" t="s">
        <v>317</v>
      </c>
      <c r="C317" s="38" t="s">
        <v>15</v>
      </c>
      <c r="D317" s="38" t="s">
        <v>318</v>
      </c>
      <c r="E317" s="40" t="s">
        <v>25</v>
      </c>
      <c r="F317" s="39">
        <v>3</v>
      </c>
      <c r="G317" s="41">
        <v>10.49</v>
      </c>
      <c r="H317" s="41">
        <v>13.13</v>
      </c>
      <c r="I317" s="41">
        <v>39.39</v>
      </c>
      <c r="J317" s="56">
        <v>8.3429710640346983E-6</v>
      </c>
    </row>
    <row r="318" spans="1:10" ht="31.5" x14ac:dyDescent="0.25">
      <c r="A318" s="43" t="s">
        <v>1060</v>
      </c>
      <c r="B318" s="39" t="s">
        <v>1061</v>
      </c>
      <c r="C318" s="38" t="s">
        <v>15</v>
      </c>
      <c r="D318" s="38" t="s">
        <v>1062</v>
      </c>
      <c r="E318" s="40" t="s">
        <v>25</v>
      </c>
      <c r="F318" s="39">
        <v>2</v>
      </c>
      <c r="G318" s="41">
        <v>69.8</v>
      </c>
      <c r="H318" s="41">
        <v>87.4</v>
      </c>
      <c r="I318" s="41">
        <v>174.8</v>
      </c>
      <c r="J318" s="56">
        <v>3.7023390251161858E-5</v>
      </c>
    </row>
    <row r="319" spans="1:10" ht="63" x14ac:dyDescent="0.25">
      <c r="A319" s="43" t="s">
        <v>1063</v>
      </c>
      <c r="B319" s="39" t="s">
        <v>1064</v>
      </c>
      <c r="C319" s="38" t="s">
        <v>15</v>
      </c>
      <c r="D319" s="38" t="s">
        <v>1065</v>
      </c>
      <c r="E319" s="40" t="s">
        <v>25</v>
      </c>
      <c r="F319" s="39">
        <v>1</v>
      </c>
      <c r="G319" s="41">
        <v>11.07</v>
      </c>
      <c r="H319" s="41">
        <v>13.86</v>
      </c>
      <c r="I319" s="41">
        <v>13.86</v>
      </c>
      <c r="J319" s="56">
        <v>2.9356074878781653E-6</v>
      </c>
    </row>
    <row r="320" spans="1:10" ht="63" x14ac:dyDescent="0.25">
      <c r="A320" s="43" t="s">
        <v>1066</v>
      </c>
      <c r="B320" s="39" t="s">
        <v>1067</v>
      </c>
      <c r="C320" s="38" t="s">
        <v>15</v>
      </c>
      <c r="D320" s="38" t="s">
        <v>1068</v>
      </c>
      <c r="E320" s="40" t="s">
        <v>25</v>
      </c>
      <c r="F320" s="39">
        <v>5</v>
      </c>
      <c r="G320" s="41">
        <v>13.66</v>
      </c>
      <c r="H320" s="41">
        <v>17.100000000000001</v>
      </c>
      <c r="I320" s="41">
        <v>85.5</v>
      </c>
      <c r="J320" s="56">
        <v>1.8109266970676993E-5</v>
      </c>
    </row>
    <row r="321" spans="1:10" x14ac:dyDescent="0.25">
      <c r="A321" s="43" t="s">
        <v>1069</v>
      </c>
      <c r="B321" s="39" t="s">
        <v>1070</v>
      </c>
      <c r="C321" s="38" t="s">
        <v>28</v>
      </c>
      <c r="D321" s="38" t="s">
        <v>1071</v>
      </c>
      <c r="E321" s="40" t="s">
        <v>25</v>
      </c>
      <c r="F321" s="39">
        <v>4</v>
      </c>
      <c r="G321" s="41">
        <v>43.09</v>
      </c>
      <c r="H321" s="41">
        <v>53.95</v>
      </c>
      <c r="I321" s="41">
        <v>215.8</v>
      </c>
      <c r="J321" s="56">
        <v>4.5707366225404625E-5</v>
      </c>
    </row>
    <row r="322" spans="1:10" ht="63" x14ac:dyDescent="0.25">
      <c r="A322" s="43" t="s">
        <v>1072</v>
      </c>
      <c r="B322" s="39" t="s">
        <v>1073</v>
      </c>
      <c r="C322" s="38" t="s">
        <v>15</v>
      </c>
      <c r="D322" s="38" t="s">
        <v>1074</v>
      </c>
      <c r="E322" s="40" t="s">
        <v>25</v>
      </c>
      <c r="F322" s="39">
        <v>1</v>
      </c>
      <c r="G322" s="41">
        <v>14.64</v>
      </c>
      <c r="H322" s="41">
        <v>18.329999999999998</v>
      </c>
      <c r="I322" s="41">
        <v>18.329999999999998</v>
      </c>
      <c r="J322" s="56">
        <v>3.8823726733626815E-6</v>
      </c>
    </row>
    <row r="323" spans="1:10" x14ac:dyDescent="0.25">
      <c r="A323" s="43" t="s">
        <v>1075</v>
      </c>
      <c r="B323" s="39" t="s">
        <v>1076</v>
      </c>
      <c r="C323" s="38" t="s">
        <v>28</v>
      </c>
      <c r="D323" s="38" t="s">
        <v>1077</v>
      </c>
      <c r="E323" s="40" t="s">
        <v>25</v>
      </c>
      <c r="F323" s="39">
        <v>3</v>
      </c>
      <c r="G323" s="41">
        <v>16.23</v>
      </c>
      <c r="H323" s="41">
        <v>20.32</v>
      </c>
      <c r="I323" s="41">
        <v>60.96</v>
      </c>
      <c r="J323" s="56">
        <v>1.2911589643654614E-5</v>
      </c>
    </row>
    <row r="324" spans="1:10" ht="47.25" x14ac:dyDescent="0.25">
      <c r="A324" s="43" t="s">
        <v>1078</v>
      </c>
      <c r="B324" s="39" t="s">
        <v>1079</v>
      </c>
      <c r="C324" s="38" t="s">
        <v>15</v>
      </c>
      <c r="D324" s="38" t="s">
        <v>1080</v>
      </c>
      <c r="E324" s="40" t="s">
        <v>25</v>
      </c>
      <c r="F324" s="39">
        <v>1</v>
      </c>
      <c r="G324" s="41">
        <v>39.450000000000003</v>
      </c>
      <c r="H324" s="41">
        <v>49.39</v>
      </c>
      <c r="I324" s="41">
        <v>49.39</v>
      </c>
      <c r="J324" s="56">
        <v>1.0461013984581715E-5</v>
      </c>
    </row>
    <row r="325" spans="1:10" x14ac:dyDescent="0.25">
      <c r="A325" s="17" t="s">
        <v>1081</v>
      </c>
      <c r="B325" s="12"/>
      <c r="C325" s="12"/>
      <c r="D325" s="12" t="s">
        <v>1082</v>
      </c>
      <c r="E325" s="12"/>
      <c r="F325" s="13"/>
      <c r="G325" s="12"/>
      <c r="H325" s="12"/>
      <c r="I325" s="37">
        <v>532.08000000000004</v>
      </c>
      <c r="J325" s="55">
        <v>1.1269682771646567E-4</v>
      </c>
    </row>
    <row r="326" spans="1:10" x14ac:dyDescent="0.25">
      <c r="A326" s="43" t="s">
        <v>1083</v>
      </c>
      <c r="B326" s="39" t="s">
        <v>1084</v>
      </c>
      <c r="C326" s="38" t="s">
        <v>37</v>
      </c>
      <c r="D326" s="38" t="s">
        <v>1085</v>
      </c>
      <c r="E326" s="40" t="s">
        <v>25</v>
      </c>
      <c r="F326" s="39">
        <v>2</v>
      </c>
      <c r="G326" s="41">
        <v>8.65</v>
      </c>
      <c r="H326" s="41">
        <v>10.83</v>
      </c>
      <c r="I326" s="41">
        <v>21.66</v>
      </c>
      <c r="J326" s="56">
        <v>4.5876809659048383E-6</v>
      </c>
    </row>
    <row r="327" spans="1:10" x14ac:dyDescent="0.25">
      <c r="A327" s="43" t="s">
        <v>1086</v>
      </c>
      <c r="B327" s="39" t="s">
        <v>1087</v>
      </c>
      <c r="C327" s="38" t="s">
        <v>37</v>
      </c>
      <c r="D327" s="38" t="s">
        <v>1088</v>
      </c>
      <c r="E327" s="40" t="s">
        <v>25</v>
      </c>
      <c r="F327" s="39">
        <v>4</v>
      </c>
      <c r="G327" s="41">
        <v>11.65</v>
      </c>
      <c r="H327" s="41">
        <v>14.58</v>
      </c>
      <c r="I327" s="41">
        <v>58.32</v>
      </c>
      <c r="J327" s="56">
        <v>1.2352426312630201E-5</v>
      </c>
    </row>
    <row r="328" spans="1:10" ht="31.5" x14ac:dyDescent="0.25">
      <c r="A328" s="43" t="s">
        <v>1089</v>
      </c>
      <c r="B328" s="39" t="s">
        <v>1090</v>
      </c>
      <c r="C328" s="38" t="s">
        <v>15</v>
      </c>
      <c r="D328" s="38" t="s">
        <v>1091</v>
      </c>
      <c r="E328" s="40" t="s">
        <v>25</v>
      </c>
      <c r="F328" s="39">
        <v>1</v>
      </c>
      <c r="G328" s="41">
        <v>7.48</v>
      </c>
      <c r="H328" s="41">
        <v>9.36</v>
      </c>
      <c r="I328" s="41">
        <v>9.36</v>
      </c>
      <c r="J328" s="56">
        <v>1.9824881736320075E-6</v>
      </c>
    </row>
    <row r="329" spans="1:10" ht="31.5" x14ac:dyDescent="0.25">
      <c r="A329" s="43" t="s">
        <v>1092</v>
      </c>
      <c r="B329" s="39" t="s">
        <v>1093</v>
      </c>
      <c r="C329" s="38" t="s">
        <v>15</v>
      </c>
      <c r="D329" s="38" t="s">
        <v>1094</v>
      </c>
      <c r="E329" s="40" t="s">
        <v>25</v>
      </c>
      <c r="F329" s="39">
        <v>1</v>
      </c>
      <c r="G329" s="41">
        <v>15.92</v>
      </c>
      <c r="H329" s="41">
        <v>19.93</v>
      </c>
      <c r="I329" s="41">
        <v>19.93</v>
      </c>
      <c r="J329" s="56">
        <v>4.2212595406502044E-6</v>
      </c>
    </row>
    <row r="330" spans="1:10" ht="31.5" x14ac:dyDescent="0.25">
      <c r="A330" s="43" t="s">
        <v>1095</v>
      </c>
      <c r="B330" s="39" t="s">
        <v>1096</v>
      </c>
      <c r="C330" s="38" t="s">
        <v>44</v>
      </c>
      <c r="D330" s="38" t="s">
        <v>1097</v>
      </c>
      <c r="E330" s="40" t="s">
        <v>25</v>
      </c>
      <c r="F330" s="39">
        <v>2</v>
      </c>
      <c r="G330" s="41">
        <v>124.35</v>
      </c>
      <c r="H330" s="41">
        <v>155.71</v>
      </c>
      <c r="I330" s="41">
        <v>311.42</v>
      </c>
      <c r="J330" s="56">
        <v>6.5960092631675197E-5</v>
      </c>
    </row>
    <row r="331" spans="1:10" ht="31.5" x14ac:dyDescent="0.25">
      <c r="A331" s="43" t="s">
        <v>1098</v>
      </c>
      <c r="B331" s="39" t="s">
        <v>1099</v>
      </c>
      <c r="C331" s="38" t="s">
        <v>44</v>
      </c>
      <c r="D331" s="38" t="s">
        <v>1100</v>
      </c>
      <c r="E331" s="40" t="s">
        <v>219</v>
      </c>
      <c r="F331" s="39">
        <v>1</v>
      </c>
      <c r="G331" s="41">
        <v>88.96</v>
      </c>
      <c r="H331" s="41">
        <v>111.39</v>
      </c>
      <c r="I331" s="41">
        <v>111.39</v>
      </c>
      <c r="J331" s="56">
        <v>2.359288009197322E-5</v>
      </c>
    </row>
    <row r="332" spans="1:10" x14ac:dyDescent="0.25">
      <c r="A332" s="17" t="s">
        <v>1101</v>
      </c>
      <c r="B332" s="12"/>
      <c r="C332" s="12"/>
      <c r="D332" s="12" t="s">
        <v>1102</v>
      </c>
      <c r="E332" s="12"/>
      <c r="F332" s="13"/>
      <c r="G332" s="12"/>
      <c r="H332" s="12"/>
      <c r="I332" s="37">
        <v>1042.08</v>
      </c>
      <c r="J332" s="55">
        <v>2.2071701666436351E-4</v>
      </c>
    </row>
    <row r="333" spans="1:10" x14ac:dyDescent="0.25">
      <c r="A333" s="43" t="s">
        <v>1103</v>
      </c>
      <c r="B333" s="39" t="s">
        <v>1104</v>
      </c>
      <c r="C333" s="38" t="s">
        <v>28</v>
      </c>
      <c r="D333" s="38" t="s">
        <v>1105</v>
      </c>
      <c r="E333" s="40" t="s">
        <v>25</v>
      </c>
      <c r="F333" s="39">
        <v>1</v>
      </c>
      <c r="G333" s="41">
        <v>387.06</v>
      </c>
      <c r="H333" s="41">
        <v>484.67</v>
      </c>
      <c r="I333" s="41">
        <v>484.67</v>
      </c>
      <c r="J333" s="56">
        <v>1.0265518623015227E-4</v>
      </c>
    </row>
    <row r="334" spans="1:10" ht="31.5" x14ac:dyDescent="0.25">
      <c r="A334" s="43" t="s">
        <v>1106</v>
      </c>
      <c r="B334" s="39" t="s">
        <v>1107</v>
      </c>
      <c r="C334" s="38" t="s">
        <v>15</v>
      </c>
      <c r="D334" s="38" t="s">
        <v>1108</v>
      </c>
      <c r="E334" s="40" t="s">
        <v>25</v>
      </c>
      <c r="F334" s="39">
        <v>1</v>
      </c>
      <c r="G334" s="41">
        <v>204.36</v>
      </c>
      <c r="H334" s="41">
        <v>255.89</v>
      </c>
      <c r="I334" s="41">
        <v>255.89</v>
      </c>
      <c r="J334" s="56">
        <v>5.4198600293877606E-5</v>
      </c>
    </row>
    <row r="335" spans="1:10" x14ac:dyDescent="0.25">
      <c r="A335" s="43" t="s">
        <v>1109</v>
      </c>
      <c r="B335" s="39" t="s">
        <v>319</v>
      </c>
      <c r="C335" s="38" t="s">
        <v>28</v>
      </c>
      <c r="D335" s="38" t="s">
        <v>320</v>
      </c>
      <c r="E335" s="40" t="s">
        <v>25</v>
      </c>
      <c r="F335" s="39">
        <v>2</v>
      </c>
      <c r="G335" s="41">
        <v>120.4</v>
      </c>
      <c r="H335" s="41">
        <v>150.76</v>
      </c>
      <c r="I335" s="41">
        <v>301.52</v>
      </c>
      <c r="J335" s="56">
        <v>6.3863230140333651E-5</v>
      </c>
    </row>
    <row r="336" spans="1:10" x14ac:dyDescent="0.25">
      <c r="A336" s="17" t="s">
        <v>1110</v>
      </c>
      <c r="B336" s="12"/>
      <c r="C336" s="12"/>
      <c r="D336" s="12" t="s">
        <v>1111</v>
      </c>
      <c r="E336" s="12"/>
      <c r="F336" s="13"/>
      <c r="G336" s="12"/>
      <c r="H336" s="12"/>
      <c r="I336" s="37">
        <v>1334.88</v>
      </c>
      <c r="J336" s="55">
        <v>2.8273331337798021E-4</v>
      </c>
    </row>
    <row r="337" spans="1:10" x14ac:dyDescent="0.25">
      <c r="A337" s="43" t="s">
        <v>1112</v>
      </c>
      <c r="B337" s="39" t="s">
        <v>1113</v>
      </c>
      <c r="C337" s="38" t="s">
        <v>28</v>
      </c>
      <c r="D337" s="38" t="s">
        <v>1114</v>
      </c>
      <c r="E337" s="40" t="s">
        <v>25</v>
      </c>
      <c r="F337" s="39">
        <v>4</v>
      </c>
      <c r="G337" s="41">
        <v>163.75</v>
      </c>
      <c r="H337" s="41">
        <v>205.04</v>
      </c>
      <c r="I337" s="41">
        <v>820.16</v>
      </c>
      <c r="J337" s="56">
        <v>1.7371340817158413E-4</v>
      </c>
    </row>
    <row r="338" spans="1:10" x14ac:dyDescent="0.25">
      <c r="A338" s="43" t="s">
        <v>1115</v>
      </c>
      <c r="B338" s="39" t="s">
        <v>1116</v>
      </c>
      <c r="C338" s="38" t="s">
        <v>28</v>
      </c>
      <c r="D338" s="38" t="s">
        <v>1117</v>
      </c>
      <c r="E338" s="40" t="s">
        <v>25</v>
      </c>
      <c r="F338" s="39">
        <v>2</v>
      </c>
      <c r="G338" s="41">
        <v>147.62</v>
      </c>
      <c r="H338" s="41">
        <v>184.84</v>
      </c>
      <c r="I338" s="41">
        <v>369.68</v>
      </c>
      <c r="J338" s="56">
        <v>7.8299810686782112E-5</v>
      </c>
    </row>
    <row r="339" spans="1:10" x14ac:dyDescent="0.25">
      <c r="A339" s="43" t="s">
        <v>1118</v>
      </c>
      <c r="B339" s="39" t="s">
        <v>1119</v>
      </c>
      <c r="C339" s="38" t="s">
        <v>28</v>
      </c>
      <c r="D339" s="38" t="s">
        <v>1120</v>
      </c>
      <c r="E339" s="40" t="s">
        <v>25</v>
      </c>
      <c r="F339" s="39">
        <v>2</v>
      </c>
      <c r="G339" s="41">
        <v>57.92</v>
      </c>
      <c r="H339" s="41">
        <v>72.52</v>
      </c>
      <c r="I339" s="41">
        <v>145.04</v>
      </c>
      <c r="J339" s="56">
        <v>3.0720094519613928E-5</v>
      </c>
    </row>
    <row r="340" spans="1:10" x14ac:dyDescent="0.25">
      <c r="A340" s="17" t="s">
        <v>1121</v>
      </c>
      <c r="B340" s="12"/>
      <c r="C340" s="12"/>
      <c r="D340" s="12" t="s">
        <v>1122</v>
      </c>
      <c r="E340" s="12"/>
      <c r="F340" s="13"/>
      <c r="G340" s="12"/>
      <c r="H340" s="12"/>
      <c r="I340" s="37">
        <v>92806.45</v>
      </c>
      <c r="J340" s="55">
        <v>1.9656804440360068E-2</v>
      </c>
    </row>
    <row r="341" spans="1:10" x14ac:dyDescent="0.25">
      <c r="A341" s="17" t="s">
        <v>1123</v>
      </c>
      <c r="B341" s="12"/>
      <c r="C341" s="12"/>
      <c r="D341" s="12" t="s">
        <v>1124</v>
      </c>
      <c r="E341" s="12"/>
      <c r="F341" s="13"/>
      <c r="G341" s="12"/>
      <c r="H341" s="12"/>
      <c r="I341" s="37">
        <v>20891.87</v>
      </c>
      <c r="J341" s="55">
        <v>4.4249877350488603E-3</v>
      </c>
    </row>
    <row r="342" spans="1:10" ht="78.75" x14ac:dyDescent="0.25">
      <c r="A342" s="43" t="s">
        <v>1125</v>
      </c>
      <c r="B342" s="39" t="s">
        <v>1126</v>
      </c>
      <c r="C342" s="38" t="s">
        <v>15</v>
      </c>
      <c r="D342" s="38" t="s">
        <v>1127</v>
      </c>
      <c r="E342" s="40" t="s">
        <v>67</v>
      </c>
      <c r="F342" s="39">
        <v>5.0199999999999996</v>
      </c>
      <c r="G342" s="41">
        <v>643.29999999999995</v>
      </c>
      <c r="H342" s="41">
        <v>805.54</v>
      </c>
      <c r="I342" s="41">
        <v>4043.81</v>
      </c>
      <c r="J342" s="56">
        <v>8.5649631425372319E-4</v>
      </c>
    </row>
    <row r="343" spans="1:10" ht="47.25" x14ac:dyDescent="0.25">
      <c r="A343" s="43" t="s">
        <v>1128</v>
      </c>
      <c r="B343" s="39" t="s">
        <v>1129</v>
      </c>
      <c r="C343" s="38" t="s">
        <v>15</v>
      </c>
      <c r="D343" s="38" t="s">
        <v>1130</v>
      </c>
      <c r="E343" s="40" t="s">
        <v>67</v>
      </c>
      <c r="F343" s="39">
        <v>14</v>
      </c>
      <c r="G343" s="41">
        <v>555.6</v>
      </c>
      <c r="H343" s="41">
        <v>695.72</v>
      </c>
      <c r="I343" s="41">
        <v>9740.08</v>
      </c>
      <c r="J343" s="56">
        <v>2.0629907489561586E-3</v>
      </c>
    </row>
    <row r="344" spans="1:10" ht="63" x14ac:dyDescent="0.25">
      <c r="A344" s="43" t="s">
        <v>1131</v>
      </c>
      <c r="B344" s="39" t="s">
        <v>115</v>
      </c>
      <c r="C344" s="38" t="s">
        <v>15</v>
      </c>
      <c r="D344" s="38" t="s">
        <v>116</v>
      </c>
      <c r="E344" s="40" t="s">
        <v>82</v>
      </c>
      <c r="F344" s="39">
        <v>68.489999999999995</v>
      </c>
      <c r="G344" s="41">
        <v>18.47</v>
      </c>
      <c r="H344" s="41">
        <v>23.12</v>
      </c>
      <c r="I344" s="41">
        <v>1583.48</v>
      </c>
      <c r="J344" s="56">
        <v>3.35387860382779E-4</v>
      </c>
    </row>
    <row r="345" spans="1:10" ht="63" x14ac:dyDescent="0.25">
      <c r="A345" s="43" t="s">
        <v>1132</v>
      </c>
      <c r="B345" s="39" t="s">
        <v>121</v>
      </c>
      <c r="C345" s="38" t="s">
        <v>15</v>
      </c>
      <c r="D345" s="38" t="s">
        <v>122</v>
      </c>
      <c r="E345" s="40" t="s">
        <v>82</v>
      </c>
      <c r="F345" s="39">
        <v>343.35</v>
      </c>
      <c r="G345" s="41">
        <v>12.85</v>
      </c>
      <c r="H345" s="41">
        <v>16.09</v>
      </c>
      <c r="I345" s="41">
        <v>5524.5</v>
      </c>
      <c r="J345" s="56">
        <v>1.1701128114561994E-3</v>
      </c>
    </row>
    <row r="346" spans="1:10" x14ac:dyDescent="0.25">
      <c r="A346" s="17" t="s">
        <v>1133</v>
      </c>
      <c r="B346" s="12"/>
      <c r="C346" s="12"/>
      <c r="D346" s="12" t="s">
        <v>1134</v>
      </c>
      <c r="E346" s="12"/>
      <c r="F346" s="13"/>
      <c r="G346" s="12"/>
      <c r="H346" s="12"/>
      <c r="I346" s="37">
        <v>10807.22</v>
      </c>
      <c r="J346" s="55">
        <v>2.2890155811794129E-3</v>
      </c>
    </row>
    <row r="347" spans="1:10" ht="63" x14ac:dyDescent="0.25">
      <c r="A347" s="43" t="s">
        <v>1135</v>
      </c>
      <c r="B347" s="39" t="s">
        <v>1136</v>
      </c>
      <c r="C347" s="38" t="s">
        <v>15</v>
      </c>
      <c r="D347" s="38" t="s">
        <v>1137</v>
      </c>
      <c r="E347" s="40" t="s">
        <v>16</v>
      </c>
      <c r="F347" s="39">
        <v>40.76</v>
      </c>
      <c r="G347" s="41">
        <v>114.39</v>
      </c>
      <c r="H347" s="41">
        <v>143.22999999999999</v>
      </c>
      <c r="I347" s="41">
        <v>5838.05</v>
      </c>
      <c r="J347" s="56">
        <v>1.2365240472299512E-3</v>
      </c>
    </row>
    <row r="348" spans="1:10" ht="31.5" x14ac:dyDescent="0.25">
      <c r="A348" s="43" t="s">
        <v>1138</v>
      </c>
      <c r="B348" s="39" t="s">
        <v>88</v>
      </c>
      <c r="C348" s="38" t="s">
        <v>15</v>
      </c>
      <c r="D348" s="38" t="s">
        <v>89</v>
      </c>
      <c r="E348" s="40" t="s">
        <v>82</v>
      </c>
      <c r="F348" s="39">
        <v>33.299999999999997</v>
      </c>
      <c r="G348" s="41">
        <v>18.43</v>
      </c>
      <c r="H348" s="41">
        <v>23.07</v>
      </c>
      <c r="I348" s="41">
        <v>768.23</v>
      </c>
      <c r="J348" s="56">
        <v>1.6271441128518348E-4</v>
      </c>
    </row>
    <row r="349" spans="1:10" ht="31.5" x14ac:dyDescent="0.25">
      <c r="A349" s="43" t="s">
        <v>1139</v>
      </c>
      <c r="B349" s="39" t="s">
        <v>91</v>
      </c>
      <c r="C349" s="38" t="s">
        <v>15</v>
      </c>
      <c r="D349" s="38" t="s">
        <v>92</v>
      </c>
      <c r="E349" s="40" t="s">
        <v>82</v>
      </c>
      <c r="F349" s="39">
        <v>34.65</v>
      </c>
      <c r="G349" s="41">
        <v>17.71</v>
      </c>
      <c r="H349" s="41">
        <v>22.17</v>
      </c>
      <c r="I349" s="41">
        <v>768.19</v>
      </c>
      <c r="J349" s="56">
        <v>1.6270593911350129E-4</v>
      </c>
    </row>
    <row r="350" spans="1:10" ht="31.5" x14ac:dyDescent="0.25">
      <c r="A350" s="43" t="s">
        <v>1140</v>
      </c>
      <c r="B350" s="39" t="s">
        <v>504</v>
      </c>
      <c r="C350" s="38" t="s">
        <v>15</v>
      </c>
      <c r="D350" s="38" t="s">
        <v>505</v>
      </c>
      <c r="E350" s="40" t="s">
        <v>82</v>
      </c>
      <c r="F350" s="39">
        <v>68.400000000000006</v>
      </c>
      <c r="G350" s="41">
        <v>16.89</v>
      </c>
      <c r="H350" s="41">
        <v>21.14</v>
      </c>
      <c r="I350" s="41">
        <v>1445.97</v>
      </c>
      <c r="J350" s="56">
        <v>3.0626265218233701E-4</v>
      </c>
    </row>
    <row r="351" spans="1:10" ht="47.25" x14ac:dyDescent="0.25">
      <c r="A351" s="43" t="s">
        <v>1141</v>
      </c>
      <c r="B351" s="39" t="s">
        <v>97</v>
      </c>
      <c r="C351" s="38" t="s">
        <v>15</v>
      </c>
      <c r="D351" s="38" t="s">
        <v>98</v>
      </c>
      <c r="E351" s="40" t="s">
        <v>82</v>
      </c>
      <c r="F351" s="39">
        <v>122.49</v>
      </c>
      <c r="G351" s="41">
        <v>12.96</v>
      </c>
      <c r="H351" s="41">
        <v>16.22</v>
      </c>
      <c r="I351" s="41">
        <v>1986.78</v>
      </c>
      <c r="J351" s="56">
        <v>4.2080853136844019E-4</v>
      </c>
    </row>
    <row r="352" spans="1:10" x14ac:dyDescent="0.25">
      <c r="A352" s="17" t="s">
        <v>1142</v>
      </c>
      <c r="B352" s="12"/>
      <c r="C352" s="12"/>
      <c r="D352" s="12" t="s">
        <v>1143</v>
      </c>
      <c r="E352" s="12"/>
      <c r="F352" s="13"/>
      <c r="G352" s="12"/>
      <c r="H352" s="12"/>
      <c r="I352" s="37">
        <v>61107.360000000001</v>
      </c>
      <c r="J352" s="55">
        <v>1.2942801124131795E-2</v>
      </c>
    </row>
    <row r="353" spans="1:10" ht="31.5" x14ac:dyDescent="0.25">
      <c r="A353" s="43" t="s">
        <v>1144</v>
      </c>
      <c r="B353" s="39" t="s">
        <v>1145</v>
      </c>
      <c r="C353" s="38" t="s">
        <v>44</v>
      </c>
      <c r="D353" s="38" t="s">
        <v>1146</v>
      </c>
      <c r="E353" s="40" t="s">
        <v>25</v>
      </c>
      <c r="F353" s="39">
        <v>1</v>
      </c>
      <c r="G353" s="41">
        <v>48800</v>
      </c>
      <c r="H353" s="41">
        <v>61107.360000000001</v>
      </c>
      <c r="I353" s="41">
        <v>61107.360000000001</v>
      </c>
      <c r="J353" s="56">
        <v>1.2942801124131795E-2</v>
      </c>
    </row>
    <row r="354" spans="1:10" x14ac:dyDescent="0.25">
      <c r="A354" s="18" t="s">
        <v>223</v>
      </c>
      <c r="B354" s="10"/>
      <c r="C354" s="10"/>
      <c r="D354" s="10" t="s">
        <v>1147</v>
      </c>
      <c r="E354" s="10"/>
      <c r="F354" s="11"/>
      <c r="G354" s="10"/>
      <c r="H354" s="10"/>
      <c r="I354" s="36">
        <v>67572.86</v>
      </c>
      <c r="J354" s="54">
        <v>1.4312221774411469E-2</v>
      </c>
    </row>
    <row r="355" spans="1:10" x14ac:dyDescent="0.25">
      <c r="A355" s="17" t="s">
        <v>224</v>
      </c>
      <c r="B355" s="12"/>
      <c r="C355" s="12"/>
      <c r="D355" s="12" t="s">
        <v>1148</v>
      </c>
      <c r="E355" s="12"/>
      <c r="F355" s="13"/>
      <c r="G355" s="12"/>
      <c r="H355" s="12"/>
      <c r="I355" s="37">
        <v>49136.34</v>
      </c>
      <c r="J355" s="55">
        <v>1.040728770785912E-2</v>
      </c>
    </row>
    <row r="356" spans="1:10" x14ac:dyDescent="0.25">
      <c r="A356" s="43" t="s">
        <v>225</v>
      </c>
      <c r="B356" s="39" t="s">
        <v>1149</v>
      </c>
      <c r="C356" s="38" t="s">
        <v>28</v>
      </c>
      <c r="D356" s="38" t="s">
        <v>1150</v>
      </c>
      <c r="E356" s="40" t="s">
        <v>25</v>
      </c>
      <c r="F356" s="39">
        <v>4</v>
      </c>
      <c r="G356" s="41">
        <v>644.55999999999995</v>
      </c>
      <c r="H356" s="41">
        <v>807.11</v>
      </c>
      <c r="I356" s="41">
        <v>3228.44</v>
      </c>
      <c r="J356" s="56">
        <v>6.8379744864108109E-4</v>
      </c>
    </row>
    <row r="357" spans="1:10" ht="47.25" x14ac:dyDescent="0.25">
      <c r="A357" s="43" t="s">
        <v>226</v>
      </c>
      <c r="B357" s="39" t="s">
        <v>1151</v>
      </c>
      <c r="C357" s="38" t="s">
        <v>44</v>
      </c>
      <c r="D357" s="38" t="s">
        <v>1152</v>
      </c>
      <c r="E357" s="40" t="s">
        <v>25</v>
      </c>
      <c r="F357" s="39">
        <v>23</v>
      </c>
      <c r="G357" s="41">
        <v>488.59</v>
      </c>
      <c r="H357" s="41">
        <v>611.80999999999995</v>
      </c>
      <c r="I357" s="41">
        <v>14071.63</v>
      </c>
      <c r="J357" s="56">
        <v>2.9804316302057014E-3</v>
      </c>
    </row>
    <row r="358" spans="1:10" ht="78.75" x14ac:dyDescent="0.25">
      <c r="A358" s="43" t="s">
        <v>1153</v>
      </c>
      <c r="B358" s="39" t="s">
        <v>1154</v>
      </c>
      <c r="C358" s="38" t="s">
        <v>15</v>
      </c>
      <c r="D358" s="38" t="s">
        <v>1155</v>
      </c>
      <c r="E358" s="40" t="s">
        <v>25</v>
      </c>
      <c r="F358" s="39">
        <v>3</v>
      </c>
      <c r="G358" s="41">
        <v>221.55</v>
      </c>
      <c r="H358" s="41">
        <v>277.42</v>
      </c>
      <c r="I358" s="41">
        <v>832.26</v>
      </c>
      <c r="J358" s="56">
        <v>1.7627624010544603E-4</v>
      </c>
    </row>
    <row r="359" spans="1:10" ht="63" x14ac:dyDescent="0.25">
      <c r="A359" s="43" t="s">
        <v>1156</v>
      </c>
      <c r="B359" s="39" t="s">
        <v>1157</v>
      </c>
      <c r="C359" s="38" t="s">
        <v>15</v>
      </c>
      <c r="D359" s="38" t="s">
        <v>1158</v>
      </c>
      <c r="E359" s="40" t="s">
        <v>25</v>
      </c>
      <c r="F359" s="39">
        <v>4</v>
      </c>
      <c r="G359" s="41">
        <v>746.03</v>
      </c>
      <c r="H359" s="41">
        <v>934.17</v>
      </c>
      <c r="I359" s="41">
        <v>3736.68</v>
      </c>
      <c r="J359" s="56">
        <v>7.914448620349626E-4</v>
      </c>
    </row>
    <row r="360" spans="1:10" ht="78.75" x14ac:dyDescent="0.25">
      <c r="A360" s="43" t="s">
        <v>1159</v>
      </c>
      <c r="B360" s="39" t="s">
        <v>347</v>
      </c>
      <c r="C360" s="38" t="s">
        <v>24</v>
      </c>
      <c r="D360" s="38" t="s">
        <v>348</v>
      </c>
      <c r="E360" s="40" t="s">
        <v>173</v>
      </c>
      <c r="F360" s="39">
        <v>38</v>
      </c>
      <c r="G360" s="41">
        <v>434.24</v>
      </c>
      <c r="H360" s="41">
        <v>543.75</v>
      </c>
      <c r="I360" s="41">
        <v>20662.5</v>
      </c>
      <c r="J360" s="56">
        <v>4.3764061845802732E-3</v>
      </c>
    </row>
    <row r="361" spans="1:10" ht="31.5" x14ac:dyDescent="0.25">
      <c r="A361" s="43" t="s">
        <v>1160</v>
      </c>
      <c r="B361" s="39" t="s">
        <v>358</v>
      </c>
      <c r="C361" s="38" t="s">
        <v>24</v>
      </c>
      <c r="D361" s="38" t="s">
        <v>359</v>
      </c>
      <c r="E361" s="40" t="s">
        <v>173</v>
      </c>
      <c r="F361" s="39">
        <v>6</v>
      </c>
      <c r="G361" s="41">
        <v>375.76</v>
      </c>
      <c r="H361" s="41">
        <v>470.52</v>
      </c>
      <c r="I361" s="41">
        <v>2823.12</v>
      </c>
      <c r="J361" s="56">
        <v>5.9794893298546932E-4</v>
      </c>
    </row>
    <row r="362" spans="1:10" ht="47.25" x14ac:dyDescent="0.25">
      <c r="A362" s="43" t="s">
        <v>1161</v>
      </c>
      <c r="B362" s="39" t="s">
        <v>373</v>
      </c>
      <c r="C362" s="38" t="s">
        <v>44</v>
      </c>
      <c r="D362" s="38" t="s">
        <v>1162</v>
      </c>
      <c r="E362" s="40" t="s">
        <v>25</v>
      </c>
      <c r="F362" s="39">
        <v>3</v>
      </c>
      <c r="G362" s="41">
        <v>586.26</v>
      </c>
      <c r="H362" s="41">
        <v>734.11</v>
      </c>
      <c r="I362" s="41">
        <v>2202.33</v>
      </c>
      <c r="J362" s="56">
        <v>4.6646294652083112E-4</v>
      </c>
    </row>
    <row r="363" spans="1:10" ht="31.5" x14ac:dyDescent="0.25">
      <c r="A363" s="43" t="s">
        <v>1163</v>
      </c>
      <c r="B363" s="39" t="s">
        <v>1164</v>
      </c>
      <c r="C363" s="38" t="s">
        <v>44</v>
      </c>
      <c r="D363" s="38" t="s">
        <v>1165</v>
      </c>
      <c r="E363" s="40" t="s">
        <v>304</v>
      </c>
      <c r="F363" s="39">
        <v>6</v>
      </c>
      <c r="G363" s="41">
        <v>210.22</v>
      </c>
      <c r="H363" s="41">
        <v>263.23</v>
      </c>
      <c r="I363" s="41">
        <v>1579.38</v>
      </c>
      <c r="J363" s="56">
        <v>3.3451946278535477E-4</v>
      </c>
    </row>
    <row r="364" spans="1:10" x14ac:dyDescent="0.25">
      <c r="A364" s="17" t="s">
        <v>227</v>
      </c>
      <c r="B364" s="12"/>
      <c r="C364" s="12"/>
      <c r="D364" s="12" t="s">
        <v>1166</v>
      </c>
      <c r="E364" s="12"/>
      <c r="F364" s="13"/>
      <c r="G364" s="12"/>
      <c r="H364" s="12"/>
      <c r="I364" s="37">
        <v>18436.52</v>
      </c>
      <c r="J364" s="55">
        <v>3.9049340665523488E-3</v>
      </c>
    </row>
    <row r="365" spans="1:10" ht="31.5" x14ac:dyDescent="0.25">
      <c r="A365" s="43" t="s">
        <v>228</v>
      </c>
      <c r="B365" s="39" t="s">
        <v>351</v>
      </c>
      <c r="C365" s="38" t="s">
        <v>24</v>
      </c>
      <c r="D365" s="38" t="s">
        <v>352</v>
      </c>
      <c r="E365" s="40" t="s">
        <v>173</v>
      </c>
      <c r="F365" s="39">
        <v>39</v>
      </c>
      <c r="G365" s="41">
        <v>25.37</v>
      </c>
      <c r="H365" s="41">
        <v>31.76</v>
      </c>
      <c r="I365" s="41">
        <v>1238.6400000000001</v>
      </c>
      <c r="J365" s="56">
        <v>2.6234926831063569E-4</v>
      </c>
    </row>
    <row r="366" spans="1:10" ht="31.5" x14ac:dyDescent="0.25">
      <c r="A366" s="43" t="s">
        <v>229</v>
      </c>
      <c r="B366" s="39" t="s">
        <v>361</v>
      </c>
      <c r="C366" s="38" t="s">
        <v>24</v>
      </c>
      <c r="D366" s="38" t="s">
        <v>362</v>
      </c>
      <c r="E366" s="40" t="s">
        <v>173</v>
      </c>
      <c r="F366" s="39">
        <v>6</v>
      </c>
      <c r="G366" s="41">
        <v>75.42</v>
      </c>
      <c r="H366" s="41">
        <v>94.44</v>
      </c>
      <c r="I366" s="41">
        <v>566.64</v>
      </c>
      <c r="J366" s="56">
        <v>1.2001678404987615E-4</v>
      </c>
    </row>
    <row r="367" spans="1:10" x14ac:dyDescent="0.25">
      <c r="A367" s="43" t="s">
        <v>232</v>
      </c>
      <c r="B367" s="39" t="s">
        <v>355</v>
      </c>
      <c r="C367" s="38" t="s">
        <v>172</v>
      </c>
      <c r="D367" s="38" t="s">
        <v>356</v>
      </c>
      <c r="E367" s="40" t="s">
        <v>25</v>
      </c>
      <c r="F367" s="39">
        <v>26</v>
      </c>
      <c r="G367" s="41">
        <v>165.71</v>
      </c>
      <c r="H367" s="41">
        <v>207.5</v>
      </c>
      <c r="I367" s="41">
        <v>5395</v>
      </c>
      <c r="J367" s="56">
        <v>1.1426841556351156E-3</v>
      </c>
    </row>
    <row r="368" spans="1:10" ht="31.5" x14ac:dyDescent="0.25">
      <c r="A368" s="43" t="s">
        <v>1167</v>
      </c>
      <c r="B368" s="39" t="s">
        <v>371</v>
      </c>
      <c r="C368" s="38" t="s">
        <v>37</v>
      </c>
      <c r="D368" s="38" t="s">
        <v>372</v>
      </c>
      <c r="E368" s="40" t="s">
        <v>25</v>
      </c>
      <c r="F368" s="39">
        <v>2</v>
      </c>
      <c r="G368" s="41">
        <v>56.03</v>
      </c>
      <c r="H368" s="41">
        <v>70.16</v>
      </c>
      <c r="I368" s="41">
        <v>140.32</v>
      </c>
      <c r="J368" s="56">
        <v>2.9720378261115738E-5</v>
      </c>
    </row>
    <row r="369" spans="1:10" ht="31.5" x14ac:dyDescent="0.25">
      <c r="A369" s="43" t="s">
        <v>1168</v>
      </c>
      <c r="B369" s="39" t="s">
        <v>376</v>
      </c>
      <c r="C369" s="38" t="s">
        <v>24</v>
      </c>
      <c r="D369" s="38" t="s">
        <v>377</v>
      </c>
      <c r="E369" s="40" t="s">
        <v>173</v>
      </c>
      <c r="F369" s="39">
        <v>42</v>
      </c>
      <c r="G369" s="41">
        <v>37.22</v>
      </c>
      <c r="H369" s="41">
        <v>46.6</v>
      </c>
      <c r="I369" s="41">
        <v>1957.2</v>
      </c>
      <c r="J369" s="56">
        <v>4.1454336040946211E-4</v>
      </c>
    </row>
    <row r="370" spans="1:10" ht="31.5" x14ac:dyDescent="0.25">
      <c r="A370" s="43" t="s">
        <v>1169</v>
      </c>
      <c r="B370" s="39" t="s">
        <v>378</v>
      </c>
      <c r="C370" s="38" t="s">
        <v>24</v>
      </c>
      <c r="D370" s="38" t="s">
        <v>379</v>
      </c>
      <c r="E370" s="40" t="s">
        <v>173</v>
      </c>
      <c r="F370" s="39">
        <v>15</v>
      </c>
      <c r="G370" s="41">
        <v>37.22</v>
      </c>
      <c r="H370" s="41">
        <v>46.6</v>
      </c>
      <c r="I370" s="41">
        <v>699</v>
      </c>
      <c r="J370" s="56">
        <v>1.4805120014623648E-4</v>
      </c>
    </row>
    <row r="371" spans="1:10" ht="31.5" x14ac:dyDescent="0.25">
      <c r="A371" s="43" t="s">
        <v>1170</v>
      </c>
      <c r="B371" s="39" t="s">
        <v>380</v>
      </c>
      <c r="C371" s="38" t="s">
        <v>24</v>
      </c>
      <c r="D371" s="38" t="s">
        <v>381</v>
      </c>
      <c r="E371" s="40" t="s">
        <v>173</v>
      </c>
      <c r="F371" s="39">
        <v>13</v>
      </c>
      <c r="G371" s="41">
        <v>50.81</v>
      </c>
      <c r="H371" s="41">
        <v>63.62</v>
      </c>
      <c r="I371" s="41">
        <v>827.06</v>
      </c>
      <c r="J371" s="56">
        <v>1.7517485778676154E-4</v>
      </c>
    </row>
    <row r="372" spans="1:10" x14ac:dyDescent="0.25">
      <c r="A372" s="43" t="s">
        <v>1171</v>
      </c>
      <c r="B372" s="39" t="s">
        <v>365</v>
      </c>
      <c r="C372" s="38" t="s">
        <v>37</v>
      </c>
      <c r="D372" s="38" t="s">
        <v>366</v>
      </c>
      <c r="E372" s="40" t="s">
        <v>25</v>
      </c>
      <c r="F372" s="39">
        <v>8</v>
      </c>
      <c r="G372" s="41">
        <v>85.37</v>
      </c>
      <c r="H372" s="41">
        <v>106.9</v>
      </c>
      <c r="I372" s="41">
        <v>855.2</v>
      </c>
      <c r="J372" s="56">
        <v>1.8113503056518089E-4</v>
      </c>
    </row>
    <row r="373" spans="1:10" ht="78.75" x14ac:dyDescent="0.25">
      <c r="A373" s="43" t="s">
        <v>1172</v>
      </c>
      <c r="B373" s="39" t="s">
        <v>367</v>
      </c>
      <c r="C373" s="38" t="s">
        <v>24</v>
      </c>
      <c r="D373" s="38" t="s">
        <v>368</v>
      </c>
      <c r="E373" s="40" t="s">
        <v>25</v>
      </c>
      <c r="F373" s="39">
        <v>4</v>
      </c>
      <c r="G373" s="41">
        <v>237.8</v>
      </c>
      <c r="H373" s="41">
        <v>297.77</v>
      </c>
      <c r="I373" s="41">
        <v>1191.08</v>
      </c>
      <c r="J373" s="56">
        <v>2.5227585618051407E-4</v>
      </c>
    </row>
    <row r="374" spans="1:10" ht="78.75" x14ac:dyDescent="0.25">
      <c r="A374" s="43" t="s">
        <v>1173</v>
      </c>
      <c r="B374" s="39" t="s">
        <v>369</v>
      </c>
      <c r="C374" s="38" t="s">
        <v>24</v>
      </c>
      <c r="D374" s="38" t="s">
        <v>370</v>
      </c>
      <c r="E374" s="40" t="s">
        <v>25</v>
      </c>
      <c r="F374" s="39">
        <v>16</v>
      </c>
      <c r="G374" s="41">
        <v>99.2</v>
      </c>
      <c r="H374" s="41">
        <v>124.21</v>
      </c>
      <c r="I374" s="41">
        <v>1987.36</v>
      </c>
      <c r="J374" s="56">
        <v>4.2093137785783192E-4</v>
      </c>
    </row>
    <row r="375" spans="1:10" ht="31.5" x14ac:dyDescent="0.25">
      <c r="A375" s="43" t="s">
        <v>1174</v>
      </c>
      <c r="B375" s="39" t="s">
        <v>374</v>
      </c>
      <c r="C375" s="38" t="s">
        <v>15</v>
      </c>
      <c r="D375" s="38" t="s">
        <v>375</v>
      </c>
      <c r="E375" s="40" t="s">
        <v>25</v>
      </c>
      <c r="F375" s="39">
        <v>2</v>
      </c>
      <c r="G375" s="41">
        <v>75.599999999999994</v>
      </c>
      <c r="H375" s="41">
        <v>94.66</v>
      </c>
      <c r="I375" s="41">
        <v>189.32</v>
      </c>
      <c r="J375" s="56">
        <v>4.009878857179612E-5</v>
      </c>
    </row>
    <row r="376" spans="1:10" x14ac:dyDescent="0.25">
      <c r="A376" s="43" t="s">
        <v>1175</v>
      </c>
      <c r="B376" s="39" t="s">
        <v>1176</v>
      </c>
      <c r="C376" s="38" t="s">
        <v>44</v>
      </c>
      <c r="D376" s="38" t="s">
        <v>1177</v>
      </c>
      <c r="E376" s="40" t="s">
        <v>25</v>
      </c>
      <c r="F376" s="39">
        <v>2</v>
      </c>
      <c r="G376" s="41">
        <v>660.4</v>
      </c>
      <c r="H376" s="41">
        <v>826.95</v>
      </c>
      <c r="I376" s="41">
        <v>1653.9</v>
      </c>
      <c r="J376" s="56">
        <v>3.5030311862927112E-4</v>
      </c>
    </row>
    <row r="377" spans="1:10" x14ac:dyDescent="0.25">
      <c r="A377" s="43" t="s">
        <v>1178</v>
      </c>
      <c r="B377" s="39" t="s">
        <v>1179</v>
      </c>
      <c r="C377" s="38" t="s">
        <v>44</v>
      </c>
      <c r="D377" s="38" t="s">
        <v>1180</v>
      </c>
      <c r="E377" s="40" t="s">
        <v>25</v>
      </c>
      <c r="F377" s="39">
        <v>6</v>
      </c>
      <c r="G377" s="41">
        <v>231.04</v>
      </c>
      <c r="H377" s="41">
        <v>289.3</v>
      </c>
      <c r="I377" s="41">
        <v>1735.8</v>
      </c>
      <c r="J377" s="56">
        <v>3.6764989014855117E-4</v>
      </c>
    </row>
    <row r="378" spans="1:10" ht="31.5" x14ac:dyDescent="0.25">
      <c r="A378" s="18" t="s">
        <v>233</v>
      </c>
      <c r="B378" s="10"/>
      <c r="C378" s="10"/>
      <c r="D378" s="10" t="s">
        <v>1181</v>
      </c>
      <c r="E378" s="10"/>
      <c r="F378" s="11"/>
      <c r="G378" s="10"/>
      <c r="H378" s="10"/>
      <c r="I378" s="36">
        <v>54306.5</v>
      </c>
      <c r="J378" s="54">
        <v>1.1502349786468656E-2</v>
      </c>
    </row>
    <row r="379" spans="1:10" ht="63" x14ac:dyDescent="0.25">
      <c r="A379" s="43" t="s">
        <v>235</v>
      </c>
      <c r="B379" s="39" t="s">
        <v>1182</v>
      </c>
      <c r="C379" s="38" t="s">
        <v>44</v>
      </c>
      <c r="D379" s="38" t="s">
        <v>1183</v>
      </c>
      <c r="E379" s="40" t="s">
        <v>1184</v>
      </c>
      <c r="F379" s="39">
        <v>1</v>
      </c>
      <c r="G379" s="41">
        <v>6361.24</v>
      </c>
      <c r="H379" s="41">
        <v>7965.54</v>
      </c>
      <c r="I379" s="41">
        <v>7965.54</v>
      </c>
      <c r="J379" s="56">
        <v>1.6871355605334083E-3</v>
      </c>
    </row>
    <row r="380" spans="1:10" ht="31.5" x14ac:dyDescent="0.25">
      <c r="A380" s="43" t="s">
        <v>238</v>
      </c>
      <c r="B380" s="39" t="s">
        <v>490</v>
      </c>
      <c r="C380" s="38" t="s">
        <v>24</v>
      </c>
      <c r="D380" s="38" t="s">
        <v>491</v>
      </c>
      <c r="E380" s="40" t="s">
        <v>173</v>
      </c>
      <c r="F380" s="39">
        <v>1</v>
      </c>
      <c r="G380" s="41">
        <v>617.5</v>
      </c>
      <c r="H380" s="41">
        <v>773.23</v>
      </c>
      <c r="I380" s="41">
        <v>773.23</v>
      </c>
      <c r="J380" s="56">
        <v>1.6377343274545699E-4</v>
      </c>
    </row>
    <row r="381" spans="1:10" ht="63" x14ac:dyDescent="0.25">
      <c r="A381" s="43" t="s">
        <v>241</v>
      </c>
      <c r="B381" s="39" t="s">
        <v>492</v>
      </c>
      <c r="C381" s="38" t="s">
        <v>44</v>
      </c>
      <c r="D381" s="38" t="s">
        <v>493</v>
      </c>
      <c r="E381" s="40" t="s">
        <v>25</v>
      </c>
      <c r="F381" s="39">
        <v>4</v>
      </c>
      <c r="G381" s="41">
        <v>1196.05</v>
      </c>
      <c r="H381" s="41">
        <v>1497.69</v>
      </c>
      <c r="I381" s="41">
        <v>5990.76</v>
      </c>
      <c r="J381" s="56">
        <v>1.2688686806696246E-3</v>
      </c>
    </row>
    <row r="382" spans="1:10" ht="63" x14ac:dyDescent="0.25">
      <c r="A382" s="43" t="s">
        <v>244</v>
      </c>
      <c r="B382" s="39" t="s">
        <v>498</v>
      </c>
      <c r="C382" s="38" t="s">
        <v>15</v>
      </c>
      <c r="D382" s="38" t="s">
        <v>499</v>
      </c>
      <c r="E382" s="40" t="s">
        <v>25</v>
      </c>
      <c r="F382" s="39">
        <v>1</v>
      </c>
      <c r="G382" s="41">
        <v>276.56</v>
      </c>
      <c r="H382" s="41">
        <v>346.3</v>
      </c>
      <c r="I382" s="41">
        <v>346.3</v>
      </c>
      <c r="J382" s="56">
        <v>7.3347826338543193E-5</v>
      </c>
    </row>
    <row r="383" spans="1:10" ht="31.5" x14ac:dyDescent="0.25">
      <c r="A383" s="43" t="s">
        <v>245</v>
      </c>
      <c r="B383" s="39" t="s">
        <v>1185</v>
      </c>
      <c r="C383" s="38" t="s">
        <v>44</v>
      </c>
      <c r="D383" s="38" t="s">
        <v>1186</v>
      </c>
      <c r="E383" s="40" t="s">
        <v>25</v>
      </c>
      <c r="F383" s="39">
        <v>1</v>
      </c>
      <c r="G383" s="41">
        <v>129.38999999999999</v>
      </c>
      <c r="H383" s="41">
        <v>162.02000000000001</v>
      </c>
      <c r="I383" s="41">
        <v>162.02000000000001</v>
      </c>
      <c r="J383" s="56">
        <v>3.4316531398702766E-5</v>
      </c>
    </row>
    <row r="384" spans="1:10" ht="78.75" x14ac:dyDescent="0.25">
      <c r="A384" s="43" t="s">
        <v>248</v>
      </c>
      <c r="B384" s="39" t="s">
        <v>496</v>
      </c>
      <c r="C384" s="38" t="s">
        <v>15</v>
      </c>
      <c r="D384" s="38" t="s">
        <v>497</v>
      </c>
      <c r="E384" s="40" t="s">
        <v>25</v>
      </c>
      <c r="F384" s="39">
        <v>1</v>
      </c>
      <c r="G384" s="41">
        <v>102.64</v>
      </c>
      <c r="H384" s="41">
        <v>128.52000000000001</v>
      </c>
      <c r="I384" s="41">
        <v>128.52000000000001</v>
      </c>
      <c r="J384" s="56">
        <v>2.7221087614870263E-5</v>
      </c>
    </row>
    <row r="385" spans="1:10" ht="78.75" x14ac:dyDescent="0.25">
      <c r="A385" s="43" t="s">
        <v>249</v>
      </c>
      <c r="B385" s="39" t="s">
        <v>494</v>
      </c>
      <c r="C385" s="38" t="s">
        <v>15</v>
      </c>
      <c r="D385" s="38" t="s">
        <v>495</v>
      </c>
      <c r="E385" s="40" t="s">
        <v>25</v>
      </c>
      <c r="F385" s="39">
        <v>4</v>
      </c>
      <c r="G385" s="41">
        <v>94.21</v>
      </c>
      <c r="H385" s="41">
        <v>117.96</v>
      </c>
      <c r="I385" s="41">
        <v>471.84</v>
      </c>
      <c r="J385" s="56">
        <v>9.9937737163090432E-5</v>
      </c>
    </row>
    <row r="386" spans="1:10" ht="47.25" x14ac:dyDescent="0.25">
      <c r="A386" s="43" t="s">
        <v>250</v>
      </c>
      <c r="B386" s="39" t="s">
        <v>1187</v>
      </c>
      <c r="C386" s="38" t="s">
        <v>15</v>
      </c>
      <c r="D386" s="38" t="s">
        <v>1188</v>
      </c>
      <c r="E386" s="40" t="s">
        <v>25</v>
      </c>
      <c r="F386" s="39">
        <v>2</v>
      </c>
      <c r="G386" s="41">
        <v>257.98</v>
      </c>
      <c r="H386" s="41">
        <v>323.04000000000002</v>
      </c>
      <c r="I386" s="41">
        <v>646.08000000000004</v>
      </c>
      <c r="J386" s="56">
        <v>1.3684251701070167E-4</v>
      </c>
    </row>
    <row r="387" spans="1:10" ht="47.25" x14ac:dyDescent="0.25">
      <c r="A387" s="43" t="s">
        <v>253</v>
      </c>
      <c r="B387" s="39" t="s">
        <v>1189</v>
      </c>
      <c r="C387" s="38" t="s">
        <v>15</v>
      </c>
      <c r="D387" s="38" t="s">
        <v>1190</v>
      </c>
      <c r="E387" s="40" t="s">
        <v>25</v>
      </c>
      <c r="F387" s="39">
        <v>3</v>
      </c>
      <c r="G387" s="41">
        <v>78.040000000000006</v>
      </c>
      <c r="H387" s="41">
        <v>97.72</v>
      </c>
      <c r="I387" s="41">
        <v>293.16000000000003</v>
      </c>
      <c r="J387" s="56">
        <v>6.2092546258756342E-5</v>
      </c>
    </row>
    <row r="388" spans="1:10" ht="47.25" x14ac:dyDescent="0.25">
      <c r="A388" s="43" t="s">
        <v>256</v>
      </c>
      <c r="B388" s="39" t="s">
        <v>1191</v>
      </c>
      <c r="C388" s="38" t="s">
        <v>15</v>
      </c>
      <c r="D388" s="38" t="s">
        <v>1192</v>
      </c>
      <c r="E388" s="40" t="s">
        <v>25</v>
      </c>
      <c r="F388" s="39">
        <v>3</v>
      </c>
      <c r="G388" s="41">
        <v>69.42</v>
      </c>
      <c r="H388" s="41">
        <v>86.92</v>
      </c>
      <c r="I388" s="41">
        <v>260.76</v>
      </c>
      <c r="J388" s="56">
        <v>5.5230087196184007E-5</v>
      </c>
    </row>
    <row r="389" spans="1:10" ht="47.25" x14ac:dyDescent="0.25">
      <c r="A389" s="43" t="s">
        <v>257</v>
      </c>
      <c r="B389" s="39" t="s">
        <v>1193</v>
      </c>
      <c r="C389" s="38" t="s">
        <v>15</v>
      </c>
      <c r="D389" s="38" t="s">
        <v>1194</v>
      </c>
      <c r="E389" s="40" t="s">
        <v>25</v>
      </c>
      <c r="F389" s="39">
        <v>5</v>
      </c>
      <c r="G389" s="41">
        <v>153.91</v>
      </c>
      <c r="H389" s="41">
        <v>192.72</v>
      </c>
      <c r="I389" s="41">
        <v>963.6</v>
      </c>
      <c r="J389" s="56">
        <v>2.0409461582391054E-4</v>
      </c>
    </row>
    <row r="390" spans="1:10" ht="31.5" x14ac:dyDescent="0.25">
      <c r="A390" s="43" t="s">
        <v>258</v>
      </c>
      <c r="B390" s="39" t="s">
        <v>500</v>
      </c>
      <c r="C390" s="38" t="s">
        <v>44</v>
      </c>
      <c r="D390" s="38" t="s">
        <v>501</v>
      </c>
      <c r="E390" s="40" t="s">
        <v>107</v>
      </c>
      <c r="F390" s="39">
        <v>90</v>
      </c>
      <c r="G390" s="41">
        <v>220.06</v>
      </c>
      <c r="H390" s="41">
        <v>275.55</v>
      </c>
      <c r="I390" s="41">
        <v>24799.5</v>
      </c>
      <c r="J390" s="56">
        <v>5.2526405408105745E-3</v>
      </c>
    </row>
    <row r="391" spans="1:10" ht="31.5" x14ac:dyDescent="0.25">
      <c r="A391" s="43" t="s">
        <v>261</v>
      </c>
      <c r="B391" s="39" t="s">
        <v>484</v>
      </c>
      <c r="C391" s="38" t="s">
        <v>15</v>
      </c>
      <c r="D391" s="38" t="s">
        <v>485</v>
      </c>
      <c r="E391" s="40" t="s">
        <v>25</v>
      </c>
      <c r="F391" s="39">
        <v>13</v>
      </c>
      <c r="G391" s="41">
        <v>180.37</v>
      </c>
      <c r="H391" s="41">
        <v>225.85</v>
      </c>
      <c r="I391" s="41">
        <v>2936.05</v>
      </c>
      <c r="J391" s="56">
        <v>6.2186799168720687E-4</v>
      </c>
    </row>
    <row r="392" spans="1:10" ht="31.5" x14ac:dyDescent="0.25">
      <c r="A392" s="43" t="s">
        <v>264</v>
      </c>
      <c r="B392" s="39" t="s">
        <v>486</v>
      </c>
      <c r="C392" s="38" t="s">
        <v>24</v>
      </c>
      <c r="D392" s="38" t="s">
        <v>487</v>
      </c>
      <c r="E392" s="40" t="s">
        <v>173</v>
      </c>
      <c r="F392" s="39">
        <v>13</v>
      </c>
      <c r="G392" s="41">
        <v>17.309999999999999</v>
      </c>
      <c r="H392" s="41">
        <v>21.67</v>
      </c>
      <c r="I392" s="41">
        <v>281.70999999999998</v>
      </c>
      <c r="J392" s="56">
        <v>5.9667387114730005E-5</v>
      </c>
    </row>
    <row r="393" spans="1:10" ht="31.5" x14ac:dyDescent="0.25">
      <c r="A393" s="43" t="s">
        <v>265</v>
      </c>
      <c r="B393" s="39" t="s">
        <v>488</v>
      </c>
      <c r="C393" s="38" t="s">
        <v>24</v>
      </c>
      <c r="D393" s="38" t="s">
        <v>489</v>
      </c>
      <c r="E393" s="40" t="s">
        <v>173</v>
      </c>
      <c r="F393" s="39">
        <v>53</v>
      </c>
      <c r="G393" s="41">
        <v>19.27</v>
      </c>
      <c r="H393" s="41">
        <v>24.12</v>
      </c>
      <c r="I393" s="41">
        <v>1278.3599999999999</v>
      </c>
      <c r="J393" s="56">
        <v>2.7076213479104841E-4</v>
      </c>
    </row>
    <row r="394" spans="1:10" ht="47.25" x14ac:dyDescent="0.25">
      <c r="A394" s="43" t="s">
        <v>268</v>
      </c>
      <c r="B394" s="39" t="s">
        <v>502</v>
      </c>
      <c r="C394" s="38" t="s">
        <v>15</v>
      </c>
      <c r="D394" s="38" t="s">
        <v>503</v>
      </c>
      <c r="E394" s="40" t="s">
        <v>25</v>
      </c>
      <c r="F394" s="39">
        <v>10</v>
      </c>
      <c r="G394" s="41">
        <v>29.54</v>
      </c>
      <c r="H394" s="41">
        <v>36.979999999999997</v>
      </c>
      <c r="I394" s="41">
        <v>369.8</v>
      </c>
      <c r="J394" s="56">
        <v>7.8325227201828687E-5</v>
      </c>
    </row>
    <row r="395" spans="1:10" ht="31.5" x14ac:dyDescent="0.25">
      <c r="A395" s="43" t="s">
        <v>271</v>
      </c>
      <c r="B395" s="39" t="s">
        <v>1195</v>
      </c>
      <c r="C395" s="38" t="s">
        <v>44</v>
      </c>
      <c r="D395" s="38" t="s">
        <v>1196</v>
      </c>
      <c r="E395" s="40" t="s">
        <v>25</v>
      </c>
      <c r="F395" s="39">
        <v>33</v>
      </c>
      <c r="G395" s="41">
        <v>160.66999999999999</v>
      </c>
      <c r="H395" s="41">
        <v>201.19</v>
      </c>
      <c r="I395" s="41">
        <v>6639.27</v>
      </c>
      <c r="J395" s="56">
        <v>1.4062258821100192E-3</v>
      </c>
    </row>
    <row r="396" spans="1:10" ht="31.5" x14ac:dyDescent="0.25">
      <c r="A396" s="18" t="s">
        <v>345</v>
      </c>
      <c r="B396" s="10"/>
      <c r="C396" s="10"/>
      <c r="D396" s="10" t="s">
        <v>1197</v>
      </c>
      <c r="E396" s="10"/>
      <c r="F396" s="11"/>
      <c r="G396" s="10"/>
      <c r="H396" s="10"/>
      <c r="I396" s="36">
        <v>24761.06</v>
      </c>
      <c r="J396" s="54">
        <v>5.244498783823992E-3</v>
      </c>
    </row>
    <row r="397" spans="1:10" ht="47.25" x14ac:dyDescent="0.25">
      <c r="A397" s="43" t="s">
        <v>346</v>
      </c>
      <c r="B397" s="39" t="s">
        <v>459</v>
      </c>
      <c r="C397" s="38" t="s">
        <v>24</v>
      </c>
      <c r="D397" s="38" t="s">
        <v>460</v>
      </c>
      <c r="E397" s="40" t="s">
        <v>107</v>
      </c>
      <c r="F397" s="39">
        <v>225</v>
      </c>
      <c r="G397" s="41">
        <v>41.28</v>
      </c>
      <c r="H397" s="41">
        <v>51.69</v>
      </c>
      <c r="I397" s="41">
        <v>11630.25</v>
      </c>
      <c r="J397" s="56">
        <v>2.4633368676691943E-3</v>
      </c>
    </row>
    <row r="398" spans="1:10" x14ac:dyDescent="0.25">
      <c r="A398" s="43" t="s">
        <v>349</v>
      </c>
      <c r="B398" s="39" t="s">
        <v>462</v>
      </c>
      <c r="C398" s="38" t="s">
        <v>37</v>
      </c>
      <c r="D398" s="38" t="s">
        <v>463</v>
      </c>
      <c r="E398" s="40" t="s">
        <v>25</v>
      </c>
      <c r="F398" s="39">
        <v>1</v>
      </c>
      <c r="G398" s="41">
        <v>282.8</v>
      </c>
      <c r="H398" s="41">
        <v>354.12</v>
      </c>
      <c r="I398" s="41">
        <v>354.12</v>
      </c>
      <c r="J398" s="56">
        <v>7.5004135902410963E-5</v>
      </c>
    </row>
    <row r="399" spans="1:10" x14ac:dyDescent="0.25">
      <c r="A399" s="43" t="s">
        <v>350</v>
      </c>
      <c r="B399" s="39" t="s">
        <v>388</v>
      </c>
      <c r="C399" s="38" t="s">
        <v>172</v>
      </c>
      <c r="D399" s="38" t="s">
        <v>389</v>
      </c>
      <c r="E399" s="40" t="s">
        <v>25</v>
      </c>
      <c r="F399" s="39">
        <v>19</v>
      </c>
      <c r="G399" s="41">
        <v>101.22</v>
      </c>
      <c r="H399" s="41">
        <v>126.74</v>
      </c>
      <c r="I399" s="41">
        <v>2408.06</v>
      </c>
      <c r="J399" s="56">
        <v>5.1003744352524493E-4</v>
      </c>
    </row>
    <row r="400" spans="1:10" ht="31.5" x14ac:dyDescent="0.25">
      <c r="A400" s="43" t="s">
        <v>353</v>
      </c>
      <c r="B400" s="39" t="s">
        <v>464</v>
      </c>
      <c r="C400" s="38" t="s">
        <v>15</v>
      </c>
      <c r="D400" s="38" t="s">
        <v>465</v>
      </c>
      <c r="E400" s="40" t="s">
        <v>107</v>
      </c>
      <c r="F400" s="39">
        <v>145</v>
      </c>
      <c r="G400" s="41">
        <v>43.45</v>
      </c>
      <c r="H400" s="41">
        <v>54.4</v>
      </c>
      <c r="I400" s="41">
        <v>7888</v>
      </c>
      <c r="J400" s="56">
        <v>1.6707122557274869E-3</v>
      </c>
    </row>
    <row r="401" spans="1:10" ht="31.5" x14ac:dyDescent="0.25">
      <c r="A401" s="43" t="s">
        <v>354</v>
      </c>
      <c r="B401" s="39" t="s">
        <v>468</v>
      </c>
      <c r="C401" s="38" t="s">
        <v>15</v>
      </c>
      <c r="D401" s="38" t="s">
        <v>469</v>
      </c>
      <c r="E401" s="40" t="s">
        <v>25</v>
      </c>
      <c r="F401" s="39">
        <v>19</v>
      </c>
      <c r="G401" s="41">
        <v>55.99</v>
      </c>
      <c r="H401" s="41">
        <v>70.11</v>
      </c>
      <c r="I401" s="41">
        <v>1332.09</v>
      </c>
      <c r="J401" s="56">
        <v>2.8214237940314755E-4</v>
      </c>
    </row>
    <row r="402" spans="1:10" ht="31.5" x14ac:dyDescent="0.25">
      <c r="A402" s="43" t="s">
        <v>357</v>
      </c>
      <c r="B402" s="39" t="s">
        <v>466</v>
      </c>
      <c r="C402" s="38" t="s">
        <v>24</v>
      </c>
      <c r="D402" s="38" t="s">
        <v>467</v>
      </c>
      <c r="E402" s="40" t="s">
        <v>173</v>
      </c>
      <c r="F402" s="39">
        <v>19</v>
      </c>
      <c r="G402" s="41">
        <v>11.64</v>
      </c>
      <c r="H402" s="41">
        <v>14.57</v>
      </c>
      <c r="I402" s="41">
        <v>276.83</v>
      </c>
      <c r="J402" s="56">
        <v>5.8633782169503061E-5</v>
      </c>
    </row>
    <row r="403" spans="1:10" x14ac:dyDescent="0.25">
      <c r="A403" s="43" t="s">
        <v>360</v>
      </c>
      <c r="B403" s="39" t="s">
        <v>1198</v>
      </c>
      <c r="C403" s="38" t="s">
        <v>37</v>
      </c>
      <c r="D403" s="38" t="s">
        <v>1199</v>
      </c>
      <c r="E403" s="40" t="s">
        <v>25</v>
      </c>
      <c r="F403" s="39">
        <v>192</v>
      </c>
      <c r="G403" s="41">
        <v>2.4900000000000002</v>
      </c>
      <c r="H403" s="41">
        <v>3.11</v>
      </c>
      <c r="I403" s="41">
        <v>597.12</v>
      </c>
      <c r="J403" s="56">
        <v>1.2647257887170348E-4</v>
      </c>
    </row>
    <row r="404" spans="1:10" x14ac:dyDescent="0.25">
      <c r="A404" s="43" t="s">
        <v>363</v>
      </c>
      <c r="B404" s="39" t="s">
        <v>1200</v>
      </c>
      <c r="C404" s="38" t="s">
        <v>37</v>
      </c>
      <c r="D404" s="38" t="s">
        <v>1201</v>
      </c>
      <c r="E404" s="40" t="s">
        <v>25</v>
      </c>
      <c r="F404" s="39">
        <v>19</v>
      </c>
      <c r="G404" s="41">
        <v>1.72</v>
      </c>
      <c r="H404" s="41">
        <v>2.15</v>
      </c>
      <c r="I404" s="41">
        <v>40.85</v>
      </c>
      <c r="J404" s="56">
        <v>8.6522053304345631E-6</v>
      </c>
    </row>
    <row r="405" spans="1:10" ht="31.5" x14ac:dyDescent="0.25">
      <c r="A405" s="43" t="s">
        <v>364</v>
      </c>
      <c r="B405" s="39" t="s">
        <v>1202</v>
      </c>
      <c r="C405" s="38" t="s">
        <v>44</v>
      </c>
      <c r="D405" s="38" t="s">
        <v>1203</v>
      </c>
      <c r="E405" s="40" t="s">
        <v>107</v>
      </c>
      <c r="F405" s="39">
        <v>13</v>
      </c>
      <c r="G405" s="41">
        <v>14.36</v>
      </c>
      <c r="H405" s="41">
        <v>17.98</v>
      </c>
      <c r="I405" s="41">
        <v>233.74</v>
      </c>
      <c r="J405" s="56">
        <v>4.9507135224865972E-5</v>
      </c>
    </row>
    <row r="406" spans="1:10" x14ac:dyDescent="0.25">
      <c r="A406" s="18" t="s">
        <v>382</v>
      </c>
      <c r="B406" s="10"/>
      <c r="C406" s="10"/>
      <c r="D406" s="10" t="s">
        <v>440</v>
      </c>
      <c r="E406" s="10"/>
      <c r="F406" s="11"/>
      <c r="G406" s="10"/>
      <c r="H406" s="10"/>
      <c r="I406" s="36">
        <v>31208.54</v>
      </c>
      <c r="J406" s="54">
        <v>6.6101027207608395E-3</v>
      </c>
    </row>
    <row r="407" spans="1:10" ht="47.25" x14ac:dyDescent="0.25">
      <c r="A407" s="43" t="s">
        <v>384</v>
      </c>
      <c r="B407" s="39" t="s">
        <v>396</v>
      </c>
      <c r="C407" s="38" t="s">
        <v>15</v>
      </c>
      <c r="D407" s="38" t="s">
        <v>397</v>
      </c>
      <c r="E407" s="40" t="s">
        <v>107</v>
      </c>
      <c r="F407" s="39">
        <v>20.21</v>
      </c>
      <c r="G407" s="41">
        <v>8.91</v>
      </c>
      <c r="H407" s="41">
        <v>11.15</v>
      </c>
      <c r="I407" s="41">
        <v>225.34</v>
      </c>
      <c r="J407" s="56">
        <v>4.7727979171606473E-5</v>
      </c>
    </row>
    <row r="408" spans="1:10" ht="31.5" x14ac:dyDescent="0.25">
      <c r="A408" s="43" t="s">
        <v>387</v>
      </c>
      <c r="B408" s="39" t="s">
        <v>399</v>
      </c>
      <c r="C408" s="38" t="s">
        <v>15</v>
      </c>
      <c r="D408" s="38" t="s">
        <v>400</v>
      </c>
      <c r="E408" s="40" t="s">
        <v>107</v>
      </c>
      <c r="F408" s="39">
        <v>27.56</v>
      </c>
      <c r="G408" s="41">
        <v>7.08</v>
      </c>
      <c r="H408" s="41">
        <v>8.86</v>
      </c>
      <c r="I408" s="41">
        <v>244.18</v>
      </c>
      <c r="J408" s="56">
        <v>5.1718372033917055E-5</v>
      </c>
    </row>
    <row r="409" spans="1:10" ht="47.25" x14ac:dyDescent="0.25">
      <c r="A409" s="43" t="s">
        <v>390</v>
      </c>
      <c r="B409" s="39" t="s">
        <v>402</v>
      </c>
      <c r="C409" s="38" t="s">
        <v>15</v>
      </c>
      <c r="D409" s="38" t="s">
        <v>403</v>
      </c>
      <c r="E409" s="40" t="s">
        <v>107</v>
      </c>
      <c r="F409" s="39">
        <v>145</v>
      </c>
      <c r="G409" s="41">
        <v>6.37</v>
      </c>
      <c r="H409" s="41">
        <v>7.97</v>
      </c>
      <c r="I409" s="41">
        <v>1155.6500000000001</v>
      </c>
      <c r="J409" s="56">
        <v>2.4477163011301604E-4</v>
      </c>
    </row>
    <row r="410" spans="1:10" x14ac:dyDescent="0.25">
      <c r="A410" s="43" t="s">
        <v>393</v>
      </c>
      <c r="B410" s="39" t="s">
        <v>454</v>
      </c>
      <c r="C410" s="38" t="s">
        <v>172</v>
      </c>
      <c r="D410" s="38" t="s">
        <v>455</v>
      </c>
      <c r="E410" s="40" t="s">
        <v>107</v>
      </c>
      <c r="F410" s="39">
        <v>1425.6</v>
      </c>
      <c r="G410" s="41">
        <v>11.27</v>
      </c>
      <c r="H410" s="41">
        <v>14.11</v>
      </c>
      <c r="I410" s="41">
        <v>20115.21</v>
      </c>
      <c r="J410" s="56">
        <v>4.2604878135816555E-3</v>
      </c>
    </row>
    <row r="411" spans="1:10" ht="31.5" x14ac:dyDescent="0.25">
      <c r="A411" s="43" t="s">
        <v>394</v>
      </c>
      <c r="B411" s="39" t="s">
        <v>1204</v>
      </c>
      <c r="C411" s="38" t="s">
        <v>24</v>
      </c>
      <c r="D411" s="38" t="s">
        <v>1205</v>
      </c>
      <c r="E411" s="40" t="s">
        <v>107</v>
      </c>
      <c r="F411" s="39">
        <v>6</v>
      </c>
      <c r="G411" s="41">
        <v>34.950000000000003</v>
      </c>
      <c r="H411" s="41">
        <v>43.76</v>
      </c>
      <c r="I411" s="41">
        <v>262.56</v>
      </c>
      <c r="J411" s="56">
        <v>5.5611334921882471E-5</v>
      </c>
    </row>
    <row r="412" spans="1:10" ht="31.5" x14ac:dyDescent="0.25">
      <c r="A412" s="43" t="s">
        <v>395</v>
      </c>
      <c r="B412" s="39" t="s">
        <v>1206</v>
      </c>
      <c r="C412" s="38" t="s">
        <v>24</v>
      </c>
      <c r="D412" s="38" t="s">
        <v>1207</v>
      </c>
      <c r="E412" s="40" t="s">
        <v>107</v>
      </c>
      <c r="F412" s="39">
        <v>19.5</v>
      </c>
      <c r="G412" s="41">
        <v>21.7</v>
      </c>
      <c r="H412" s="41">
        <v>27.17</v>
      </c>
      <c r="I412" s="41">
        <v>529.80999999999995</v>
      </c>
      <c r="J412" s="56">
        <v>1.1221603197350148E-4</v>
      </c>
    </row>
    <row r="413" spans="1:10" ht="31.5" x14ac:dyDescent="0.25">
      <c r="A413" s="43" t="s">
        <v>398</v>
      </c>
      <c r="B413" s="39" t="s">
        <v>452</v>
      </c>
      <c r="C413" s="38" t="s">
        <v>37</v>
      </c>
      <c r="D413" s="38" t="s">
        <v>453</v>
      </c>
      <c r="E413" s="40" t="s">
        <v>25</v>
      </c>
      <c r="F413" s="39">
        <v>51</v>
      </c>
      <c r="G413" s="41">
        <v>53.48</v>
      </c>
      <c r="H413" s="41">
        <v>66.959999999999994</v>
      </c>
      <c r="I413" s="41">
        <v>3414.96</v>
      </c>
      <c r="J413" s="56">
        <v>7.23303185195124E-4</v>
      </c>
    </row>
    <row r="414" spans="1:10" ht="31.5" x14ac:dyDescent="0.25">
      <c r="A414" s="43" t="s">
        <v>401</v>
      </c>
      <c r="B414" s="39" t="s">
        <v>450</v>
      </c>
      <c r="C414" s="38" t="s">
        <v>172</v>
      </c>
      <c r="D414" s="38" t="s">
        <v>451</v>
      </c>
      <c r="E414" s="40" t="s">
        <v>25</v>
      </c>
      <c r="F414" s="39">
        <v>51</v>
      </c>
      <c r="G414" s="41">
        <v>46</v>
      </c>
      <c r="H414" s="41">
        <v>57.6</v>
      </c>
      <c r="I414" s="41">
        <v>2937.6</v>
      </c>
      <c r="J414" s="56">
        <v>6.2219628833989167E-4</v>
      </c>
    </row>
    <row r="415" spans="1:10" ht="31.5" x14ac:dyDescent="0.25">
      <c r="A415" s="43" t="s">
        <v>404</v>
      </c>
      <c r="B415" s="39" t="s">
        <v>1208</v>
      </c>
      <c r="C415" s="38" t="s">
        <v>15</v>
      </c>
      <c r="D415" s="38" t="s">
        <v>1209</v>
      </c>
      <c r="E415" s="40" t="s">
        <v>107</v>
      </c>
      <c r="F415" s="39">
        <v>10.37</v>
      </c>
      <c r="G415" s="41">
        <v>26.5</v>
      </c>
      <c r="H415" s="41">
        <v>33.18</v>
      </c>
      <c r="I415" s="41">
        <v>344.07</v>
      </c>
      <c r="J415" s="56">
        <v>7.287550276726121E-5</v>
      </c>
    </row>
    <row r="416" spans="1:10" ht="31.5" x14ac:dyDescent="0.25">
      <c r="A416" s="43" t="s">
        <v>407</v>
      </c>
      <c r="B416" s="39" t="s">
        <v>448</v>
      </c>
      <c r="C416" s="38" t="s">
        <v>37</v>
      </c>
      <c r="D416" s="38" t="s">
        <v>449</v>
      </c>
      <c r="E416" s="40" t="s">
        <v>25</v>
      </c>
      <c r="F416" s="39">
        <v>1</v>
      </c>
      <c r="G416" s="41">
        <v>17.84</v>
      </c>
      <c r="H416" s="41">
        <v>22.33</v>
      </c>
      <c r="I416" s="41">
        <v>22.33</v>
      </c>
      <c r="J416" s="56">
        <v>4.7295898415814884E-6</v>
      </c>
    </row>
    <row r="417" spans="1:10" x14ac:dyDescent="0.25">
      <c r="A417" s="43" t="s">
        <v>408</v>
      </c>
      <c r="B417" s="39" t="s">
        <v>1210</v>
      </c>
      <c r="C417" s="38" t="s">
        <v>44</v>
      </c>
      <c r="D417" s="38" t="s">
        <v>1211</v>
      </c>
      <c r="E417" s="40" t="s">
        <v>518</v>
      </c>
      <c r="F417" s="39">
        <v>15.3</v>
      </c>
      <c r="G417" s="41">
        <v>17.600000000000001</v>
      </c>
      <c r="H417" s="41">
        <v>22.03</v>
      </c>
      <c r="I417" s="41">
        <v>337.05</v>
      </c>
      <c r="J417" s="56">
        <v>7.1388636637037198E-5</v>
      </c>
    </row>
    <row r="418" spans="1:10" ht="31.5" x14ac:dyDescent="0.25">
      <c r="A418" s="43" t="s">
        <v>409</v>
      </c>
      <c r="B418" s="39" t="s">
        <v>1212</v>
      </c>
      <c r="C418" s="38" t="s">
        <v>44</v>
      </c>
      <c r="D418" s="38" t="s">
        <v>1213</v>
      </c>
      <c r="E418" s="40" t="s">
        <v>219</v>
      </c>
      <c r="F418" s="39">
        <v>1</v>
      </c>
      <c r="G418" s="41">
        <v>1293.55</v>
      </c>
      <c r="H418" s="41">
        <v>1619.78</v>
      </c>
      <c r="I418" s="41">
        <v>1619.78</v>
      </c>
      <c r="J418" s="56">
        <v>3.4307635618436466E-4</v>
      </c>
    </row>
    <row r="419" spans="1:10" x14ac:dyDescent="0.25">
      <c r="A419" s="18" t="s">
        <v>439</v>
      </c>
      <c r="B419" s="10"/>
      <c r="C419" s="10"/>
      <c r="D419" s="10" t="s">
        <v>383</v>
      </c>
      <c r="E419" s="10"/>
      <c r="F419" s="11"/>
      <c r="G419" s="10"/>
      <c r="H419" s="10"/>
      <c r="I419" s="36">
        <v>212082.45</v>
      </c>
      <c r="J419" s="54">
        <v>4.4919973179476665E-2</v>
      </c>
    </row>
    <row r="420" spans="1:10" x14ac:dyDescent="0.25">
      <c r="A420" s="17" t="s">
        <v>441</v>
      </c>
      <c r="B420" s="12"/>
      <c r="C420" s="12"/>
      <c r="D420" s="12" t="s">
        <v>1214</v>
      </c>
      <c r="E420" s="12"/>
      <c r="F420" s="13"/>
      <c r="G420" s="12"/>
      <c r="H420" s="12"/>
      <c r="I420" s="37">
        <v>70995.05</v>
      </c>
      <c r="J420" s="55">
        <v>1.5037056304638148E-2</v>
      </c>
    </row>
    <row r="421" spans="1:10" ht="47.25" x14ac:dyDescent="0.25">
      <c r="A421" s="43" t="s">
        <v>1215</v>
      </c>
      <c r="B421" s="39" t="s">
        <v>425</v>
      </c>
      <c r="C421" s="38" t="s">
        <v>15</v>
      </c>
      <c r="D421" s="38" t="s">
        <v>426</v>
      </c>
      <c r="E421" s="40" t="s">
        <v>107</v>
      </c>
      <c r="F421" s="39">
        <v>1724.89</v>
      </c>
      <c r="G421" s="41">
        <v>3.52</v>
      </c>
      <c r="H421" s="41">
        <v>4.4000000000000004</v>
      </c>
      <c r="I421" s="41">
        <v>7589.51</v>
      </c>
      <c r="J421" s="56">
        <v>1.607490792592079E-3</v>
      </c>
    </row>
    <row r="422" spans="1:10" ht="47.25" x14ac:dyDescent="0.25">
      <c r="A422" s="43" t="s">
        <v>1216</v>
      </c>
      <c r="B422" s="39" t="s">
        <v>423</v>
      </c>
      <c r="C422" s="38" t="s">
        <v>15</v>
      </c>
      <c r="D422" s="38" t="s">
        <v>424</v>
      </c>
      <c r="E422" s="40" t="s">
        <v>107</v>
      </c>
      <c r="F422" s="39">
        <v>5413.4</v>
      </c>
      <c r="G422" s="41">
        <v>5.81</v>
      </c>
      <c r="H422" s="41">
        <v>7.27</v>
      </c>
      <c r="I422" s="41">
        <v>39355.410000000003</v>
      </c>
      <c r="J422" s="56">
        <v>8.335644753572527E-3</v>
      </c>
    </row>
    <row r="423" spans="1:10" ht="47.25" x14ac:dyDescent="0.25">
      <c r="A423" s="43" t="s">
        <v>1217</v>
      </c>
      <c r="B423" s="39" t="s">
        <v>1218</v>
      </c>
      <c r="C423" s="38" t="s">
        <v>15</v>
      </c>
      <c r="D423" s="38" t="s">
        <v>1219</v>
      </c>
      <c r="E423" s="40" t="s">
        <v>107</v>
      </c>
      <c r="F423" s="39">
        <v>341.03</v>
      </c>
      <c r="G423" s="41">
        <v>9.41</v>
      </c>
      <c r="H423" s="41">
        <v>11.78</v>
      </c>
      <c r="I423" s="41">
        <v>4017.33</v>
      </c>
      <c r="J423" s="56">
        <v>8.5088773660011471E-4</v>
      </c>
    </row>
    <row r="424" spans="1:10" ht="47.25" x14ac:dyDescent="0.25">
      <c r="A424" s="43" t="s">
        <v>1220</v>
      </c>
      <c r="B424" s="39" t="s">
        <v>435</v>
      </c>
      <c r="C424" s="38" t="s">
        <v>15</v>
      </c>
      <c r="D424" s="38" t="s">
        <v>436</v>
      </c>
      <c r="E424" s="40" t="s">
        <v>107</v>
      </c>
      <c r="F424" s="39">
        <v>70.59</v>
      </c>
      <c r="G424" s="41">
        <v>14.46</v>
      </c>
      <c r="H424" s="41">
        <v>18.100000000000001</v>
      </c>
      <c r="I424" s="41">
        <v>1277.67</v>
      </c>
      <c r="J424" s="56">
        <v>2.7061598982953071E-4</v>
      </c>
    </row>
    <row r="425" spans="1:10" ht="47.25" x14ac:dyDescent="0.25">
      <c r="A425" s="43" t="s">
        <v>1221</v>
      </c>
      <c r="B425" s="39" t="s">
        <v>1222</v>
      </c>
      <c r="C425" s="38" t="s">
        <v>15</v>
      </c>
      <c r="D425" s="38" t="s">
        <v>1223</v>
      </c>
      <c r="E425" s="40" t="s">
        <v>107</v>
      </c>
      <c r="F425" s="39">
        <v>9.7899999999999991</v>
      </c>
      <c r="G425" s="41">
        <v>15.65</v>
      </c>
      <c r="H425" s="41">
        <v>19.59</v>
      </c>
      <c r="I425" s="41">
        <v>191.78</v>
      </c>
      <c r="J425" s="56">
        <v>4.061982713025069E-5</v>
      </c>
    </row>
    <row r="426" spans="1:10" ht="47.25" x14ac:dyDescent="0.25">
      <c r="A426" s="43" t="s">
        <v>1224</v>
      </c>
      <c r="B426" s="39" t="s">
        <v>385</v>
      </c>
      <c r="C426" s="38" t="s">
        <v>15</v>
      </c>
      <c r="D426" s="38" t="s">
        <v>386</v>
      </c>
      <c r="E426" s="40" t="s">
        <v>107</v>
      </c>
      <c r="F426" s="39">
        <v>111.08</v>
      </c>
      <c r="G426" s="41">
        <v>25.09</v>
      </c>
      <c r="H426" s="41">
        <v>31.41</v>
      </c>
      <c r="I426" s="41">
        <v>3489.02</v>
      </c>
      <c r="J426" s="56">
        <v>7.389894110646952E-4</v>
      </c>
    </row>
    <row r="427" spans="1:10" ht="47.25" x14ac:dyDescent="0.25">
      <c r="A427" s="43" t="s">
        <v>1225</v>
      </c>
      <c r="B427" s="39" t="s">
        <v>1226</v>
      </c>
      <c r="C427" s="38" t="s">
        <v>15</v>
      </c>
      <c r="D427" s="38" t="s">
        <v>1227</v>
      </c>
      <c r="E427" s="40" t="s">
        <v>107</v>
      </c>
      <c r="F427" s="39">
        <v>28.08</v>
      </c>
      <c r="G427" s="41">
        <v>34.06</v>
      </c>
      <c r="H427" s="41">
        <v>42.64</v>
      </c>
      <c r="I427" s="41">
        <v>1197.33</v>
      </c>
      <c r="J427" s="56">
        <v>2.5359963300585593E-4</v>
      </c>
    </row>
    <row r="428" spans="1:10" ht="47.25" x14ac:dyDescent="0.25">
      <c r="A428" s="43" t="s">
        <v>1228</v>
      </c>
      <c r="B428" s="39" t="s">
        <v>1229</v>
      </c>
      <c r="C428" s="38" t="s">
        <v>15</v>
      </c>
      <c r="D428" s="38" t="s">
        <v>1230</v>
      </c>
      <c r="E428" s="40" t="s">
        <v>107</v>
      </c>
      <c r="F428" s="39">
        <v>142.91999999999999</v>
      </c>
      <c r="G428" s="41">
        <v>65.89</v>
      </c>
      <c r="H428" s="41">
        <v>82.5</v>
      </c>
      <c r="I428" s="41">
        <v>11790.9</v>
      </c>
      <c r="J428" s="56">
        <v>2.4973632271877819E-3</v>
      </c>
    </row>
    <row r="429" spans="1:10" x14ac:dyDescent="0.25">
      <c r="A429" s="43" t="s">
        <v>1231</v>
      </c>
      <c r="B429" s="39" t="s">
        <v>433</v>
      </c>
      <c r="C429" s="38" t="s">
        <v>28</v>
      </c>
      <c r="D429" s="38" t="s">
        <v>434</v>
      </c>
      <c r="E429" s="40" t="s">
        <v>107</v>
      </c>
      <c r="F429" s="39">
        <v>7.7</v>
      </c>
      <c r="G429" s="41">
        <v>48.25</v>
      </c>
      <c r="H429" s="41">
        <v>60.41</v>
      </c>
      <c r="I429" s="41">
        <v>465.15</v>
      </c>
      <c r="J429" s="56">
        <v>9.8520766449244483E-5</v>
      </c>
    </row>
    <row r="430" spans="1:10" ht="31.5" x14ac:dyDescent="0.25">
      <c r="A430" s="43" t="s">
        <v>1232</v>
      </c>
      <c r="B430" s="39" t="s">
        <v>1233</v>
      </c>
      <c r="C430" s="38" t="s">
        <v>44</v>
      </c>
      <c r="D430" s="38" t="s">
        <v>1234</v>
      </c>
      <c r="E430" s="40" t="s">
        <v>107</v>
      </c>
      <c r="F430" s="39">
        <v>85</v>
      </c>
      <c r="G430" s="41">
        <v>15.23</v>
      </c>
      <c r="H430" s="41">
        <v>19.07</v>
      </c>
      <c r="I430" s="41">
        <v>1620.95</v>
      </c>
      <c r="J430" s="56">
        <v>3.433241672060687E-4</v>
      </c>
    </row>
    <row r="431" spans="1:10" x14ac:dyDescent="0.25">
      <c r="A431" s="17" t="s">
        <v>442</v>
      </c>
      <c r="B431" s="12"/>
      <c r="C431" s="12"/>
      <c r="D431" s="12" t="s">
        <v>1235</v>
      </c>
      <c r="E431" s="12"/>
      <c r="F431" s="13"/>
      <c r="G431" s="12"/>
      <c r="H431" s="12"/>
      <c r="I431" s="37">
        <v>15840.44</v>
      </c>
      <c r="J431" s="55">
        <v>3.3550731800349788E-3</v>
      </c>
    </row>
    <row r="432" spans="1:10" ht="47.25" x14ac:dyDescent="0.25">
      <c r="A432" s="43" t="s">
        <v>1236</v>
      </c>
      <c r="B432" s="39" t="s">
        <v>1237</v>
      </c>
      <c r="C432" s="38" t="s">
        <v>15</v>
      </c>
      <c r="D432" s="38" t="s">
        <v>1238</v>
      </c>
      <c r="E432" s="40" t="s">
        <v>107</v>
      </c>
      <c r="F432" s="39">
        <v>5.17</v>
      </c>
      <c r="G432" s="41">
        <v>4.83</v>
      </c>
      <c r="H432" s="41">
        <v>6.04</v>
      </c>
      <c r="I432" s="41">
        <v>31.22</v>
      </c>
      <c r="J432" s="56">
        <v>6.6125299979477859E-6</v>
      </c>
    </row>
    <row r="433" spans="1:10" ht="47.25" x14ac:dyDescent="0.25">
      <c r="A433" s="43" t="s">
        <v>1239</v>
      </c>
      <c r="B433" s="39" t="s">
        <v>402</v>
      </c>
      <c r="C433" s="38" t="s">
        <v>15</v>
      </c>
      <c r="D433" s="38" t="s">
        <v>403</v>
      </c>
      <c r="E433" s="40" t="s">
        <v>107</v>
      </c>
      <c r="F433" s="39">
        <v>1467.3</v>
      </c>
      <c r="G433" s="41">
        <v>6.37</v>
      </c>
      <c r="H433" s="41">
        <v>7.97</v>
      </c>
      <c r="I433" s="41">
        <v>11694.38</v>
      </c>
      <c r="J433" s="56">
        <v>2.476919876918662E-3</v>
      </c>
    </row>
    <row r="434" spans="1:10" ht="47.25" x14ac:dyDescent="0.25">
      <c r="A434" s="43" t="s">
        <v>1240</v>
      </c>
      <c r="B434" s="39" t="s">
        <v>1241</v>
      </c>
      <c r="C434" s="38" t="s">
        <v>15</v>
      </c>
      <c r="D434" s="38" t="s">
        <v>1242</v>
      </c>
      <c r="E434" s="40" t="s">
        <v>107</v>
      </c>
      <c r="F434" s="39">
        <v>86.17</v>
      </c>
      <c r="G434" s="41">
        <v>9.75</v>
      </c>
      <c r="H434" s="41">
        <v>12.2</v>
      </c>
      <c r="I434" s="41">
        <v>1051.27</v>
      </c>
      <c r="J434" s="56">
        <v>2.2266349810834622E-4</v>
      </c>
    </row>
    <row r="435" spans="1:10" ht="47.25" x14ac:dyDescent="0.25">
      <c r="A435" s="43" t="s">
        <v>1243</v>
      </c>
      <c r="B435" s="39" t="s">
        <v>396</v>
      </c>
      <c r="C435" s="38" t="s">
        <v>15</v>
      </c>
      <c r="D435" s="38" t="s">
        <v>397</v>
      </c>
      <c r="E435" s="40" t="s">
        <v>107</v>
      </c>
      <c r="F435" s="39">
        <v>44.77</v>
      </c>
      <c r="G435" s="41">
        <v>8.91</v>
      </c>
      <c r="H435" s="41">
        <v>11.15</v>
      </c>
      <c r="I435" s="41">
        <v>499.18</v>
      </c>
      <c r="J435" s="56">
        <v>1.0572846650786599E-4</v>
      </c>
    </row>
    <row r="436" spans="1:10" ht="47.25" x14ac:dyDescent="0.25">
      <c r="A436" s="43" t="s">
        <v>1244</v>
      </c>
      <c r="B436" s="39" t="s">
        <v>1245</v>
      </c>
      <c r="C436" s="38" t="s">
        <v>15</v>
      </c>
      <c r="D436" s="38" t="s">
        <v>1246</v>
      </c>
      <c r="E436" s="40" t="s">
        <v>107</v>
      </c>
      <c r="F436" s="39">
        <v>8.19</v>
      </c>
      <c r="G436" s="41">
        <v>5.87</v>
      </c>
      <c r="H436" s="41">
        <v>7.35</v>
      </c>
      <c r="I436" s="41">
        <v>60.19</v>
      </c>
      <c r="J436" s="56">
        <v>1.2748500338772494E-5</v>
      </c>
    </row>
    <row r="437" spans="1:10" ht="47.25" x14ac:dyDescent="0.25">
      <c r="A437" s="43" t="s">
        <v>1247</v>
      </c>
      <c r="B437" s="39" t="s">
        <v>405</v>
      </c>
      <c r="C437" s="38" t="s">
        <v>15</v>
      </c>
      <c r="D437" s="38" t="s">
        <v>406</v>
      </c>
      <c r="E437" s="40" t="s">
        <v>107</v>
      </c>
      <c r="F437" s="39">
        <v>90.84</v>
      </c>
      <c r="G437" s="41">
        <v>9.49</v>
      </c>
      <c r="H437" s="41">
        <v>11.88</v>
      </c>
      <c r="I437" s="41">
        <v>1079.17</v>
      </c>
      <c r="J437" s="56">
        <v>2.2857283785667244E-4</v>
      </c>
    </row>
    <row r="438" spans="1:10" ht="31.5" x14ac:dyDescent="0.25">
      <c r="A438" s="43" t="s">
        <v>1248</v>
      </c>
      <c r="B438" s="39" t="s">
        <v>1249</v>
      </c>
      <c r="C438" s="38" t="s">
        <v>15</v>
      </c>
      <c r="D438" s="38" t="s">
        <v>1250</v>
      </c>
      <c r="E438" s="40" t="s">
        <v>107</v>
      </c>
      <c r="F438" s="39">
        <v>9.7899999999999991</v>
      </c>
      <c r="G438" s="41">
        <v>12.76</v>
      </c>
      <c r="H438" s="41">
        <v>15.97</v>
      </c>
      <c r="I438" s="41">
        <v>156.34</v>
      </c>
      <c r="J438" s="56">
        <v>3.3113483019832058E-5</v>
      </c>
    </row>
    <row r="439" spans="1:10" ht="31.5" x14ac:dyDescent="0.25">
      <c r="A439" s="43" t="s">
        <v>1251</v>
      </c>
      <c r="B439" s="39" t="s">
        <v>1208</v>
      </c>
      <c r="C439" s="38" t="s">
        <v>15</v>
      </c>
      <c r="D439" s="38" t="s">
        <v>1209</v>
      </c>
      <c r="E439" s="40" t="s">
        <v>107</v>
      </c>
      <c r="F439" s="39">
        <v>16.22</v>
      </c>
      <c r="G439" s="41">
        <v>26.5</v>
      </c>
      <c r="H439" s="41">
        <v>33.18</v>
      </c>
      <c r="I439" s="41">
        <v>538.16999999999996</v>
      </c>
      <c r="J439" s="56">
        <v>1.1398671585507879E-4</v>
      </c>
    </row>
    <row r="440" spans="1:10" ht="31.5" x14ac:dyDescent="0.25">
      <c r="A440" s="43" t="s">
        <v>1252</v>
      </c>
      <c r="B440" s="39" t="s">
        <v>1253</v>
      </c>
      <c r="C440" s="38" t="s">
        <v>15</v>
      </c>
      <c r="D440" s="38" t="s">
        <v>1254</v>
      </c>
      <c r="E440" s="40" t="s">
        <v>107</v>
      </c>
      <c r="F440" s="39">
        <v>17.98</v>
      </c>
      <c r="G440" s="41">
        <v>32.450000000000003</v>
      </c>
      <c r="H440" s="41">
        <v>40.630000000000003</v>
      </c>
      <c r="I440" s="41">
        <v>730.52</v>
      </c>
      <c r="J440" s="56">
        <v>1.5472727143180066E-4</v>
      </c>
    </row>
    <row r="441" spans="1:10" x14ac:dyDescent="0.25">
      <c r="A441" s="17" t="s">
        <v>443</v>
      </c>
      <c r="B441" s="12"/>
      <c r="C441" s="12"/>
      <c r="D441" s="12" t="s">
        <v>1255</v>
      </c>
      <c r="E441" s="12"/>
      <c r="F441" s="13"/>
      <c r="G441" s="12"/>
      <c r="H441" s="12"/>
      <c r="I441" s="37">
        <v>10898.66</v>
      </c>
      <c r="J441" s="55">
        <v>2.3083829656448951E-3</v>
      </c>
    </row>
    <row r="442" spans="1:10" ht="31.5" x14ac:dyDescent="0.25">
      <c r="A442" s="43" t="s">
        <v>1256</v>
      </c>
      <c r="B442" s="39" t="s">
        <v>421</v>
      </c>
      <c r="C442" s="38" t="s">
        <v>15</v>
      </c>
      <c r="D442" s="38" t="s">
        <v>422</v>
      </c>
      <c r="E442" s="40" t="s">
        <v>25</v>
      </c>
      <c r="F442" s="39">
        <v>3</v>
      </c>
      <c r="G442" s="41">
        <v>15.61</v>
      </c>
      <c r="H442" s="41">
        <v>19.54</v>
      </c>
      <c r="I442" s="41">
        <v>58.62</v>
      </c>
      <c r="J442" s="56">
        <v>1.2415967600246612E-5</v>
      </c>
    </row>
    <row r="443" spans="1:10" ht="31.5" x14ac:dyDescent="0.25">
      <c r="A443" s="43" t="s">
        <v>1257</v>
      </c>
      <c r="B443" s="39" t="s">
        <v>418</v>
      </c>
      <c r="C443" s="38" t="s">
        <v>15</v>
      </c>
      <c r="D443" s="38" t="s">
        <v>1258</v>
      </c>
      <c r="E443" s="40" t="s">
        <v>25</v>
      </c>
      <c r="F443" s="39">
        <v>22</v>
      </c>
      <c r="G443" s="41">
        <v>16.57</v>
      </c>
      <c r="H443" s="41">
        <v>20.74</v>
      </c>
      <c r="I443" s="41">
        <v>456.28</v>
      </c>
      <c r="J443" s="56">
        <v>9.664206237871927E-5</v>
      </c>
    </row>
    <row r="444" spans="1:10" ht="31.5" x14ac:dyDescent="0.25">
      <c r="A444" s="43" t="s">
        <v>1259</v>
      </c>
      <c r="B444" s="39" t="s">
        <v>420</v>
      </c>
      <c r="C444" s="38" t="s">
        <v>15</v>
      </c>
      <c r="D444" s="38" t="s">
        <v>1260</v>
      </c>
      <c r="E444" s="40" t="s">
        <v>25</v>
      </c>
      <c r="F444" s="39">
        <v>5</v>
      </c>
      <c r="G444" s="41">
        <v>79.64</v>
      </c>
      <c r="H444" s="41">
        <v>99.72</v>
      </c>
      <c r="I444" s="41">
        <v>498.6</v>
      </c>
      <c r="J444" s="56">
        <v>1.0560562001847425E-4</v>
      </c>
    </row>
    <row r="445" spans="1:10" ht="31.5" x14ac:dyDescent="0.25">
      <c r="A445" s="43" t="s">
        <v>1261</v>
      </c>
      <c r="B445" s="39" t="s">
        <v>419</v>
      </c>
      <c r="C445" s="38" t="s">
        <v>15</v>
      </c>
      <c r="D445" s="38" t="s">
        <v>1262</v>
      </c>
      <c r="E445" s="40" t="s">
        <v>25</v>
      </c>
      <c r="F445" s="39">
        <v>27</v>
      </c>
      <c r="G445" s="41">
        <v>81.540000000000006</v>
      </c>
      <c r="H445" s="41">
        <v>102.1</v>
      </c>
      <c r="I445" s="41">
        <v>2756.7</v>
      </c>
      <c r="J445" s="56">
        <v>5.8388089190719605E-4</v>
      </c>
    </row>
    <row r="446" spans="1:10" ht="31.5" x14ac:dyDescent="0.25">
      <c r="A446" s="43" t="s">
        <v>1263</v>
      </c>
      <c r="B446" s="39" t="s">
        <v>1264</v>
      </c>
      <c r="C446" s="38" t="s">
        <v>15</v>
      </c>
      <c r="D446" s="38" t="s">
        <v>1265</v>
      </c>
      <c r="E446" s="40" t="s">
        <v>25</v>
      </c>
      <c r="F446" s="39">
        <v>4</v>
      </c>
      <c r="G446" s="41">
        <v>85.99</v>
      </c>
      <c r="H446" s="41">
        <v>107.67</v>
      </c>
      <c r="I446" s="41">
        <v>430.68</v>
      </c>
      <c r="J446" s="56">
        <v>9.1219872502118916E-5</v>
      </c>
    </row>
    <row r="447" spans="1:10" ht="31.5" x14ac:dyDescent="0.25">
      <c r="A447" s="43" t="s">
        <v>1266</v>
      </c>
      <c r="B447" s="39" t="s">
        <v>1267</v>
      </c>
      <c r="C447" s="38" t="s">
        <v>15</v>
      </c>
      <c r="D447" s="38" t="s">
        <v>1268</v>
      </c>
      <c r="E447" s="40" t="s">
        <v>25</v>
      </c>
      <c r="F447" s="39">
        <v>4</v>
      </c>
      <c r="G447" s="41">
        <v>105.25</v>
      </c>
      <c r="H447" s="41">
        <v>131.79</v>
      </c>
      <c r="I447" s="41">
        <v>527.16</v>
      </c>
      <c r="J447" s="56">
        <v>1.1165475059955653E-4</v>
      </c>
    </row>
    <row r="448" spans="1:10" ht="31.5" x14ac:dyDescent="0.25">
      <c r="A448" s="43" t="s">
        <v>1269</v>
      </c>
      <c r="B448" s="39" t="s">
        <v>456</v>
      </c>
      <c r="C448" s="38" t="s">
        <v>15</v>
      </c>
      <c r="D448" s="38" t="s">
        <v>1270</v>
      </c>
      <c r="E448" s="40" t="s">
        <v>25</v>
      </c>
      <c r="F448" s="39">
        <v>2</v>
      </c>
      <c r="G448" s="41">
        <v>110.27</v>
      </c>
      <c r="H448" s="41">
        <v>138.08000000000001</v>
      </c>
      <c r="I448" s="41">
        <v>276.16000000000003</v>
      </c>
      <c r="J448" s="56">
        <v>5.849187329382642E-5</v>
      </c>
    </row>
    <row r="449" spans="1:10" x14ac:dyDescent="0.25">
      <c r="A449" s="43" t="s">
        <v>1271</v>
      </c>
      <c r="B449" s="39" t="s">
        <v>1272</v>
      </c>
      <c r="C449" s="38" t="s">
        <v>28</v>
      </c>
      <c r="D449" s="38" t="s">
        <v>1273</v>
      </c>
      <c r="E449" s="40" t="s">
        <v>25</v>
      </c>
      <c r="F449" s="39">
        <v>4</v>
      </c>
      <c r="G449" s="41">
        <v>166.82</v>
      </c>
      <c r="H449" s="41">
        <v>208.89</v>
      </c>
      <c r="I449" s="41">
        <v>835.56</v>
      </c>
      <c r="J449" s="56">
        <v>1.7697519426922652E-4</v>
      </c>
    </row>
    <row r="450" spans="1:10" x14ac:dyDescent="0.25">
      <c r="A450" s="43" t="s">
        <v>1274</v>
      </c>
      <c r="B450" s="39" t="s">
        <v>1275</v>
      </c>
      <c r="C450" s="38" t="s">
        <v>28</v>
      </c>
      <c r="D450" s="38" t="s">
        <v>1276</v>
      </c>
      <c r="E450" s="40" t="s">
        <v>25</v>
      </c>
      <c r="F450" s="39">
        <v>2</v>
      </c>
      <c r="G450" s="41">
        <v>1278.6099999999999</v>
      </c>
      <c r="H450" s="41">
        <v>1601.07</v>
      </c>
      <c r="I450" s="41">
        <v>3202.14</v>
      </c>
      <c r="J450" s="56">
        <v>6.7822699576004244E-4</v>
      </c>
    </row>
    <row r="451" spans="1:10" ht="31.5" x14ac:dyDescent="0.25">
      <c r="A451" s="43" t="s">
        <v>1277</v>
      </c>
      <c r="B451" s="39" t="s">
        <v>1278</v>
      </c>
      <c r="C451" s="38" t="s">
        <v>44</v>
      </c>
      <c r="D451" s="38" t="s">
        <v>1279</v>
      </c>
      <c r="E451" s="40" t="s">
        <v>219</v>
      </c>
      <c r="F451" s="39">
        <v>2</v>
      </c>
      <c r="G451" s="41">
        <v>212</v>
      </c>
      <c r="H451" s="41">
        <v>265.45999999999998</v>
      </c>
      <c r="I451" s="41">
        <v>530.91999999999996</v>
      </c>
      <c r="J451" s="56">
        <v>1.124511347376822E-4</v>
      </c>
    </row>
    <row r="452" spans="1:10" ht="31.5" x14ac:dyDescent="0.25">
      <c r="A452" s="43" t="s">
        <v>1280</v>
      </c>
      <c r="B452" s="39" t="s">
        <v>1281</v>
      </c>
      <c r="C452" s="38" t="s">
        <v>44</v>
      </c>
      <c r="D452" s="38" t="s">
        <v>1282</v>
      </c>
      <c r="E452" s="40" t="s">
        <v>219</v>
      </c>
      <c r="F452" s="39">
        <v>1</v>
      </c>
      <c r="G452" s="41">
        <v>236.28</v>
      </c>
      <c r="H452" s="41">
        <v>295.86</v>
      </c>
      <c r="I452" s="41">
        <v>295.86</v>
      </c>
      <c r="J452" s="56">
        <v>6.2664417847304034E-5</v>
      </c>
    </row>
    <row r="453" spans="1:10" ht="31.5" x14ac:dyDescent="0.25">
      <c r="A453" s="43" t="s">
        <v>1283</v>
      </c>
      <c r="B453" s="39" t="s">
        <v>1284</v>
      </c>
      <c r="C453" s="38" t="s">
        <v>44</v>
      </c>
      <c r="D453" s="38" t="s">
        <v>1285</v>
      </c>
      <c r="E453" s="40" t="s">
        <v>304</v>
      </c>
      <c r="F453" s="39">
        <v>1</v>
      </c>
      <c r="G453" s="41">
        <v>822.54</v>
      </c>
      <c r="H453" s="41">
        <v>1029.98</v>
      </c>
      <c r="I453" s="41">
        <v>1029.98</v>
      </c>
      <c r="J453" s="56">
        <v>2.1815418473050165E-4</v>
      </c>
    </row>
    <row r="454" spans="1:10" x14ac:dyDescent="0.25">
      <c r="A454" s="17" t="s">
        <v>444</v>
      </c>
      <c r="B454" s="12"/>
      <c r="C454" s="12"/>
      <c r="D454" s="12" t="s">
        <v>1286</v>
      </c>
      <c r="E454" s="12"/>
      <c r="F454" s="13"/>
      <c r="G454" s="12"/>
      <c r="H454" s="12"/>
      <c r="I454" s="37">
        <v>15634.96</v>
      </c>
      <c r="J454" s="55">
        <v>3.3115516341035785E-3</v>
      </c>
    </row>
    <row r="455" spans="1:10" ht="47.25" x14ac:dyDescent="0.25">
      <c r="A455" s="43" t="s">
        <v>1287</v>
      </c>
      <c r="B455" s="39" t="s">
        <v>1288</v>
      </c>
      <c r="C455" s="38" t="s">
        <v>15</v>
      </c>
      <c r="D455" s="38" t="s">
        <v>1289</v>
      </c>
      <c r="E455" s="40" t="s">
        <v>25</v>
      </c>
      <c r="F455" s="39">
        <v>1</v>
      </c>
      <c r="G455" s="41">
        <v>42.99</v>
      </c>
      <c r="H455" s="41">
        <v>53.83</v>
      </c>
      <c r="I455" s="41">
        <v>53.83</v>
      </c>
      <c r="J455" s="56">
        <v>1.1401425041304592E-5</v>
      </c>
    </row>
    <row r="456" spans="1:10" ht="47.25" x14ac:dyDescent="0.25">
      <c r="A456" s="43" t="s">
        <v>1290</v>
      </c>
      <c r="B456" s="39" t="s">
        <v>1291</v>
      </c>
      <c r="C456" s="38" t="s">
        <v>15</v>
      </c>
      <c r="D456" s="38" t="s">
        <v>1292</v>
      </c>
      <c r="E456" s="40" t="s">
        <v>25</v>
      </c>
      <c r="F456" s="39">
        <v>34</v>
      </c>
      <c r="G456" s="41">
        <v>19.84</v>
      </c>
      <c r="H456" s="41">
        <v>24.84</v>
      </c>
      <c r="I456" s="41">
        <v>844.56</v>
      </c>
      <c r="J456" s="56">
        <v>1.7888143289771885E-4</v>
      </c>
    </row>
    <row r="457" spans="1:10" ht="31.5" x14ac:dyDescent="0.25">
      <c r="A457" s="43" t="s">
        <v>1293</v>
      </c>
      <c r="B457" s="39" t="s">
        <v>1294</v>
      </c>
      <c r="C457" s="38" t="s">
        <v>28</v>
      </c>
      <c r="D457" s="38" t="s">
        <v>1295</v>
      </c>
      <c r="E457" s="40" t="s">
        <v>25</v>
      </c>
      <c r="F457" s="39">
        <v>15</v>
      </c>
      <c r="G457" s="41">
        <v>102.76</v>
      </c>
      <c r="H457" s="41">
        <v>128.66999999999999</v>
      </c>
      <c r="I457" s="41">
        <v>1930.05</v>
      </c>
      <c r="J457" s="56">
        <v>4.0879287388017693E-4</v>
      </c>
    </row>
    <row r="458" spans="1:10" ht="31.5" x14ac:dyDescent="0.25">
      <c r="A458" s="43" t="s">
        <v>1296</v>
      </c>
      <c r="B458" s="39" t="s">
        <v>414</v>
      </c>
      <c r="C458" s="38" t="s">
        <v>44</v>
      </c>
      <c r="D458" s="38" t="s">
        <v>415</v>
      </c>
      <c r="E458" s="40" t="s">
        <v>25</v>
      </c>
      <c r="F458" s="39">
        <v>172</v>
      </c>
      <c r="G458" s="41">
        <v>58.51</v>
      </c>
      <c r="H458" s="41">
        <v>73.260000000000005</v>
      </c>
      <c r="I458" s="41">
        <v>12600.72</v>
      </c>
      <c r="J458" s="56">
        <v>2.6688865789795202E-3</v>
      </c>
    </row>
    <row r="459" spans="1:10" ht="47.25" x14ac:dyDescent="0.25">
      <c r="A459" s="43" t="s">
        <v>1297</v>
      </c>
      <c r="B459" s="39" t="s">
        <v>1298</v>
      </c>
      <c r="C459" s="38" t="s">
        <v>44</v>
      </c>
      <c r="D459" s="38" t="s">
        <v>1299</v>
      </c>
      <c r="E459" s="40" t="s">
        <v>25</v>
      </c>
      <c r="F459" s="39">
        <v>2</v>
      </c>
      <c r="G459" s="41">
        <v>82.18</v>
      </c>
      <c r="H459" s="41">
        <v>102.9</v>
      </c>
      <c r="I459" s="41">
        <v>205.8</v>
      </c>
      <c r="J459" s="56">
        <v>4.3589323304857609E-5</v>
      </c>
    </row>
    <row r="460" spans="1:10" x14ac:dyDescent="0.25">
      <c r="A460" s="17" t="s">
        <v>445</v>
      </c>
      <c r="B460" s="12"/>
      <c r="C460" s="12"/>
      <c r="D460" s="12" t="s">
        <v>1300</v>
      </c>
      <c r="E460" s="12"/>
      <c r="F460" s="13"/>
      <c r="G460" s="12"/>
      <c r="H460" s="12"/>
      <c r="I460" s="37">
        <v>65094.93</v>
      </c>
      <c r="J460" s="55">
        <v>1.3787385565000362E-2</v>
      </c>
    </row>
    <row r="461" spans="1:10" ht="47.25" x14ac:dyDescent="0.25">
      <c r="A461" s="43" t="s">
        <v>1301</v>
      </c>
      <c r="B461" s="39" t="s">
        <v>410</v>
      </c>
      <c r="C461" s="38" t="s">
        <v>15</v>
      </c>
      <c r="D461" s="38" t="s">
        <v>411</v>
      </c>
      <c r="E461" s="40" t="s">
        <v>25</v>
      </c>
      <c r="F461" s="39">
        <v>2</v>
      </c>
      <c r="G461" s="41">
        <v>74.349999999999994</v>
      </c>
      <c r="H461" s="41">
        <v>93.1</v>
      </c>
      <c r="I461" s="41">
        <v>186.2</v>
      </c>
      <c r="J461" s="56">
        <v>3.9437959180585451E-5</v>
      </c>
    </row>
    <row r="462" spans="1:10" ht="31.5" x14ac:dyDescent="0.25">
      <c r="A462" s="43" t="s">
        <v>1302</v>
      </c>
      <c r="B462" s="39" t="s">
        <v>429</v>
      </c>
      <c r="C462" s="38" t="s">
        <v>44</v>
      </c>
      <c r="D462" s="38" t="s">
        <v>430</v>
      </c>
      <c r="E462" s="40" t="s">
        <v>25</v>
      </c>
      <c r="F462" s="39">
        <v>18</v>
      </c>
      <c r="G462" s="41">
        <v>86.35</v>
      </c>
      <c r="H462" s="41">
        <v>108.12</v>
      </c>
      <c r="I462" s="41">
        <v>1946.16</v>
      </c>
      <c r="J462" s="56">
        <v>4.1220504102517822E-4</v>
      </c>
    </row>
    <row r="463" spans="1:10" ht="47.25" x14ac:dyDescent="0.25">
      <c r="A463" s="43" t="s">
        <v>1303</v>
      </c>
      <c r="B463" s="39" t="s">
        <v>427</v>
      </c>
      <c r="C463" s="38" t="s">
        <v>44</v>
      </c>
      <c r="D463" s="38" t="s">
        <v>428</v>
      </c>
      <c r="E463" s="40" t="s">
        <v>25</v>
      </c>
      <c r="F463" s="39">
        <v>17</v>
      </c>
      <c r="G463" s="41">
        <v>1079.54</v>
      </c>
      <c r="H463" s="41">
        <v>1351.79</v>
      </c>
      <c r="I463" s="41">
        <v>22980.43</v>
      </c>
      <c r="J463" s="56">
        <v>4.8673537072626283E-3</v>
      </c>
    </row>
    <row r="464" spans="1:10" ht="47.25" x14ac:dyDescent="0.25">
      <c r="A464" s="43" t="s">
        <v>1304</v>
      </c>
      <c r="B464" s="39" t="s">
        <v>1305</v>
      </c>
      <c r="C464" s="38" t="s">
        <v>44</v>
      </c>
      <c r="D464" s="38" t="s">
        <v>1306</v>
      </c>
      <c r="E464" s="40" t="s">
        <v>25</v>
      </c>
      <c r="F464" s="39">
        <v>127</v>
      </c>
      <c r="G464" s="41">
        <v>251.42</v>
      </c>
      <c r="H464" s="41">
        <v>314.82</v>
      </c>
      <c r="I464" s="41">
        <v>39982.14</v>
      </c>
      <c r="J464" s="56">
        <v>8.4683888575319693E-3</v>
      </c>
    </row>
    <row r="465" spans="1:10" x14ac:dyDescent="0.25">
      <c r="A465" s="17" t="s">
        <v>446</v>
      </c>
      <c r="B465" s="12"/>
      <c r="C465" s="12"/>
      <c r="D465" s="12" t="s">
        <v>1307</v>
      </c>
      <c r="E465" s="12"/>
      <c r="F465" s="13"/>
      <c r="G465" s="12"/>
      <c r="H465" s="12"/>
      <c r="I465" s="37">
        <v>19306.900000000001</v>
      </c>
      <c r="J465" s="55">
        <v>4.0892842862709205E-3</v>
      </c>
    </row>
    <row r="466" spans="1:10" x14ac:dyDescent="0.25">
      <c r="A466" s="43" t="s">
        <v>1308</v>
      </c>
      <c r="B466" s="39" t="s">
        <v>1309</v>
      </c>
      <c r="C466" s="38" t="s">
        <v>37</v>
      </c>
      <c r="D466" s="38" t="s">
        <v>1310</v>
      </c>
      <c r="E466" s="40" t="s">
        <v>25</v>
      </c>
      <c r="F466" s="39">
        <v>185</v>
      </c>
      <c r="G466" s="41">
        <v>5.68</v>
      </c>
      <c r="H466" s="41">
        <v>7.11</v>
      </c>
      <c r="I466" s="41">
        <v>1315.35</v>
      </c>
      <c r="J466" s="56">
        <v>2.7859677555415181E-4</v>
      </c>
    </row>
    <row r="467" spans="1:10" x14ac:dyDescent="0.25">
      <c r="A467" s="43" t="s">
        <v>1311</v>
      </c>
      <c r="B467" s="39" t="s">
        <v>1312</v>
      </c>
      <c r="C467" s="38" t="s">
        <v>37</v>
      </c>
      <c r="D467" s="38" t="s">
        <v>1313</v>
      </c>
      <c r="E467" s="40" t="s">
        <v>25</v>
      </c>
      <c r="F467" s="39">
        <v>3</v>
      </c>
      <c r="G467" s="41">
        <v>7.77</v>
      </c>
      <c r="H467" s="41">
        <v>9.7200000000000006</v>
      </c>
      <c r="I467" s="41">
        <v>29.16</v>
      </c>
      <c r="J467" s="56">
        <v>6.1762131563151006E-6</v>
      </c>
    </row>
    <row r="468" spans="1:10" x14ac:dyDescent="0.25">
      <c r="A468" s="43" t="s">
        <v>1314</v>
      </c>
      <c r="B468" s="39" t="s">
        <v>388</v>
      </c>
      <c r="C468" s="38" t="s">
        <v>172</v>
      </c>
      <c r="D468" s="38" t="s">
        <v>389</v>
      </c>
      <c r="E468" s="40" t="s">
        <v>25</v>
      </c>
      <c r="F468" s="39">
        <v>3</v>
      </c>
      <c r="G468" s="41">
        <v>101.22</v>
      </c>
      <c r="H468" s="41">
        <v>126.74</v>
      </c>
      <c r="I468" s="41">
        <v>380.22</v>
      </c>
      <c r="J468" s="56">
        <v>8.0532227925038673E-5</v>
      </c>
    </row>
    <row r="469" spans="1:10" ht="31.5" x14ac:dyDescent="0.25">
      <c r="A469" s="43" t="s">
        <v>1315</v>
      </c>
      <c r="B469" s="39" t="s">
        <v>431</v>
      </c>
      <c r="C469" s="38" t="s">
        <v>28</v>
      </c>
      <c r="D469" s="38" t="s">
        <v>432</v>
      </c>
      <c r="E469" s="40" t="s">
        <v>25</v>
      </c>
      <c r="F469" s="39">
        <v>3</v>
      </c>
      <c r="G469" s="41">
        <v>186</v>
      </c>
      <c r="H469" s="41">
        <v>232.9</v>
      </c>
      <c r="I469" s="41">
        <v>698.7</v>
      </c>
      <c r="J469" s="56">
        <v>1.4798765885862006E-4</v>
      </c>
    </row>
    <row r="470" spans="1:10" ht="31.5" x14ac:dyDescent="0.25">
      <c r="A470" s="43" t="s">
        <v>1316</v>
      </c>
      <c r="B470" s="39" t="s">
        <v>1317</v>
      </c>
      <c r="C470" s="38" t="s">
        <v>44</v>
      </c>
      <c r="D470" s="38" t="s">
        <v>1318</v>
      </c>
      <c r="E470" s="40" t="s">
        <v>25</v>
      </c>
      <c r="F470" s="39">
        <v>37</v>
      </c>
      <c r="G470" s="41">
        <v>246.16</v>
      </c>
      <c r="H470" s="41">
        <v>308.24</v>
      </c>
      <c r="I470" s="41">
        <v>11404.88</v>
      </c>
      <c r="J470" s="56">
        <v>2.4156025343688259E-3</v>
      </c>
    </row>
    <row r="471" spans="1:10" ht="31.5" x14ac:dyDescent="0.25">
      <c r="A471" s="43" t="s">
        <v>1319</v>
      </c>
      <c r="B471" s="39" t="s">
        <v>1320</v>
      </c>
      <c r="C471" s="38" t="s">
        <v>44</v>
      </c>
      <c r="D471" s="38" t="s">
        <v>1321</v>
      </c>
      <c r="E471" s="40" t="s">
        <v>25</v>
      </c>
      <c r="F471" s="39">
        <v>5</v>
      </c>
      <c r="G471" s="41">
        <v>600.11</v>
      </c>
      <c r="H471" s="41">
        <v>751.45</v>
      </c>
      <c r="I471" s="41">
        <v>3757.25</v>
      </c>
      <c r="J471" s="56">
        <v>7.9580167632252788E-4</v>
      </c>
    </row>
    <row r="472" spans="1:10" ht="31.5" x14ac:dyDescent="0.25">
      <c r="A472" s="43" t="s">
        <v>1322</v>
      </c>
      <c r="B472" s="39" t="s">
        <v>391</v>
      </c>
      <c r="C472" s="38" t="s">
        <v>15</v>
      </c>
      <c r="D472" s="38" t="s">
        <v>392</v>
      </c>
      <c r="E472" s="40" t="s">
        <v>25</v>
      </c>
      <c r="F472" s="39">
        <v>168</v>
      </c>
      <c r="G472" s="41">
        <v>7.15</v>
      </c>
      <c r="H472" s="41">
        <v>8.9499999999999993</v>
      </c>
      <c r="I472" s="41">
        <v>1503.6</v>
      </c>
      <c r="J472" s="56">
        <v>3.1846893353344941E-4</v>
      </c>
    </row>
    <row r="473" spans="1:10" ht="47.25" x14ac:dyDescent="0.25">
      <c r="A473" s="43" t="s">
        <v>1323</v>
      </c>
      <c r="B473" s="39" t="s">
        <v>1324</v>
      </c>
      <c r="C473" s="38" t="s">
        <v>15</v>
      </c>
      <c r="D473" s="38" t="s">
        <v>1325</v>
      </c>
      <c r="E473" s="40" t="s">
        <v>25</v>
      </c>
      <c r="F473" s="39">
        <v>1</v>
      </c>
      <c r="G473" s="41">
        <v>8.41</v>
      </c>
      <c r="H473" s="41">
        <v>10.53</v>
      </c>
      <c r="I473" s="41">
        <v>10.53</v>
      </c>
      <c r="J473" s="56">
        <v>2.2302991953360084E-6</v>
      </c>
    </row>
    <row r="474" spans="1:10" ht="47.25" x14ac:dyDescent="0.25">
      <c r="A474" s="43" t="s">
        <v>1326</v>
      </c>
      <c r="B474" s="39" t="s">
        <v>412</v>
      </c>
      <c r="C474" s="38" t="s">
        <v>15</v>
      </c>
      <c r="D474" s="38" t="s">
        <v>413</v>
      </c>
      <c r="E474" s="40" t="s">
        <v>25</v>
      </c>
      <c r="F474" s="39">
        <v>1</v>
      </c>
      <c r="G474" s="41">
        <v>9.66</v>
      </c>
      <c r="H474" s="41">
        <v>12.09</v>
      </c>
      <c r="I474" s="41">
        <v>12.09</v>
      </c>
      <c r="J474" s="56">
        <v>2.5607138909413434E-6</v>
      </c>
    </row>
    <row r="475" spans="1:10" ht="31.5" x14ac:dyDescent="0.25">
      <c r="A475" s="43" t="s">
        <v>1327</v>
      </c>
      <c r="B475" s="39" t="s">
        <v>1328</v>
      </c>
      <c r="C475" s="38" t="s">
        <v>15</v>
      </c>
      <c r="D475" s="38" t="s">
        <v>1329</v>
      </c>
      <c r="E475" s="40" t="s">
        <v>25</v>
      </c>
      <c r="F475" s="39">
        <v>1</v>
      </c>
      <c r="G475" s="41">
        <v>17.149999999999999</v>
      </c>
      <c r="H475" s="41">
        <v>21.47</v>
      </c>
      <c r="I475" s="41">
        <v>21.47</v>
      </c>
      <c r="J475" s="56">
        <v>4.5474381504144451E-6</v>
      </c>
    </row>
    <row r="476" spans="1:10" ht="31.5" x14ac:dyDescent="0.25">
      <c r="A476" s="43" t="s">
        <v>1330</v>
      </c>
      <c r="B476" s="39" t="s">
        <v>1331</v>
      </c>
      <c r="C476" s="38" t="s">
        <v>15</v>
      </c>
      <c r="D476" s="38" t="s">
        <v>1332</v>
      </c>
      <c r="E476" s="40" t="s">
        <v>25</v>
      </c>
      <c r="F476" s="39">
        <v>1</v>
      </c>
      <c r="G476" s="41">
        <v>40.450000000000003</v>
      </c>
      <c r="H476" s="41">
        <v>50.65</v>
      </c>
      <c r="I476" s="41">
        <v>50.65</v>
      </c>
      <c r="J476" s="56">
        <v>1.072788739257064E-5</v>
      </c>
    </row>
    <row r="477" spans="1:10" ht="47.25" x14ac:dyDescent="0.25">
      <c r="A477" s="43" t="s">
        <v>1333</v>
      </c>
      <c r="B477" s="39" t="s">
        <v>1334</v>
      </c>
      <c r="C477" s="38" t="s">
        <v>15</v>
      </c>
      <c r="D477" s="38" t="s">
        <v>1335</v>
      </c>
      <c r="E477" s="40" t="s">
        <v>25</v>
      </c>
      <c r="F477" s="39">
        <v>2</v>
      </c>
      <c r="G477" s="41">
        <v>4.67</v>
      </c>
      <c r="H477" s="41">
        <v>5.84</v>
      </c>
      <c r="I477" s="41">
        <v>11.68</v>
      </c>
      <c r="J477" s="56">
        <v>2.4738741311989155E-6</v>
      </c>
    </row>
    <row r="478" spans="1:10" ht="47.25" x14ac:dyDescent="0.25">
      <c r="A478" s="43" t="s">
        <v>1336</v>
      </c>
      <c r="B478" s="39" t="s">
        <v>437</v>
      </c>
      <c r="C478" s="38" t="s">
        <v>15</v>
      </c>
      <c r="D478" s="38" t="s">
        <v>438</v>
      </c>
      <c r="E478" s="40" t="s">
        <v>25</v>
      </c>
      <c r="F478" s="39">
        <v>2</v>
      </c>
      <c r="G478" s="41">
        <v>6.68</v>
      </c>
      <c r="H478" s="41">
        <v>8.36</v>
      </c>
      <c r="I478" s="41">
        <v>16.72</v>
      </c>
      <c r="J478" s="56">
        <v>3.5413677631546116E-6</v>
      </c>
    </row>
    <row r="479" spans="1:10" ht="31.5" x14ac:dyDescent="0.25">
      <c r="A479" s="43" t="s">
        <v>1337</v>
      </c>
      <c r="B479" s="39" t="s">
        <v>1338</v>
      </c>
      <c r="C479" s="38" t="s">
        <v>15</v>
      </c>
      <c r="D479" s="38" t="s">
        <v>1339</v>
      </c>
      <c r="E479" s="40" t="s">
        <v>25</v>
      </c>
      <c r="F479" s="39">
        <v>2</v>
      </c>
      <c r="G479" s="41">
        <v>11.2</v>
      </c>
      <c r="H479" s="41">
        <v>14.02</v>
      </c>
      <c r="I479" s="41">
        <v>28.04</v>
      </c>
      <c r="J479" s="56">
        <v>5.9389923492138346E-6</v>
      </c>
    </row>
    <row r="480" spans="1:10" ht="31.5" x14ac:dyDescent="0.25">
      <c r="A480" s="43" t="s">
        <v>1340</v>
      </c>
      <c r="B480" s="39" t="s">
        <v>1341</v>
      </c>
      <c r="C480" s="38" t="s">
        <v>15</v>
      </c>
      <c r="D480" s="38" t="s">
        <v>1342</v>
      </c>
      <c r="E480" s="40" t="s">
        <v>25</v>
      </c>
      <c r="F480" s="39">
        <v>2</v>
      </c>
      <c r="G480" s="41">
        <v>26.58</v>
      </c>
      <c r="H480" s="41">
        <v>33.28</v>
      </c>
      <c r="I480" s="41">
        <v>66.56</v>
      </c>
      <c r="J480" s="56">
        <v>1.4097693679160944E-5</v>
      </c>
    </row>
    <row r="481" spans="1:10" x14ac:dyDescent="0.25">
      <c r="A481" s="17" t="s">
        <v>447</v>
      </c>
      <c r="B481" s="12"/>
      <c r="C481" s="12"/>
      <c r="D481" s="12" t="s">
        <v>1343</v>
      </c>
      <c r="E481" s="12"/>
      <c r="F481" s="13"/>
      <c r="G481" s="12"/>
      <c r="H481" s="12"/>
      <c r="I481" s="37">
        <v>14311.51</v>
      </c>
      <c r="J481" s="55">
        <v>3.0312392437837838E-3</v>
      </c>
    </row>
    <row r="482" spans="1:10" ht="31.5" x14ac:dyDescent="0.25">
      <c r="A482" s="43" t="s">
        <v>1344</v>
      </c>
      <c r="B482" s="39" t="s">
        <v>1345</v>
      </c>
      <c r="C482" s="38" t="s">
        <v>24</v>
      </c>
      <c r="D482" s="38" t="s">
        <v>1346</v>
      </c>
      <c r="E482" s="40" t="s">
        <v>25</v>
      </c>
      <c r="F482" s="39">
        <v>2</v>
      </c>
      <c r="G482" s="41">
        <v>308.38</v>
      </c>
      <c r="H482" s="41">
        <v>386.15</v>
      </c>
      <c r="I482" s="41">
        <v>772.3</v>
      </c>
      <c r="J482" s="56">
        <v>1.6357645475384609E-4</v>
      </c>
    </row>
    <row r="483" spans="1:10" ht="31.5" x14ac:dyDescent="0.25">
      <c r="A483" s="43" t="s">
        <v>1347</v>
      </c>
      <c r="B483" s="39" t="s">
        <v>416</v>
      </c>
      <c r="C483" s="38" t="s">
        <v>44</v>
      </c>
      <c r="D483" s="38" t="s">
        <v>417</v>
      </c>
      <c r="E483" s="40" t="s">
        <v>173</v>
      </c>
      <c r="F483" s="39">
        <v>1</v>
      </c>
      <c r="G483" s="41">
        <v>1059.28</v>
      </c>
      <c r="H483" s="41">
        <v>1326.43</v>
      </c>
      <c r="I483" s="41">
        <v>1326.43</v>
      </c>
      <c r="J483" s="56">
        <v>2.8094356711011795E-4</v>
      </c>
    </row>
    <row r="484" spans="1:10" ht="31.5" x14ac:dyDescent="0.25">
      <c r="A484" s="43" t="s">
        <v>1348</v>
      </c>
      <c r="B484" s="39" t="s">
        <v>1349</v>
      </c>
      <c r="C484" s="38" t="s">
        <v>24</v>
      </c>
      <c r="D484" s="38" t="s">
        <v>1350</v>
      </c>
      <c r="E484" s="40" t="s">
        <v>25</v>
      </c>
      <c r="F484" s="39">
        <v>1</v>
      </c>
      <c r="G484" s="41">
        <v>611.72</v>
      </c>
      <c r="H484" s="41">
        <v>765.99</v>
      </c>
      <c r="I484" s="41">
        <v>765.99</v>
      </c>
      <c r="J484" s="56">
        <v>1.6223996967098094E-4</v>
      </c>
    </row>
    <row r="485" spans="1:10" x14ac:dyDescent="0.25">
      <c r="A485" s="43" t="s">
        <v>1351</v>
      </c>
      <c r="B485" s="39" t="s">
        <v>480</v>
      </c>
      <c r="C485" s="38" t="s">
        <v>172</v>
      </c>
      <c r="D485" s="38" t="s">
        <v>481</v>
      </c>
      <c r="E485" s="40" t="s">
        <v>25</v>
      </c>
      <c r="F485" s="39">
        <v>41</v>
      </c>
      <c r="G485" s="41">
        <v>222.96</v>
      </c>
      <c r="H485" s="41">
        <v>279.19</v>
      </c>
      <c r="I485" s="41">
        <v>11446.79</v>
      </c>
      <c r="J485" s="56">
        <v>2.4244792522488388E-3</v>
      </c>
    </row>
    <row r="486" spans="1:10" x14ac:dyDescent="0.25">
      <c r="A486" s="18" t="s">
        <v>457</v>
      </c>
      <c r="B486" s="10"/>
      <c r="C486" s="10"/>
      <c r="D486" s="10" t="s">
        <v>1352</v>
      </c>
      <c r="E486" s="10"/>
      <c r="F486" s="11"/>
      <c r="G486" s="10"/>
      <c r="H486" s="10"/>
      <c r="I486" s="36">
        <v>488347.55</v>
      </c>
      <c r="J486" s="54">
        <v>0.10343410710439803</v>
      </c>
    </row>
    <row r="487" spans="1:10" x14ac:dyDescent="0.25">
      <c r="A487" s="17" t="s">
        <v>458</v>
      </c>
      <c r="B487" s="12"/>
      <c r="C487" s="12"/>
      <c r="D487" s="12" t="s">
        <v>1353</v>
      </c>
      <c r="E487" s="12"/>
      <c r="F487" s="13"/>
      <c r="G487" s="12"/>
      <c r="H487" s="12"/>
      <c r="I487" s="37">
        <v>452544.9</v>
      </c>
      <c r="J487" s="55">
        <v>9.5850952167465767E-2</v>
      </c>
    </row>
    <row r="488" spans="1:10" x14ac:dyDescent="0.25">
      <c r="A488" s="17" t="s">
        <v>1354</v>
      </c>
      <c r="B488" s="12"/>
      <c r="C488" s="12"/>
      <c r="D488" s="12" t="s">
        <v>1355</v>
      </c>
      <c r="E488" s="12"/>
      <c r="F488" s="13"/>
      <c r="G488" s="12"/>
      <c r="H488" s="12"/>
      <c r="I488" s="37">
        <v>209486.94</v>
      </c>
      <c r="J488" s="55">
        <v>4.4370233021405768E-2</v>
      </c>
    </row>
    <row r="489" spans="1:10" ht="31.5" x14ac:dyDescent="0.25">
      <c r="A489" s="43" t="s">
        <v>1356</v>
      </c>
      <c r="B489" s="39" t="s">
        <v>65</v>
      </c>
      <c r="C489" s="38" t="s">
        <v>44</v>
      </c>
      <c r="D489" s="38" t="s">
        <v>66</v>
      </c>
      <c r="E489" s="40" t="s">
        <v>67</v>
      </c>
      <c r="F489" s="39">
        <v>158.58000000000001</v>
      </c>
      <c r="G489" s="41">
        <v>36.26</v>
      </c>
      <c r="H489" s="41">
        <v>45.4</v>
      </c>
      <c r="I489" s="41">
        <v>7199.53</v>
      </c>
      <c r="J489" s="56">
        <v>1.5248913547765864E-3</v>
      </c>
    </row>
    <row r="490" spans="1:10" ht="31.5" x14ac:dyDescent="0.25">
      <c r="A490" s="43" t="s">
        <v>1357</v>
      </c>
      <c r="B490" s="39" t="s">
        <v>69</v>
      </c>
      <c r="C490" s="38" t="s">
        <v>15</v>
      </c>
      <c r="D490" s="38" t="s">
        <v>70</v>
      </c>
      <c r="E490" s="40" t="s">
        <v>67</v>
      </c>
      <c r="F490" s="39">
        <v>70.150000000000006</v>
      </c>
      <c r="G490" s="41">
        <v>24.06</v>
      </c>
      <c r="H490" s="41">
        <v>30.12</v>
      </c>
      <c r="I490" s="41">
        <v>2112.91</v>
      </c>
      <c r="J490" s="56">
        <v>4.4752340672529967E-4</v>
      </c>
    </row>
    <row r="491" spans="1:10" ht="47.25" x14ac:dyDescent="0.25">
      <c r="A491" s="43" t="s">
        <v>1358</v>
      </c>
      <c r="B491" s="39" t="s">
        <v>74</v>
      </c>
      <c r="C491" s="38" t="s">
        <v>15</v>
      </c>
      <c r="D491" s="38" t="s">
        <v>75</v>
      </c>
      <c r="E491" s="40" t="s">
        <v>16</v>
      </c>
      <c r="F491" s="39">
        <v>211.91</v>
      </c>
      <c r="G491" s="41">
        <v>4.38</v>
      </c>
      <c r="H491" s="41">
        <v>5.48</v>
      </c>
      <c r="I491" s="41">
        <v>1161.26</v>
      </c>
      <c r="J491" s="56">
        <v>2.4595985219144287E-4</v>
      </c>
    </row>
    <row r="492" spans="1:10" ht="31.5" x14ac:dyDescent="0.25">
      <c r="A492" s="43" t="s">
        <v>1359</v>
      </c>
      <c r="B492" s="39" t="s">
        <v>77</v>
      </c>
      <c r="C492" s="38" t="s">
        <v>15</v>
      </c>
      <c r="D492" s="38" t="s">
        <v>78</v>
      </c>
      <c r="E492" s="40" t="s">
        <v>16</v>
      </c>
      <c r="F492" s="39">
        <v>211.91</v>
      </c>
      <c r="G492" s="41">
        <v>14.16</v>
      </c>
      <c r="H492" s="41">
        <v>17.73</v>
      </c>
      <c r="I492" s="41">
        <v>3757.16</v>
      </c>
      <c r="J492" s="56">
        <v>7.9578261393624297E-4</v>
      </c>
    </row>
    <row r="493" spans="1:10" ht="31.5" x14ac:dyDescent="0.25">
      <c r="A493" s="43" t="s">
        <v>1360</v>
      </c>
      <c r="B493" s="39" t="s">
        <v>88</v>
      </c>
      <c r="C493" s="38" t="s">
        <v>15</v>
      </c>
      <c r="D493" s="38" t="s">
        <v>89</v>
      </c>
      <c r="E493" s="40" t="s">
        <v>82</v>
      </c>
      <c r="F493" s="39">
        <v>603.36</v>
      </c>
      <c r="G493" s="41">
        <v>18.43</v>
      </c>
      <c r="H493" s="41">
        <v>23.07</v>
      </c>
      <c r="I493" s="41">
        <v>13919.51</v>
      </c>
      <c r="J493" s="56">
        <v>2.9482119612983405E-3</v>
      </c>
    </row>
    <row r="494" spans="1:10" ht="31.5" x14ac:dyDescent="0.25">
      <c r="A494" s="43" t="s">
        <v>1361</v>
      </c>
      <c r="B494" s="39" t="s">
        <v>504</v>
      </c>
      <c r="C494" s="38" t="s">
        <v>15</v>
      </c>
      <c r="D494" s="38" t="s">
        <v>505</v>
      </c>
      <c r="E494" s="40" t="s">
        <v>82</v>
      </c>
      <c r="F494" s="39">
        <v>1370.35</v>
      </c>
      <c r="G494" s="41">
        <v>16.89</v>
      </c>
      <c r="H494" s="41">
        <v>21.14</v>
      </c>
      <c r="I494" s="41">
        <v>28969.19</v>
      </c>
      <c r="J494" s="56">
        <v>6.1357987793481429E-3</v>
      </c>
    </row>
    <row r="495" spans="1:10" ht="31.5" x14ac:dyDescent="0.25">
      <c r="A495" s="43" t="s">
        <v>1362</v>
      </c>
      <c r="B495" s="39" t="s">
        <v>94</v>
      </c>
      <c r="C495" s="38" t="s">
        <v>15</v>
      </c>
      <c r="D495" s="38" t="s">
        <v>95</v>
      </c>
      <c r="E495" s="40" t="s">
        <v>82</v>
      </c>
      <c r="F495" s="39">
        <v>2420.91</v>
      </c>
      <c r="G495" s="41">
        <v>15.24</v>
      </c>
      <c r="H495" s="41">
        <v>19.079999999999998</v>
      </c>
      <c r="I495" s="41">
        <v>46190.96</v>
      </c>
      <c r="J495" s="56">
        <v>9.7834435821270421E-3</v>
      </c>
    </row>
    <row r="496" spans="1:10" ht="47.25" x14ac:dyDescent="0.25">
      <c r="A496" s="43" t="s">
        <v>1363</v>
      </c>
      <c r="B496" s="39" t="s">
        <v>567</v>
      </c>
      <c r="C496" s="38" t="s">
        <v>15</v>
      </c>
      <c r="D496" s="38" t="s">
        <v>568</v>
      </c>
      <c r="E496" s="40" t="s">
        <v>16</v>
      </c>
      <c r="F496" s="39">
        <v>485.07</v>
      </c>
      <c r="G496" s="41">
        <v>93.49</v>
      </c>
      <c r="H496" s="41">
        <v>117.06</v>
      </c>
      <c r="I496" s="41">
        <v>56782.29</v>
      </c>
      <c r="J496" s="56">
        <v>1.2026732734694767E-2</v>
      </c>
    </row>
    <row r="497" spans="1:10" ht="47.25" x14ac:dyDescent="0.25">
      <c r="A497" s="43" t="s">
        <v>1364</v>
      </c>
      <c r="B497" s="39" t="s">
        <v>84</v>
      </c>
      <c r="C497" s="38" t="s">
        <v>44</v>
      </c>
      <c r="D497" s="38" t="s">
        <v>85</v>
      </c>
      <c r="E497" s="40" t="s">
        <v>67</v>
      </c>
      <c r="F497" s="39">
        <v>101.81</v>
      </c>
      <c r="G497" s="41">
        <v>387.45</v>
      </c>
      <c r="H497" s="41">
        <v>485.16</v>
      </c>
      <c r="I497" s="41">
        <v>49394.13</v>
      </c>
      <c r="J497" s="56">
        <v>1.0461888736307901E-2</v>
      </c>
    </row>
    <row r="498" spans="1:10" x14ac:dyDescent="0.25">
      <c r="A498" s="17" t="s">
        <v>1365</v>
      </c>
      <c r="B498" s="12"/>
      <c r="C498" s="12"/>
      <c r="D498" s="12" t="s">
        <v>127</v>
      </c>
      <c r="E498" s="12"/>
      <c r="F498" s="13"/>
      <c r="G498" s="12"/>
      <c r="H498" s="12"/>
      <c r="I498" s="37">
        <v>53699.51</v>
      </c>
      <c r="J498" s="55">
        <v>1.1373786699234374E-2</v>
      </c>
    </row>
    <row r="499" spans="1:10" ht="63" x14ac:dyDescent="0.25">
      <c r="A499" s="43" t="s">
        <v>1366</v>
      </c>
      <c r="B499" s="39" t="s">
        <v>574</v>
      </c>
      <c r="C499" s="38" t="s">
        <v>15</v>
      </c>
      <c r="D499" s="38" t="s">
        <v>575</v>
      </c>
      <c r="E499" s="40" t="s">
        <v>82</v>
      </c>
      <c r="F499" s="39">
        <v>438.27</v>
      </c>
      <c r="G499" s="41">
        <v>16.28</v>
      </c>
      <c r="H499" s="41">
        <v>20.38</v>
      </c>
      <c r="I499" s="41">
        <v>8931.94</v>
      </c>
      <c r="J499" s="56">
        <v>1.8918232283750723E-3</v>
      </c>
    </row>
    <row r="500" spans="1:10" ht="63" x14ac:dyDescent="0.25">
      <c r="A500" s="43" t="s">
        <v>1367</v>
      </c>
      <c r="B500" s="39" t="s">
        <v>580</v>
      </c>
      <c r="C500" s="38" t="s">
        <v>15</v>
      </c>
      <c r="D500" s="38" t="s">
        <v>581</v>
      </c>
      <c r="E500" s="40" t="s">
        <v>82</v>
      </c>
      <c r="F500" s="39">
        <v>903.18</v>
      </c>
      <c r="G500" s="41">
        <v>14.25</v>
      </c>
      <c r="H500" s="41">
        <v>17.84</v>
      </c>
      <c r="I500" s="41">
        <v>16112.73</v>
      </c>
      <c r="J500" s="56">
        <v>3.4127453707185531E-3</v>
      </c>
    </row>
    <row r="501" spans="1:10" ht="63" x14ac:dyDescent="0.25">
      <c r="A501" s="43" t="s">
        <v>1368</v>
      </c>
      <c r="B501" s="39" t="s">
        <v>586</v>
      </c>
      <c r="C501" s="38" t="s">
        <v>15</v>
      </c>
      <c r="D501" s="38" t="s">
        <v>587</v>
      </c>
      <c r="E501" s="40" t="s">
        <v>16</v>
      </c>
      <c r="F501" s="39">
        <v>356.8</v>
      </c>
      <c r="G501" s="41">
        <v>41.22</v>
      </c>
      <c r="H501" s="41">
        <v>51.61</v>
      </c>
      <c r="I501" s="41">
        <v>18414.439999999999</v>
      </c>
      <c r="J501" s="56">
        <v>3.9002574277837805E-3</v>
      </c>
    </row>
    <row r="502" spans="1:10" ht="63" x14ac:dyDescent="0.25">
      <c r="A502" s="43" t="s">
        <v>1369</v>
      </c>
      <c r="B502" s="39" t="s">
        <v>124</v>
      </c>
      <c r="C502" s="38" t="s">
        <v>44</v>
      </c>
      <c r="D502" s="38" t="s">
        <v>125</v>
      </c>
      <c r="E502" s="40" t="s">
        <v>67</v>
      </c>
      <c r="F502" s="39">
        <v>21.41</v>
      </c>
      <c r="G502" s="41">
        <v>381.97</v>
      </c>
      <c r="H502" s="41">
        <v>478.3</v>
      </c>
      <c r="I502" s="41">
        <v>10240.4</v>
      </c>
      <c r="J502" s="56">
        <v>2.1689606723569671E-3</v>
      </c>
    </row>
    <row r="503" spans="1:10" x14ac:dyDescent="0.25">
      <c r="A503" s="17" t="s">
        <v>1370</v>
      </c>
      <c r="B503" s="12"/>
      <c r="C503" s="12"/>
      <c r="D503" s="12" t="s">
        <v>1371</v>
      </c>
      <c r="E503" s="12"/>
      <c r="F503" s="13"/>
      <c r="G503" s="12"/>
      <c r="H503" s="12"/>
      <c r="I503" s="37">
        <v>114988.21</v>
      </c>
      <c r="J503" s="55">
        <v>2.4354996413687369E-2</v>
      </c>
    </row>
    <row r="504" spans="1:10" ht="78.75" x14ac:dyDescent="0.25">
      <c r="A504" s="43" t="s">
        <v>1372</v>
      </c>
      <c r="B504" s="39" t="s">
        <v>1373</v>
      </c>
      <c r="C504" s="38" t="s">
        <v>44</v>
      </c>
      <c r="D504" s="38" t="s">
        <v>1374</v>
      </c>
      <c r="E504" s="40" t="s">
        <v>16</v>
      </c>
      <c r="F504" s="39">
        <v>546.76</v>
      </c>
      <c r="G504" s="41">
        <v>76.13</v>
      </c>
      <c r="H504" s="41">
        <v>95.32</v>
      </c>
      <c r="I504" s="41">
        <v>52117.16</v>
      </c>
      <c r="J504" s="56">
        <v>1.1038638177701617E-2</v>
      </c>
    </row>
    <row r="505" spans="1:10" ht="63" x14ac:dyDescent="0.25">
      <c r="A505" s="43" t="s">
        <v>1375</v>
      </c>
      <c r="B505" s="39" t="s">
        <v>478</v>
      </c>
      <c r="C505" s="38" t="s">
        <v>15</v>
      </c>
      <c r="D505" s="38" t="s">
        <v>479</v>
      </c>
      <c r="E505" s="40" t="s">
        <v>16</v>
      </c>
      <c r="F505" s="39">
        <v>365.3</v>
      </c>
      <c r="G505" s="41">
        <v>4.93</v>
      </c>
      <c r="H505" s="41">
        <v>6.17</v>
      </c>
      <c r="I505" s="41">
        <v>2253.9</v>
      </c>
      <c r="J505" s="56">
        <v>4.7738569386209212E-4</v>
      </c>
    </row>
    <row r="506" spans="1:10" ht="78.75" x14ac:dyDescent="0.25">
      <c r="A506" s="43" t="s">
        <v>1376</v>
      </c>
      <c r="B506" s="39" t="s">
        <v>182</v>
      </c>
      <c r="C506" s="38" t="s">
        <v>15</v>
      </c>
      <c r="D506" s="38" t="s">
        <v>183</v>
      </c>
      <c r="E506" s="40" t="s">
        <v>16</v>
      </c>
      <c r="F506" s="39">
        <v>365.3</v>
      </c>
      <c r="G506" s="41">
        <v>28.94</v>
      </c>
      <c r="H506" s="41">
        <v>36.229999999999997</v>
      </c>
      <c r="I506" s="41">
        <v>13234.81</v>
      </c>
      <c r="J506" s="56">
        <v>2.8031895625284862E-3</v>
      </c>
    </row>
    <row r="507" spans="1:10" ht="31.5" x14ac:dyDescent="0.25">
      <c r="A507" s="43" t="s">
        <v>1377</v>
      </c>
      <c r="B507" s="39" t="s">
        <v>1378</v>
      </c>
      <c r="C507" s="38" t="s">
        <v>24</v>
      </c>
      <c r="D507" s="38" t="s">
        <v>1379</v>
      </c>
      <c r="E507" s="40" t="s">
        <v>107</v>
      </c>
      <c r="F507" s="39">
        <v>235.34</v>
      </c>
      <c r="G507" s="41">
        <v>68.73</v>
      </c>
      <c r="H507" s="41">
        <v>86.06</v>
      </c>
      <c r="I507" s="41">
        <v>20253.36</v>
      </c>
      <c r="J507" s="56">
        <v>4.2897485765290132E-3</v>
      </c>
    </row>
    <row r="508" spans="1:10" ht="31.5" x14ac:dyDescent="0.25">
      <c r="A508" s="43" t="s">
        <v>1380</v>
      </c>
      <c r="B508" s="39" t="s">
        <v>633</v>
      </c>
      <c r="C508" s="38" t="s">
        <v>44</v>
      </c>
      <c r="D508" s="38" t="s">
        <v>634</v>
      </c>
      <c r="E508" s="40" t="s">
        <v>107</v>
      </c>
      <c r="F508" s="39">
        <v>235.34</v>
      </c>
      <c r="G508" s="41">
        <v>32.26</v>
      </c>
      <c r="H508" s="41">
        <v>40.39</v>
      </c>
      <c r="I508" s="41">
        <v>9505.3799999999992</v>
      </c>
      <c r="J508" s="56">
        <v>2.01328028161092E-3</v>
      </c>
    </row>
    <row r="509" spans="1:10" ht="47.25" x14ac:dyDescent="0.25">
      <c r="A509" s="43" t="s">
        <v>1381</v>
      </c>
      <c r="B509" s="39" t="s">
        <v>670</v>
      </c>
      <c r="C509" s="38" t="s">
        <v>15</v>
      </c>
      <c r="D509" s="38" t="s">
        <v>671</v>
      </c>
      <c r="E509" s="40" t="s">
        <v>16</v>
      </c>
      <c r="F509" s="39">
        <v>365.3</v>
      </c>
      <c r="G509" s="41">
        <v>2.46</v>
      </c>
      <c r="H509" s="41">
        <v>3.08</v>
      </c>
      <c r="I509" s="41">
        <v>1125.1199999999999</v>
      </c>
      <c r="J509" s="56">
        <v>2.3830524507658591E-4</v>
      </c>
    </row>
    <row r="510" spans="1:10" ht="31.5" x14ac:dyDescent="0.25">
      <c r="A510" s="43" t="s">
        <v>1382</v>
      </c>
      <c r="B510" s="39" t="s">
        <v>667</v>
      </c>
      <c r="C510" s="38" t="s">
        <v>15</v>
      </c>
      <c r="D510" s="38" t="s">
        <v>668</v>
      </c>
      <c r="E510" s="40" t="s">
        <v>16</v>
      </c>
      <c r="F510" s="39">
        <v>365.3</v>
      </c>
      <c r="G510" s="41">
        <v>8.27</v>
      </c>
      <c r="H510" s="41">
        <v>10.35</v>
      </c>
      <c r="I510" s="41">
        <v>3780.85</v>
      </c>
      <c r="J510" s="56">
        <v>8.0080025761501878E-4</v>
      </c>
    </row>
    <row r="511" spans="1:10" ht="31.5" x14ac:dyDescent="0.25">
      <c r="A511" s="43" t="s">
        <v>1383</v>
      </c>
      <c r="B511" s="39" t="s">
        <v>1384</v>
      </c>
      <c r="C511" s="38" t="s">
        <v>15</v>
      </c>
      <c r="D511" s="38" t="s">
        <v>1385</v>
      </c>
      <c r="E511" s="40" t="s">
        <v>16</v>
      </c>
      <c r="F511" s="39">
        <v>1093.52</v>
      </c>
      <c r="G511" s="41">
        <v>9.2899999999999991</v>
      </c>
      <c r="H511" s="41">
        <v>11.63</v>
      </c>
      <c r="I511" s="41">
        <v>12717.63</v>
      </c>
      <c r="J511" s="56">
        <v>2.6936486187636357E-3</v>
      </c>
    </row>
    <row r="512" spans="1:10" x14ac:dyDescent="0.25">
      <c r="A512" s="17" t="s">
        <v>1386</v>
      </c>
      <c r="B512" s="12"/>
      <c r="C512" s="12"/>
      <c r="D512" s="12" t="s">
        <v>1387</v>
      </c>
      <c r="E512" s="12"/>
      <c r="F512" s="13"/>
      <c r="G512" s="12"/>
      <c r="H512" s="12"/>
      <c r="I512" s="37">
        <v>74370.240000000005</v>
      </c>
      <c r="J512" s="55">
        <v>1.5751936033138257E-2</v>
      </c>
    </row>
    <row r="513" spans="1:10" ht="31.5" x14ac:dyDescent="0.25">
      <c r="A513" s="43" t="s">
        <v>1388</v>
      </c>
      <c r="B513" s="39" t="s">
        <v>65</v>
      </c>
      <c r="C513" s="38" t="s">
        <v>44</v>
      </c>
      <c r="D513" s="38" t="s">
        <v>66</v>
      </c>
      <c r="E513" s="40" t="s">
        <v>67</v>
      </c>
      <c r="F513" s="39">
        <v>60.32</v>
      </c>
      <c r="G513" s="41">
        <v>36.26</v>
      </c>
      <c r="H513" s="41">
        <v>45.4</v>
      </c>
      <c r="I513" s="41">
        <v>2738.52</v>
      </c>
      <c r="J513" s="56">
        <v>5.8003028987764168E-4</v>
      </c>
    </row>
    <row r="514" spans="1:10" ht="31.5" x14ac:dyDescent="0.25">
      <c r="A514" s="43" t="s">
        <v>1389</v>
      </c>
      <c r="B514" s="39" t="s">
        <v>69</v>
      </c>
      <c r="C514" s="38" t="s">
        <v>15</v>
      </c>
      <c r="D514" s="38" t="s">
        <v>70</v>
      </c>
      <c r="E514" s="40" t="s">
        <v>67</v>
      </c>
      <c r="F514" s="39">
        <v>33.450000000000003</v>
      </c>
      <c r="G514" s="41">
        <v>24.06</v>
      </c>
      <c r="H514" s="41">
        <v>30.12</v>
      </c>
      <c r="I514" s="41">
        <v>1007.51</v>
      </c>
      <c r="J514" s="56">
        <v>2.1339494228803248E-4</v>
      </c>
    </row>
    <row r="515" spans="1:10" ht="47.25" x14ac:dyDescent="0.25">
      <c r="A515" s="43" t="s">
        <v>1390</v>
      </c>
      <c r="B515" s="39" t="s">
        <v>74</v>
      </c>
      <c r="C515" s="38" t="s">
        <v>15</v>
      </c>
      <c r="D515" s="38" t="s">
        <v>75</v>
      </c>
      <c r="E515" s="40" t="s">
        <v>16</v>
      </c>
      <c r="F515" s="39">
        <v>67.209999999999994</v>
      </c>
      <c r="G515" s="41">
        <v>4.38</v>
      </c>
      <c r="H515" s="41">
        <v>5.48</v>
      </c>
      <c r="I515" s="41">
        <v>368.31</v>
      </c>
      <c r="J515" s="56">
        <v>7.8009638806667169E-5</v>
      </c>
    </row>
    <row r="516" spans="1:10" ht="31.5" x14ac:dyDescent="0.25">
      <c r="A516" s="43" t="s">
        <v>1391</v>
      </c>
      <c r="B516" s="39" t="s">
        <v>77</v>
      </c>
      <c r="C516" s="38" t="s">
        <v>15</v>
      </c>
      <c r="D516" s="38" t="s">
        <v>78</v>
      </c>
      <c r="E516" s="40" t="s">
        <v>16</v>
      </c>
      <c r="F516" s="39">
        <v>67.209999999999994</v>
      </c>
      <c r="G516" s="41">
        <v>14.16</v>
      </c>
      <c r="H516" s="41">
        <v>17.73</v>
      </c>
      <c r="I516" s="41">
        <v>1191.6300000000001</v>
      </c>
      <c r="J516" s="56">
        <v>2.5239234854114418E-4</v>
      </c>
    </row>
    <row r="517" spans="1:10" ht="31.5" x14ac:dyDescent="0.25">
      <c r="A517" s="43" t="s">
        <v>1392</v>
      </c>
      <c r="B517" s="39" t="s">
        <v>88</v>
      </c>
      <c r="C517" s="38" t="s">
        <v>15</v>
      </c>
      <c r="D517" s="38" t="s">
        <v>89</v>
      </c>
      <c r="E517" s="40" t="s">
        <v>82</v>
      </c>
      <c r="F517" s="39">
        <v>322.08999999999997</v>
      </c>
      <c r="G517" s="41">
        <v>18.43</v>
      </c>
      <c r="H517" s="41">
        <v>23.07</v>
      </c>
      <c r="I517" s="41">
        <v>7430.61</v>
      </c>
      <c r="J517" s="56">
        <v>1.5738350905845867E-3</v>
      </c>
    </row>
    <row r="518" spans="1:10" ht="31.5" x14ac:dyDescent="0.25">
      <c r="A518" s="43" t="s">
        <v>1393</v>
      </c>
      <c r="B518" s="39" t="s">
        <v>504</v>
      </c>
      <c r="C518" s="38" t="s">
        <v>15</v>
      </c>
      <c r="D518" s="38" t="s">
        <v>505</v>
      </c>
      <c r="E518" s="40" t="s">
        <v>82</v>
      </c>
      <c r="F518" s="39">
        <v>610.36</v>
      </c>
      <c r="G518" s="41">
        <v>16.89</v>
      </c>
      <c r="H518" s="41">
        <v>21.14</v>
      </c>
      <c r="I518" s="41">
        <v>12903.01</v>
      </c>
      <c r="J518" s="56">
        <v>2.7329128984247362E-3</v>
      </c>
    </row>
    <row r="519" spans="1:10" ht="31.5" x14ac:dyDescent="0.25">
      <c r="A519" s="43" t="s">
        <v>1394</v>
      </c>
      <c r="B519" s="39" t="s">
        <v>94</v>
      </c>
      <c r="C519" s="38" t="s">
        <v>15</v>
      </c>
      <c r="D519" s="38" t="s">
        <v>95</v>
      </c>
      <c r="E519" s="40" t="s">
        <v>82</v>
      </c>
      <c r="F519" s="39">
        <v>295.55</v>
      </c>
      <c r="G519" s="41">
        <v>15.24</v>
      </c>
      <c r="H519" s="41">
        <v>19.079999999999998</v>
      </c>
      <c r="I519" s="41">
        <v>5639.09</v>
      </c>
      <c r="J519" s="56">
        <v>1.1943834652827477E-3</v>
      </c>
    </row>
    <row r="520" spans="1:10" ht="47.25" x14ac:dyDescent="0.25">
      <c r="A520" s="43" t="s">
        <v>1395</v>
      </c>
      <c r="B520" s="39" t="s">
        <v>567</v>
      </c>
      <c r="C520" s="38" t="s">
        <v>15</v>
      </c>
      <c r="D520" s="38" t="s">
        <v>568</v>
      </c>
      <c r="E520" s="40" t="s">
        <v>16</v>
      </c>
      <c r="F520" s="39">
        <v>263.7</v>
      </c>
      <c r="G520" s="41">
        <v>93.49</v>
      </c>
      <c r="H520" s="41">
        <v>117.06</v>
      </c>
      <c r="I520" s="41">
        <v>30868.720000000001</v>
      </c>
      <c r="J520" s="56">
        <v>6.538127386234811E-3</v>
      </c>
    </row>
    <row r="521" spans="1:10" ht="47.25" x14ac:dyDescent="0.25">
      <c r="A521" s="43" t="s">
        <v>1396</v>
      </c>
      <c r="B521" s="39" t="s">
        <v>84</v>
      </c>
      <c r="C521" s="38" t="s">
        <v>44</v>
      </c>
      <c r="D521" s="38" t="s">
        <v>85</v>
      </c>
      <c r="E521" s="40" t="s">
        <v>67</v>
      </c>
      <c r="F521" s="39">
        <v>24.73</v>
      </c>
      <c r="G521" s="41">
        <v>387.45</v>
      </c>
      <c r="H521" s="41">
        <v>485.16</v>
      </c>
      <c r="I521" s="41">
        <v>11998</v>
      </c>
      <c r="J521" s="56">
        <v>2.5412278960723106E-3</v>
      </c>
    </row>
    <row r="522" spans="1:10" ht="47.25" x14ac:dyDescent="0.25">
      <c r="A522" s="43" t="s">
        <v>1397</v>
      </c>
      <c r="B522" s="39" t="s">
        <v>728</v>
      </c>
      <c r="C522" s="38" t="s">
        <v>15</v>
      </c>
      <c r="D522" s="38" t="s">
        <v>729</v>
      </c>
      <c r="E522" s="40" t="s">
        <v>67</v>
      </c>
      <c r="F522" s="39">
        <v>0.27200000000000002</v>
      </c>
      <c r="G522" s="41">
        <v>378.42</v>
      </c>
      <c r="H522" s="41">
        <v>473.85</v>
      </c>
      <c r="I522" s="41">
        <v>128.88</v>
      </c>
      <c r="J522" s="56">
        <v>2.729733716000995E-5</v>
      </c>
    </row>
    <row r="523" spans="1:10" ht="31.5" x14ac:dyDescent="0.25">
      <c r="A523" s="43" t="s">
        <v>1398</v>
      </c>
      <c r="B523" s="39" t="s">
        <v>646</v>
      </c>
      <c r="C523" s="38" t="s">
        <v>24</v>
      </c>
      <c r="D523" s="38" t="s">
        <v>647</v>
      </c>
      <c r="E523" s="40" t="s">
        <v>16</v>
      </c>
      <c r="F523" s="39">
        <v>9.07</v>
      </c>
      <c r="G523" s="41">
        <v>8.4499999999999993</v>
      </c>
      <c r="H523" s="41">
        <v>10.58</v>
      </c>
      <c r="I523" s="41">
        <v>95.96</v>
      </c>
      <c r="J523" s="56">
        <v>2.0324739865569171E-5</v>
      </c>
    </row>
    <row r="524" spans="1:10" x14ac:dyDescent="0.25">
      <c r="A524" s="17" t="s">
        <v>461</v>
      </c>
      <c r="B524" s="12"/>
      <c r="C524" s="12"/>
      <c r="D524" s="12" t="s">
        <v>1399</v>
      </c>
      <c r="E524" s="12"/>
      <c r="F524" s="13"/>
      <c r="G524" s="12"/>
      <c r="H524" s="12"/>
      <c r="I524" s="37">
        <v>35802.65</v>
      </c>
      <c r="J524" s="55">
        <v>7.5831549369322652E-3</v>
      </c>
    </row>
    <row r="525" spans="1:10" ht="78.75" x14ac:dyDescent="0.25">
      <c r="A525" s="43" t="s">
        <v>1400</v>
      </c>
      <c r="B525" s="39" t="s">
        <v>506</v>
      </c>
      <c r="C525" s="38" t="s">
        <v>172</v>
      </c>
      <c r="D525" s="38" t="s">
        <v>507</v>
      </c>
      <c r="E525" s="40" t="s">
        <v>16</v>
      </c>
      <c r="F525" s="39">
        <v>29</v>
      </c>
      <c r="G525" s="41">
        <v>494.52</v>
      </c>
      <c r="H525" s="41">
        <v>619.23</v>
      </c>
      <c r="I525" s="41">
        <v>17957.669999999998</v>
      </c>
      <c r="J525" s="56">
        <v>3.8035115813019544E-3</v>
      </c>
    </row>
    <row r="526" spans="1:10" ht="31.5" x14ac:dyDescent="0.25">
      <c r="A526" s="43" t="s">
        <v>1401</v>
      </c>
      <c r="B526" s="39" t="s">
        <v>1402</v>
      </c>
      <c r="C526" s="38" t="s">
        <v>37</v>
      </c>
      <c r="D526" s="38" t="s">
        <v>1403</v>
      </c>
      <c r="E526" s="40" t="s">
        <v>107</v>
      </c>
      <c r="F526" s="39">
        <v>30.55</v>
      </c>
      <c r="G526" s="41">
        <v>340.62</v>
      </c>
      <c r="H526" s="41">
        <v>426.52</v>
      </c>
      <c r="I526" s="41">
        <v>13030.18</v>
      </c>
      <c r="J526" s="56">
        <v>2.7598480502453327E-3</v>
      </c>
    </row>
    <row r="527" spans="1:10" ht="47.25" x14ac:dyDescent="0.25">
      <c r="A527" s="43" t="s">
        <v>1404</v>
      </c>
      <c r="B527" s="39" t="s">
        <v>1405</v>
      </c>
      <c r="C527" s="38" t="s">
        <v>172</v>
      </c>
      <c r="D527" s="38" t="s">
        <v>1406</v>
      </c>
      <c r="E527" s="40" t="s">
        <v>16</v>
      </c>
      <c r="F527" s="39">
        <v>10</v>
      </c>
      <c r="G527" s="41">
        <v>384.51</v>
      </c>
      <c r="H527" s="41">
        <v>481.48</v>
      </c>
      <c r="I527" s="41">
        <v>4814.8</v>
      </c>
      <c r="J527" s="56">
        <v>1.0197953053849777E-3</v>
      </c>
    </row>
    <row r="528" spans="1:10" x14ac:dyDescent="0.25">
      <c r="A528" s="18" t="s">
        <v>470</v>
      </c>
      <c r="B528" s="10"/>
      <c r="C528" s="10"/>
      <c r="D528" s="10" t="s">
        <v>1407</v>
      </c>
      <c r="E528" s="10"/>
      <c r="F528" s="11"/>
      <c r="G528" s="10"/>
      <c r="H528" s="10"/>
      <c r="I528" s="36">
        <v>572310.47</v>
      </c>
      <c r="J528" s="54">
        <v>0.12121781393384358</v>
      </c>
    </row>
    <row r="529" spans="1:10" ht="31.5" x14ac:dyDescent="0.25">
      <c r="A529" s="43" t="s">
        <v>471</v>
      </c>
      <c r="B529" s="39" t="s">
        <v>1408</v>
      </c>
      <c r="C529" s="38" t="s">
        <v>44</v>
      </c>
      <c r="D529" s="38" t="s">
        <v>1409</v>
      </c>
      <c r="E529" s="40" t="s">
        <v>25</v>
      </c>
      <c r="F529" s="39">
        <v>2</v>
      </c>
      <c r="G529" s="41">
        <v>112500</v>
      </c>
      <c r="H529" s="41">
        <v>140872.5</v>
      </c>
      <c r="I529" s="41">
        <v>281745</v>
      </c>
      <c r="J529" s="56">
        <v>5.9674800264951922E-2</v>
      </c>
    </row>
    <row r="530" spans="1:10" ht="31.5" x14ac:dyDescent="0.25">
      <c r="A530" s="43" t="s">
        <v>472</v>
      </c>
      <c r="B530" s="39" t="s">
        <v>510</v>
      </c>
      <c r="C530" s="38" t="s">
        <v>44</v>
      </c>
      <c r="D530" s="38" t="s">
        <v>511</v>
      </c>
      <c r="E530" s="40" t="s">
        <v>512</v>
      </c>
      <c r="F530" s="39">
        <v>5.2</v>
      </c>
      <c r="G530" s="41">
        <v>720</v>
      </c>
      <c r="H530" s="41">
        <v>901.58</v>
      </c>
      <c r="I530" s="41">
        <v>4688.21</v>
      </c>
      <c r="J530" s="56">
        <v>9.9298300005377297E-4</v>
      </c>
    </row>
    <row r="531" spans="1:10" ht="78.75" x14ac:dyDescent="0.25">
      <c r="A531" s="43" t="s">
        <v>473</v>
      </c>
      <c r="B531" s="39" t="s">
        <v>1410</v>
      </c>
      <c r="C531" s="38" t="s">
        <v>44</v>
      </c>
      <c r="D531" s="38" t="s">
        <v>1411</v>
      </c>
      <c r="E531" s="40" t="s">
        <v>25</v>
      </c>
      <c r="F531" s="39">
        <v>1</v>
      </c>
      <c r="G531" s="41">
        <v>228300</v>
      </c>
      <c r="H531" s="41">
        <v>285877.26</v>
      </c>
      <c r="I531" s="41">
        <v>285877.26</v>
      </c>
      <c r="J531" s="56">
        <v>6.0550030668837886E-2</v>
      </c>
    </row>
    <row r="532" spans="1:10" x14ac:dyDescent="0.25">
      <c r="A532" s="18" t="s">
        <v>474</v>
      </c>
      <c r="B532" s="10"/>
      <c r="C532" s="10"/>
      <c r="D532" s="10" t="s">
        <v>513</v>
      </c>
      <c r="E532" s="10"/>
      <c r="F532" s="11"/>
      <c r="G532" s="10"/>
      <c r="H532" s="10"/>
      <c r="I532" s="36">
        <v>8310.7800000000007</v>
      </c>
      <c r="J532" s="54">
        <v>1.7602588743223738E-3</v>
      </c>
    </row>
    <row r="533" spans="1:10" ht="32.25" thickBot="1" x14ac:dyDescent="0.3">
      <c r="A533" s="43" t="s">
        <v>475</v>
      </c>
      <c r="B533" s="39" t="s">
        <v>1412</v>
      </c>
      <c r="C533" s="38" t="s">
        <v>24</v>
      </c>
      <c r="D533" s="38" t="s">
        <v>1413</v>
      </c>
      <c r="E533" s="40" t="s">
        <v>16</v>
      </c>
      <c r="F533" s="39">
        <v>1378.24</v>
      </c>
      <c r="G533" s="41">
        <v>4.82</v>
      </c>
      <c r="H533" s="41">
        <v>6.03</v>
      </c>
      <c r="I533" s="41">
        <v>8310.7800000000007</v>
      </c>
      <c r="J533" s="56">
        <v>1.7602588743223738E-3</v>
      </c>
    </row>
    <row r="534" spans="1:10" ht="16.5" thickBot="1" x14ac:dyDescent="0.3">
      <c r="A534" s="388" t="s">
        <v>527</v>
      </c>
      <c r="B534" s="389"/>
      <c r="C534" s="389"/>
      <c r="D534" s="389"/>
      <c r="E534" s="389"/>
      <c r="F534" s="389"/>
      <c r="G534" s="389"/>
      <c r="H534" s="389"/>
      <c r="I534" s="24">
        <f>SUM(I12+I30+I41+I63+I107+I143+I156+I196+I204+I354+I378+I396+I406+I419+I486+I528+I532)</f>
        <v>4721339.6399999997</v>
      </c>
      <c r="J534" s="9">
        <f>SUM(J12+J30+J41+J63+J107+J143+J156+J196+J204+J354+J378+J396+J406+J419+J486+J528+J532)</f>
        <v>1</v>
      </c>
    </row>
    <row r="535" spans="1:10" x14ac:dyDescent="0.25">
      <c r="A535" s="390"/>
      <c r="B535" s="391"/>
      <c r="C535" s="391"/>
      <c r="D535" s="19"/>
      <c r="E535" s="23"/>
      <c r="F535" s="392" t="s">
        <v>514</v>
      </c>
      <c r="G535" s="392"/>
      <c r="H535" s="393">
        <v>3770912.43</v>
      </c>
      <c r="I535" s="392"/>
      <c r="J535" s="394"/>
    </row>
    <row r="536" spans="1:10" ht="16.5" thickBot="1" x14ac:dyDescent="0.3">
      <c r="A536" s="390"/>
      <c r="B536" s="391"/>
      <c r="C536" s="391"/>
      <c r="D536" s="19"/>
      <c r="E536" s="23"/>
      <c r="F536" s="392" t="s">
        <v>515</v>
      </c>
      <c r="G536" s="392"/>
      <c r="H536" s="393">
        <v>950427.21</v>
      </c>
      <c r="I536" s="392"/>
      <c r="J536" s="394"/>
    </row>
    <row r="537" spans="1:10" ht="16.5" thickBot="1" x14ac:dyDescent="0.3">
      <c r="A537" s="395"/>
      <c r="B537" s="396"/>
      <c r="C537" s="396"/>
      <c r="D537" s="3"/>
      <c r="E537" s="20"/>
      <c r="F537" s="397" t="s">
        <v>516</v>
      </c>
      <c r="G537" s="397"/>
      <c r="H537" s="398">
        <f>H535+H536</f>
        <v>4721339.6400000006</v>
      </c>
      <c r="I537" s="399"/>
      <c r="J537" s="400">
        <f>SUM(I9,I26,I33,I58,I99,I101,I124,I128,I180,I191,I214,I316,I336,I382,I400,I412,I422,I434,I440,I474,I484,I486,I503,I529)</f>
        <v>1197083.78</v>
      </c>
    </row>
    <row r="538" spans="1:10" x14ac:dyDescent="0.25">
      <c r="A538" s="4"/>
      <c r="B538" s="5"/>
      <c r="C538" s="5"/>
      <c r="D538" s="5"/>
      <c r="E538" s="6"/>
      <c r="F538" s="6"/>
      <c r="G538" s="7"/>
      <c r="H538" s="7"/>
      <c r="I538" s="8"/>
      <c r="J538" s="57"/>
    </row>
    <row r="539" spans="1:10" ht="14.25" customHeight="1" x14ac:dyDescent="0.25">
      <c r="A539" s="384" t="s">
        <v>1416</v>
      </c>
      <c r="B539" s="385"/>
      <c r="C539" s="385"/>
      <c r="D539" s="385"/>
      <c r="E539" s="385" t="s">
        <v>1415</v>
      </c>
      <c r="F539" s="385"/>
      <c r="G539" s="385"/>
      <c r="H539" s="385"/>
      <c r="I539" s="386"/>
      <c r="J539" s="387"/>
    </row>
    <row r="540" spans="1:10" x14ac:dyDescent="0.25">
      <c r="A540" s="384"/>
      <c r="B540" s="385"/>
      <c r="C540" s="385"/>
      <c r="D540" s="385"/>
      <c r="E540" s="385"/>
      <c r="F540" s="385"/>
      <c r="G540" s="385"/>
      <c r="H540" s="385"/>
      <c r="I540" s="386"/>
      <c r="J540" s="387"/>
    </row>
    <row r="541" spans="1:10" x14ac:dyDescent="0.25">
      <c r="A541" s="384"/>
      <c r="B541" s="385"/>
      <c r="C541" s="385"/>
      <c r="D541" s="385"/>
      <c r="E541" s="385"/>
      <c r="F541" s="385"/>
      <c r="G541" s="385"/>
      <c r="H541" s="385"/>
      <c r="I541" s="386"/>
      <c r="J541" s="387"/>
    </row>
    <row r="542" spans="1:10" x14ac:dyDescent="0.25">
      <c r="A542" s="384"/>
      <c r="B542" s="385"/>
      <c r="C542" s="385"/>
      <c r="D542" s="385"/>
      <c r="E542" s="385"/>
      <c r="F542" s="385"/>
      <c r="G542" s="385"/>
      <c r="H542" s="385"/>
      <c r="I542" s="386"/>
      <c r="J542" s="387"/>
    </row>
    <row r="543" spans="1:10" ht="16.5" thickBot="1" x14ac:dyDescent="0.3">
      <c r="A543" s="348" t="s">
        <v>528</v>
      </c>
      <c r="B543" s="349"/>
      <c r="C543" s="349"/>
      <c r="D543" s="349"/>
      <c r="E543" s="349"/>
      <c r="F543" s="349"/>
      <c r="G543" s="349"/>
      <c r="H543" s="349"/>
      <c r="I543" s="350"/>
      <c r="J543" s="351"/>
    </row>
  </sheetData>
  <autoFilter ref="A11:J537" xr:uid="{00000000-0009-0000-0000-000007000000}"/>
  <mergeCells count="22">
    <mergeCell ref="A536:C536"/>
    <mergeCell ref="F536:G536"/>
    <mergeCell ref="H536:J536"/>
    <mergeCell ref="A537:C537"/>
    <mergeCell ref="F537:G537"/>
    <mergeCell ref="H537:J537"/>
    <mergeCell ref="E7:G9"/>
    <mergeCell ref="H7:J9"/>
    <mergeCell ref="A543:J543"/>
    <mergeCell ref="A10:J10"/>
    <mergeCell ref="A1:J3"/>
    <mergeCell ref="A4:J4"/>
    <mergeCell ref="E5:J5"/>
    <mergeCell ref="E6:J6"/>
    <mergeCell ref="A7:D7"/>
    <mergeCell ref="A9:B9"/>
    <mergeCell ref="A539:D542"/>
    <mergeCell ref="E539:J542"/>
    <mergeCell ref="A534:H534"/>
    <mergeCell ref="A535:C535"/>
    <mergeCell ref="F535:G535"/>
    <mergeCell ref="H535:J535"/>
  </mergeCells>
  <pageMargins left="0.51181102362204722" right="0.31496062992125984" top="0.19685039370078741" bottom="0.59055118110236227" header="0.51181102362204722" footer="0.51181102362204722"/>
  <pageSetup paperSize="9" scale="48" fitToHeight="15" orientation="portrait" r:id="rId1"/>
  <headerFooter>
    <oddFooter>Página &amp;P de &amp;N</oddFooter>
  </headerFooter>
  <rowBreaks count="13" manualBreakCount="13">
    <brk id="52" max="9" man="1"/>
    <brk id="79" max="9" man="1"/>
    <brk id="106" max="9" man="1"/>
    <brk id="139" max="9" man="1"/>
    <brk id="166" max="9" man="1"/>
    <brk id="195" max="9" man="1"/>
    <brk id="225" max="9" man="1"/>
    <brk id="251" max="9" man="1"/>
    <brk id="283" max="9" man="1"/>
    <brk id="314" max="9" man="1"/>
    <brk id="353" max="9" man="1"/>
    <brk id="430" max="9" man="1"/>
    <brk id="511" max="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vt:i4>
      </vt:variant>
    </vt:vector>
  </HeadingPairs>
  <TitlesOfParts>
    <vt:vector size="12" baseType="lpstr">
      <vt:lpstr>Orçamento Sintético</vt:lpstr>
      <vt:lpstr>Memória de Cálculo</vt:lpstr>
      <vt:lpstr>CPU's</vt:lpstr>
      <vt:lpstr>BDI</vt:lpstr>
      <vt:lpstr>CFF</vt:lpstr>
      <vt:lpstr>Orçamento Sintético - OBSOLETO</vt:lpstr>
      <vt:lpstr>BDI!Area_de_impressao</vt:lpstr>
      <vt:lpstr>CFF!Area_de_impressao</vt:lpstr>
      <vt:lpstr>'CPU''s'!Area_de_impressao</vt:lpstr>
      <vt:lpstr>'Memória de Cálculo'!Area_de_impressao</vt:lpstr>
      <vt:lpstr>'Orçamento Sintético - OBSOLETO'!Area_de_impressao</vt:lpstr>
      <vt:lpstr>'Orçamento Sintético - OBSOLETO'!Titulos_de_impressao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Jhonathan Felipe Ribeiro</cp:lastModifiedBy>
  <cp:revision>0</cp:revision>
  <cp:lastPrinted>2026-03-27T11:35:25Z</cp:lastPrinted>
  <dcterms:created xsi:type="dcterms:W3CDTF">2021-03-25T17:12:14Z</dcterms:created>
  <dcterms:modified xsi:type="dcterms:W3CDTF">2026-07-27T09:28:40Z</dcterms:modified>
</cp:coreProperties>
</file>