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filterPrivacy="1" codeName="ThisWorkbook"/>
  <xr:revisionPtr revIDLastSave="0" documentId="13_ncr:1_{3F049F23-5931-433A-9B68-709E0CBE904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RONOGRAMA (2)" sheetId="29" r:id="rId1"/>
    <sheet name="PLANILHA ORIGINAL" sheetId="11" r:id="rId2"/>
  </sheets>
  <definedNames>
    <definedName name="_xlnm.Print_Area" localSheetId="0">'CRONOGRAMA (2)'!$A$1:$U$43</definedName>
    <definedName name="_xlnm.Print_Area" localSheetId="1">'PLANILHA ORIGINAL'!$A$2:$H$715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10_1">'PLANILHA ORIGINAL'!#REF!</definedName>
    <definedName name="JR_PAGE_ANCHOR_11_1" localSheetId="0">#REF!</definedName>
    <definedName name="JR_PAGE_ANCHOR_11_1">#REF!</definedName>
    <definedName name="JR_PAGE_ANCHOR_12_1" localSheetId="0">#REF!</definedName>
    <definedName name="JR_PAGE_ANCHOR_12_1">#REF!</definedName>
    <definedName name="JR_PAGE_ANCHOR_13_1" localSheetId="0">#REF!</definedName>
    <definedName name="JR_PAGE_ANCHOR_13_1">#REF!</definedName>
    <definedName name="JR_PAGE_ANCHOR_14_1" localSheetId="0">#REF!</definedName>
    <definedName name="JR_PAGE_ANCHOR_14_1">#REF!</definedName>
    <definedName name="JR_PAGE_ANCHOR_15_1" localSheetId="0">#REF!</definedName>
    <definedName name="JR_PAGE_ANCHOR_15_1">#REF!</definedName>
    <definedName name="JR_PAGE_ANCHOR_16_1" localSheetId="0">#REF!</definedName>
    <definedName name="JR_PAGE_ANCHOR_16_1">#REF!</definedName>
    <definedName name="JR_PAGE_ANCHOR_17_1" localSheetId="0">#REF!</definedName>
    <definedName name="JR_PAGE_ANCHOR_17_1">#REF!</definedName>
    <definedName name="JR_PAGE_ANCHOR_18_1" localSheetId="0">#REF!</definedName>
    <definedName name="JR_PAGE_ANCHOR_18_1">#REF!</definedName>
    <definedName name="JR_PAGE_ANCHOR_19_1" localSheetId="0">#REF!</definedName>
    <definedName name="JR_PAGE_ANCHOR_19_1">#REF!</definedName>
    <definedName name="JR_PAGE_ANCHOR_2_1" localSheetId="0">#REF!</definedName>
    <definedName name="JR_PAGE_ANCHOR_2_1">#REF!</definedName>
    <definedName name="JR_PAGE_ANCHOR_20_1" localSheetId="0">#REF!</definedName>
    <definedName name="JR_PAGE_ANCHOR_20_1">#REF!</definedName>
    <definedName name="JR_PAGE_ANCHOR_21_1" localSheetId="0">#REF!</definedName>
    <definedName name="JR_PAGE_ANCHOR_21_1">#REF!</definedName>
    <definedName name="JR_PAGE_ANCHOR_22_1" localSheetId="0">#REF!</definedName>
    <definedName name="JR_PAGE_ANCHOR_22_1">#REF!</definedName>
    <definedName name="JR_PAGE_ANCHOR_23_1" localSheetId="0">#REF!</definedName>
    <definedName name="JR_PAGE_ANCHOR_23_1">#REF!</definedName>
    <definedName name="JR_PAGE_ANCHOR_24_1" localSheetId="0">#REF!</definedName>
    <definedName name="JR_PAGE_ANCHOR_24_1">#REF!</definedName>
    <definedName name="JR_PAGE_ANCHOR_25_1" localSheetId="0">#REF!</definedName>
    <definedName name="JR_PAGE_ANCHOR_25_1">#REF!</definedName>
    <definedName name="JR_PAGE_ANCHOR_26_1" localSheetId="0">#REF!</definedName>
    <definedName name="JR_PAGE_ANCHOR_26_1">#REF!</definedName>
    <definedName name="JR_PAGE_ANCHOR_3_1" localSheetId="0">#REF!</definedName>
    <definedName name="JR_PAGE_ANCHOR_3_1">#REF!</definedName>
    <definedName name="JR_PAGE_ANCHOR_4_1" localSheetId="0">#REF!</definedName>
    <definedName name="JR_PAGE_ANCHOR_4_1">#REF!</definedName>
    <definedName name="JR_PAGE_ANCHOR_5_1" localSheetId="0">#REF!</definedName>
    <definedName name="JR_PAGE_ANCHOR_5_1">#REF!</definedName>
    <definedName name="JR_PAGE_ANCHOR_6_1" localSheetId="0">#REF!</definedName>
    <definedName name="JR_PAGE_ANCHOR_6_1">#REF!</definedName>
    <definedName name="JR_PAGE_ANCHOR_7_1" localSheetId="0">#REF!</definedName>
    <definedName name="JR_PAGE_ANCHOR_7_1">#REF!</definedName>
    <definedName name="JR_PAGE_ANCHOR_8_1" localSheetId="0">#REF!</definedName>
    <definedName name="JR_PAGE_ANCHOR_8_1">#REF!</definedName>
    <definedName name="JR_PAGE_ANCHOR_9_1" localSheetId="0">#REF!</definedName>
    <definedName name="JR_PAGE_ANCHOR_9_1">#REF!</definedName>
  </definedNames>
  <calcPr calcId="191028"/>
</workbook>
</file>

<file path=xl/calcChain.xml><?xml version="1.0" encoding="utf-8"?>
<calcChain xmlns="http://schemas.openxmlformats.org/spreadsheetml/2006/main">
  <c r="C7" i="29" l="1"/>
  <c r="H706" i="11"/>
  <c r="H705" i="11" s="1"/>
  <c r="H458" i="11"/>
  <c r="H559" i="11"/>
  <c r="H607" i="11"/>
  <c r="H655" i="11"/>
  <c r="H83" i="11"/>
  <c r="H77" i="11"/>
  <c r="H69" i="11"/>
  <c r="H61" i="11"/>
  <c r="H55" i="11"/>
  <c r="H46" i="11"/>
  <c r="H37" i="11"/>
  <c r="H29" i="11"/>
  <c r="H26" i="11"/>
  <c r="H25" i="11" s="1"/>
  <c r="H19" i="11"/>
  <c r="H20" i="11"/>
  <c r="H21" i="11"/>
  <c r="H22" i="11"/>
  <c r="H23" i="11"/>
  <c r="H24" i="11"/>
  <c r="H18" i="11"/>
  <c r="H10" i="11"/>
  <c r="H11" i="11"/>
  <c r="H12" i="11"/>
  <c r="H13" i="11"/>
  <c r="H14" i="11"/>
  <c r="H15" i="11"/>
  <c r="H16" i="11"/>
  <c r="H9" i="11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H707" i="11" l="1"/>
  <c r="H45" i="11"/>
  <c r="C30" i="29" l="1"/>
  <c r="L30" i="29" s="1"/>
  <c r="C29" i="29"/>
  <c r="L29" i="29" s="1"/>
  <c r="C28" i="29"/>
  <c r="N28" i="29" s="1"/>
  <c r="C27" i="29"/>
  <c r="J27" i="29" s="1"/>
  <c r="C26" i="29"/>
  <c r="T26" i="29" s="1"/>
  <c r="C25" i="29"/>
  <c r="L25" i="29" s="1"/>
  <c r="C24" i="29"/>
  <c r="C23" i="29"/>
  <c r="C22" i="29"/>
  <c r="L22" i="29" s="1"/>
  <c r="C21" i="29"/>
  <c r="N21" i="29" s="1"/>
  <c r="C20" i="29"/>
  <c r="N20" i="29" s="1"/>
  <c r="C19" i="29"/>
  <c r="P19" i="29" s="1"/>
  <c r="C18" i="29"/>
  <c r="F18" i="29" s="1"/>
  <c r="C17" i="29"/>
  <c r="T17" i="29" s="1"/>
  <c r="C16" i="29"/>
  <c r="C15" i="29"/>
  <c r="C14" i="29"/>
  <c r="R14" i="29" s="1"/>
  <c r="C13" i="29"/>
  <c r="F13" i="29" s="1"/>
  <c r="C12" i="29"/>
  <c r="P12" i="29" s="1"/>
  <c r="C11" i="29"/>
  <c r="L11" i="29" s="1"/>
  <c r="C10" i="29"/>
  <c r="H10" i="29" s="1"/>
  <c r="C9" i="29"/>
  <c r="T9" i="29" s="1"/>
  <c r="N24" i="29"/>
  <c r="J24" i="29"/>
  <c r="H24" i="29"/>
  <c r="P23" i="29"/>
  <c r="F20" i="29"/>
  <c r="N16" i="29"/>
  <c r="L16" i="29"/>
  <c r="J16" i="29"/>
  <c r="H16" i="29"/>
  <c r="P15" i="29"/>
  <c r="J14" i="29"/>
  <c r="L13" i="29"/>
  <c r="J13" i="29"/>
  <c r="H13" i="29"/>
  <c r="L14" i="29" l="1"/>
  <c r="F28" i="29"/>
  <c r="F29" i="29"/>
  <c r="H19" i="29"/>
  <c r="H21" i="29"/>
  <c r="H29" i="29"/>
  <c r="J21" i="29"/>
  <c r="J30" i="29"/>
  <c r="N12" i="29"/>
  <c r="P21" i="29"/>
  <c r="J11" i="29"/>
  <c r="J22" i="29"/>
  <c r="P28" i="29"/>
  <c r="F12" i="29"/>
  <c r="P20" i="29"/>
  <c r="T29" i="29"/>
  <c r="T13" i="29"/>
  <c r="T21" i="29"/>
  <c r="F21" i="29"/>
  <c r="J19" i="29"/>
  <c r="L19" i="29"/>
  <c r="R18" i="29"/>
  <c r="L21" i="29"/>
  <c r="H11" i="29"/>
  <c r="N25" i="29"/>
  <c r="P27" i="29"/>
  <c r="N29" i="29"/>
  <c r="R29" i="29"/>
  <c r="L10" i="29"/>
  <c r="J10" i="29"/>
  <c r="P11" i="29"/>
  <c r="L9" i="29"/>
  <c r="N10" i="29"/>
  <c r="H18" i="29"/>
  <c r="R26" i="29"/>
  <c r="N9" i="29"/>
  <c r="T10" i="29"/>
  <c r="J18" i="29"/>
  <c r="J26" i="29"/>
  <c r="L17" i="29"/>
  <c r="L18" i="29"/>
  <c r="L26" i="29"/>
  <c r="R10" i="29"/>
  <c r="N17" i="29"/>
  <c r="N18" i="29"/>
  <c r="F10" i="29"/>
  <c r="P17" i="29"/>
  <c r="T18" i="29"/>
  <c r="H27" i="29"/>
  <c r="T25" i="29"/>
  <c r="J29" i="29"/>
  <c r="P9" i="29"/>
  <c r="R12" i="29"/>
  <c r="N14" i="29"/>
  <c r="T15" i="29"/>
  <c r="R20" i="29"/>
  <c r="N22" i="29"/>
  <c r="T23" i="29"/>
  <c r="P25" i="29"/>
  <c r="F26" i="29"/>
  <c r="L27" i="29"/>
  <c r="R28" i="29"/>
  <c r="N30" i="29"/>
  <c r="R15" i="29"/>
  <c r="R23" i="29"/>
  <c r="R9" i="29"/>
  <c r="N11" i="29"/>
  <c r="T12" i="29"/>
  <c r="P14" i="29"/>
  <c r="F15" i="29"/>
  <c r="R17" i="29"/>
  <c r="N19" i="29"/>
  <c r="T20" i="29"/>
  <c r="P22" i="29"/>
  <c r="F23" i="29"/>
  <c r="L24" i="29"/>
  <c r="R25" i="29"/>
  <c r="H26" i="29"/>
  <c r="N27" i="29"/>
  <c r="T28" i="29"/>
  <c r="P30" i="29"/>
  <c r="H15" i="29"/>
  <c r="H23" i="29"/>
  <c r="F9" i="29"/>
  <c r="R11" i="29"/>
  <c r="H12" i="29"/>
  <c r="N13" i="29"/>
  <c r="T14" i="29"/>
  <c r="J15" i="29"/>
  <c r="P16" i="29"/>
  <c r="F17" i="29"/>
  <c r="R19" i="29"/>
  <c r="H20" i="29"/>
  <c r="T22" i="29"/>
  <c r="J23" i="29"/>
  <c r="P24" i="29"/>
  <c r="F25" i="29"/>
  <c r="R27" i="29"/>
  <c r="H28" i="29"/>
  <c r="T30" i="29"/>
  <c r="H9" i="29"/>
  <c r="T11" i="29"/>
  <c r="J12" i="29"/>
  <c r="P13" i="29"/>
  <c r="F14" i="29"/>
  <c r="L15" i="29"/>
  <c r="R16" i="29"/>
  <c r="H17" i="29"/>
  <c r="T19" i="29"/>
  <c r="J20" i="29"/>
  <c r="F22" i="29"/>
  <c r="L23" i="29"/>
  <c r="R24" i="29"/>
  <c r="H25" i="29"/>
  <c r="N26" i="29"/>
  <c r="T27" i="29"/>
  <c r="J28" i="29"/>
  <c r="P29" i="29"/>
  <c r="F30" i="29"/>
  <c r="J9" i="29"/>
  <c r="P10" i="29"/>
  <c r="F11" i="29"/>
  <c r="L12" i="29"/>
  <c r="R13" i="29"/>
  <c r="H14" i="29"/>
  <c r="N15" i="29"/>
  <c r="T16" i="29"/>
  <c r="J17" i="29"/>
  <c r="P18" i="29"/>
  <c r="F19" i="29"/>
  <c r="L20" i="29"/>
  <c r="R21" i="29"/>
  <c r="H22" i="29"/>
  <c r="N23" i="29"/>
  <c r="T24" i="29"/>
  <c r="J25" i="29"/>
  <c r="P26" i="29"/>
  <c r="F27" i="29"/>
  <c r="L28" i="29"/>
  <c r="H30" i="29"/>
  <c r="R22" i="29"/>
  <c r="R30" i="29"/>
  <c r="F16" i="29"/>
  <c r="F24" i="29"/>
  <c r="U16" i="29" l="1"/>
  <c r="U12" i="29"/>
  <c r="U10" i="29"/>
  <c r="U18" i="29"/>
  <c r="U29" i="29"/>
  <c r="U20" i="29"/>
  <c r="U28" i="29"/>
  <c r="U24" i="29"/>
  <c r="U30" i="29"/>
  <c r="U22" i="29"/>
  <c r="U13" i="29"/>
  <c r="U15" i="29"/>
  <c r="U9" i="29"/>
  <c r="U26" i="29"/>
  <c r="U17" i="29"/>
  <c r="U23" i="29"/>
  <c r="U21" i="29"/>
  <c r="U27" i="29"/>
  <c r="U19" i="29"/>
  <c r="U11" i="29"/>
  <c r="U14" i="29"/>
  <c r="U25" i="29"/>
  <c r="C8" i="29" l="1"/>
  <c r="L8" i="29" l="1"/>
  <c r="N8" i="29"/>
  <c r="J8" i="29"/>
  <c r="H8" i="29"/>
  <c r="P8" i="29"/>
  <c r="F8" i="29"/>
  <c r="R8" i="29"/>
  <c r="T8" i="29"/>
  <c r="P7" i="29"/>
  <c r="L7" i="29"/>
  <c r="L31" i="29" s="1"/>
  <c r="J7" i="29"/>
  <c r="J31" i="29" s="1"/>
  <c r="C32" i="29"/>
  <c r="N7" i="29"/>
  <c r="N31" i="29" s="1"/>
  <c r="T7" i="29"/>
  <c r="R7" i="29"/>
  <c r="F7" i="29"/>
  <c r="H7" i="29"/>
  <c r="U8" i="29" l="1"/>
  <c r="U7" i="29"/>
  <c r="T31" i="29"/>
  <c r="I31" i="29"/>
  <c r="P31" i="29"/>
  <c r="O31" i="29" s="1"/>
  <c r="H31" i="29"/>
  <c r="G31" i="29" s="1"/>
  <c r="R31" i="29"/>
  <c r="Q31" i="29" s="1"/>
  <c r="K31" i="29"/>
  <c r="M31" i="29"/>
  <c r="D7" i="29"/>
  <c r="D16" i="29"/>
  <c r="D30" i="29"/>
  <c r="D12" i="29"/>
  <c r="D19" i="29"/>
  <c r="D14" i="29"/>
  <c r="D22" i="29"/>
  <c r="D24" i="29"/>
  <c r="D8" i="29"/>
  <c r="D20" i="29"/>
  <c r="D28" i="29"/>
  <c r="D21" i="29"/>
  <c r="D23" i="29"/>
  <c r="D13" i="29"/>
  <c r="D27" i="29"/>
  <c r="D9" i="29"/>
  <c r="D17" i="29"/>
  <c r="D15" i="29"/>
  <c r="D26" i="29"/>
  <c r="D29" i="29"/>
  <c r="D11" i="29"/>
  <c r="D10" i="29"/>
  <c r="D18" i="29"/>
  <c r="D25" i="29"/>
  <c r="F31" i="29"/>
  <c r="S31" i="29"/>
  <c r="U31" i="29" l="1"/>
  <c r="U32" i="29" s="1"/>
  <c r="F32" i="29"/>
  <c r="E31" i="29"/>
  <c r="D32" i="29"/>
  <c r="E32" i="29" l="1"/>
  <c r="H32" i="29"/>
  <c r="J32" i="29" l="1"/>
  <c r="G32" i="29"/>
  <c r="L32" i="29" l="1"/>
  <c r="I32" i="29"/>
  <c r="N32" i="29" l="1"/>
  <c r="K32" i="29"/>
  <c r="M32" i="29" l="1"/>
  <c r="P32" i="29"/>
  <c r="R32" i="29" l="1"/>
  <c r="O32" i="29"/>
  <c r="Q32" i="29" l="1"/>
  <c r="T32" i="29"/>
  <c r="S32" i="29" s="1"/>
</calcChain>
</file>

<file path=xl/sharedStrings.xml><?xml version="1.0" encoding="utf-8"?>
<sst xmlns="http://schemas.openxmlformats.org/spreadsheetml/2006/main" count="3264" uniqueCount="1878">
  <si>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</si>
  <si>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</si>
  <si>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</si>
  <si>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</si>
  <si>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</si>
  <si>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</si>
  <si>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</si>
  <si>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</si>
  <si>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</si>
  <si>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</si>
  <si>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</si>
  <si>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</si>
  <si>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</si>
  <si>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</si>
  <si>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</si>
  <si>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</si>
  <si>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</si>
  <si>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</si>
  <si>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</si>
  <si>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</si>
  <si>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</si>
  <si>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</si>
  <si>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</si>
  <si>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</si>
  <si>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</si>
  <si>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</si>
  <si>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</si>
  <si>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</si>
  <si>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</si>
  <si>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- 2 UTILIZAÇÕES. AF_03/2024</t>
  </si>
  <si>
    <t>M</t>
  </si>
  <si>
    <t>1.6</t>
  </si>
  <si>
    <t>1.7</t>
  </si>
  <si>
    <t>FNDE 231</t>
  </si>
  <si>
    <t>LOCACAO DE CONTAINER 2,30 X 6,00 M, ALT. 2,50 M, COM 1 SANITARIO, PARA ESCRITORIO, COMPLETO, SEM DIVISORIAS INTERNAS (NAO INCLUI MOBILIZACAO/DESMOBILIZACAO)</t>
  </si>
  <si>
    <t>MÊS</t>
  </si>
  <si>
    <t>1.8</t>
  </si>
  <si>
    <t>FNDE 230</t>
  </si>
  <si>
    <t>LOCACAO DE CONTAINER 2,30 X 6,00 M, ALT. 2,50 M, PARA ESCRITORIO, SEM DIVISORIAS INTERNAS E SEM SANITARIO (NAO INCLUI MOBILIZACAO/DESMOBILIZACAO)</t>
  </si>
  <si>
    <t>FNDE 232</t>
  </si>
  <si>
    <t>LOCACAO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</si>
  <si>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</si>
  <si>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</si>
  <si>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</si>
  <si>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</si>
  <si>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</si>
  <si>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</si>
  <si>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94304</t>
  </si>
  <si>
    <t>ATERRO MECANIZADO DE VALA COM ESCAVADEIRA HIDRÁULICA (CAPACIDADE DA CAÇAMBA: 0,8 M³ / POTÊNCIA: 111 HP), LARGURA ATÉ 2,5 M, PROFUNDIDADE ATÉ 1,5 M, COM SOLO ARGILO-ARENOSO. AF_08/2023</t>
  </si>
  <si>
    <t>M3</t>
  </si>
  <si>
    <t>2.3</t>
  </si>
  <si>
    <t>96521</t>
  </si>
  <si>
    <t>ESCAVAÇÃO MECANIZADA PARA BLOCO DE COROAMENTO OU SAPATA COM RETROESCAVADEIRA (INCLUINDO ESCAVAÇÃO PARA COLOCAÇÃO DE FÔRMAS). AF_01/2024</t>
  </si>
  <si>
    <t>2.4</t>
  </si>
  <si>
    <t>96525</t>
  </si>
  <si>
    <t>ESCAVAÇÃO MECANIZADA PARA VIGA BALDRAME OU SAPATA CORRIDA COM MINI-ESCAVADEIRA (INCLUINDO ESCAVAÇÃO PARA COLOCAÇÃO DE FÔRMAS). AF_01/2024</t>
  </si>
  <si>
    <t>2.5</t>
  </si>
  <si>
    <t>101616</t>
  </si>
  <si>
    <t>PREPARO DE FUNDO DE VALA COM LARGURA MENOR QUE 1,5 M (ACERTO DO SOLO NATURAL). AF_08/2020</t>
  </si>
  <si>
    <t>2.6</t>
  </si>
  <si>
    <t>104740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</si>
  <si>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</si>
  <si>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2.7</t>
  </si>
  <si>
    <t>104738</t>
  </si>
  <si>
    <t>ATERRO MECANIZADO DE VALA COM MINICARREGADEIRA, COM SOLO ARGILO-ARENOSO. AF_08/2023</t>
  </si>
  <si>
    <t>3</t>
  </si>
  <si>
    <t>FUNDAÇÕES</t>
  </si>
  <si>
    <t>3.1</t>
  </si>
  <si>
    <t>CONCRETO ARMADO PARA FUNDAÇÕES</t>
  </si>
  <si>
    <t>3.1.1</t>
  </si>
  <si>
    <t>100896</t>
  </si>
  <si>
    <t>ESTACA ESCAVADA MECANICAMENTE, SEM FLUIDO ESTABILIZANTE, COM 25CM DE DIÂMETRO, CONCRETO LANÇADO POR CAMINHÃO BETONEIRA (EXCLUSIVE MOBILIZAÇÃO E DESMOBILIZAÇÃO). AF_01/2020_PA</t>
  </si>
  <si>
    <t>3.1.2</t>
  </si>
  <si>
    <t>95601</t>
  </si>
  <si>
    <t>ARRASAMENTO MECANICO DE ESTACA DE CONCRETO ARMADO, DIAMETROS DE ATÉ 40 CM. AF_05/2021</t>
  </si>
  <si>
    <t>3.2</t>
  </si>
  <si>
    <t>CONCRETO ARMADO PARA SAPATAS</t>
  </si>
  <si>
    <t>3.2.1</t>
  </si>
  <si>
    <t>96621</t>
  </si>
  <si>
    <t>LASTRO COM MATERIAL GRANULAR, APLICAÇÃO EM BLOCOS DE COROAMENTO, ESPESSURA DE *5 CM*. AF_01/2024</t>
  </si>
  <si>
    <t>3.2.2</t>
  </si>
  <si>
    <t>96619</t>
  </si>
  <si>
    <t>LASTRO DE CONCRETO MAGRO, APLICADO EM BLOCOS DE COROAMENTO OU SAPATAS, ESPESSURA DE 5 CM. AF_01/2024</t>
  </si>
  <si>
    <t>3.2.3</t>
  </si>
  <si>
    <t>96535</t>
  </si>
  <si>
    <t>FABRICAÇÃO, MONTAGEM E DESMONTAGEM DE FÔRMA PARA SAPATA, EM MADEIRA SERRADA, E=25 MM, 4 UTILIZAÇÕES. AF_01/2024</t>
  </si>
  <si>
    <t>3.2.4</t>
  </si>
  <si>
    <t>104918</t>
  </si>
  <si>
    <t>ARMAÇÃO DE SAPATA ISOLADA, VIGA BALDRAME E SAPATA CORRIDA UTILIZANDO AÇO CA-50 DE 8 MM - MONTAGEM. AF_01/2024</t>
  </si>
  <si>
    <t>KG</t>
  </si>
  <si>
    <t>3.2.5</t>
  </si>
  <si>
    <t>104919</t>
  </si>
  <si>
    <t>ARMAÇÃO DE SAPATA ISOLADA, VIGA BALDRAME E SAPATA CORRIDA UTILIZANDO AÇO CA-50 DE 10 MM - MONTAGEM. AF_01/2024</t>
  </si>
  <si>
    <t>3.2.6</t>
  </si>
  <si>
    <t>104916</t>
  </si>
  <si>
    <t>ARMAÇÃO DE SAPATA ISOLADA, VIGA BALDRAME E SAPATA CORRIDA UTILIZANDO AÇO CA-60 DE 5 MM - MONTAGEM. AF_01/2024</t>
  </si>
  <si>
    <t>3.2.7</t>
  </si>
  <si>
    <t>96558</t>
  </si>
  <si>
    <t>CONCRETAGEM DE SAPATA, FCK 30 MPA, COM USO DE BOMBA - LANÇAMENTO, ADENSAMENTO E ACABAMENTO. AF_01/2024</t>
  </si>
  <si>
    <t>3.3</t>
  </si>
  <si>
    <t>CONCRETO ARMADO PARA BLOCOS</t>
  </si>
  <si>
    <t>3.3.1</t>
  </si>
  <si>
    <t>3.3.2</t>
  </si>
  <si>
    <t>3.3.3</t>
  </si>
  <si>
    <t>96534</t>
  </si>
  <si>
    <t>FABRICAÇÃO, MONTAGEM E DESMONTAGEM DE FÔRMA PARA BLOCO DE COROAMENTO, EM MADEIRA SERRADA, E=25 MM, 4 UTILIZAÇÕES. AF_01/2024</t>
  </si>
  <si>
    <t>3.3.4</t>
  </si>
  <si>
    <t>96544</t>
  </si>
  <si>
    <t>ARMAÇÃO DE BLOCO UTILIZANDO AÇO CA-50 DE 6,3 MM - MONTAGEM. AF_01/2024</t>
  </si>
  <si>
    <t>3.3.5</t>
  </si>
  <si>
    <t>96546</t>
  </si>
  <si>
    <t>ARMAÇÃO DE BLOCO UTILIZANDO AÇO CA-50 DE 10 MM - MONTAGEM. AF_01/2024</t>
  </si>
  <si>
    <t>3.3.6</t>
  </si>
  <si>
    <t>96543</t>
  </si>
  <si>
    <t>ARMAÇÃO DE BLOCO UTILIZANDO AÇO CA-60 DE 5 MM - MONTAGEM. AF_01/2024</t>
  </si>
  <si>
    <t>3.3.7</t>
  </si>
  <si>
    <t>96557</t>
  </si>
  <si>
    <t>CONCRETAGEM DE BLOCO DE COROAMENTO OU VIGA BALDRAME, FCK 30 MPA, COM USO DE BOMBA - LANÇAMENTO, ADENSAMENTO E ACABAMENTO. AF_01/2024</t>
  </si>
  <si>
    <t>4</t>
  </si>
  <si>
    <t>SUPERESTRUTURA</t>
  </si>
  <si>
    <t>4.1</t>
  </si>
  <si>
    <t>CONCRETO ARMADO - VIGAS BALDRAME</t>
  </si>
  <si>
    <t>4.1.1</t>
  </si>
  <si>
    <t>4.1.2</t>
  </si>
  <si>
    <t>4.1.3</t>
  </si>
  <si>
    <t>96536</t>
  </si>
  <si>
    <t>FABRICAÇÃO, MONTAGEM E DESMONTAGEM DE FÔRMA PARA VIGA BALDRAME, EM MADEIRA SERRADA, E=25 MM, 4 UTILIZAÇÕES. AF_01/2024</t>
  </si>
  <si>
    <t>4.1.4</t>
  </si>
  <si>
    <t>4.1.5</t>
  </si>
  <si>
    <t>4.1.6</t>
  </si>
  <si>
    <t>104920</t>
  </si>
  <si>
    <t>ARMAÇÃO DE BLOCO, SAPATA ISOLADA, VIGA BALDRAME E SAPATA CORRIDA UTILIZANDO AÇO CA-50 DE 12,5 MM - MONTAGEM. AF_01/2024</t>
  </si>
  <si>
    <t>4.1.7</t>
  </si>
  <si>
    <t>4.1.8</t>
  </si>
  <si>
    <t>4.2</t>
  </si>
  <si>
    <t>CONCRETO ARMADO - PILARES</t>
  </si>
  <si>
    <t>4.2.1</t>
  </si>
  <si>
    <t>92443</t>
  </si>
  <si>
    <t>MONTAGEM E DESMONTAGEM DE FÔRMA DE PILARES RETANGULARES E ESTRUTURAS SIMILARES, PÉ-DIREITO SIMPLES, EM CHAPA DE MADEIRA COMPENSADA PLASTIFICADA, 18 UTILIZAÇÕES. AF_09/2020</t>
  </si>
  <si>
    <t>4.2.2</t>
  </si>
  <si>
    <t>92762</t>
  </si>
  <si>
    <t>ARMAÇÃO DE PILAR OU VIGA DE ESTRUTURA CONVENCIONAL DE CONCRETO ARMADO UTILIZANDO AÇO CA-50 DE 10,0 MM - MONTAGEM. AF_06/2022</t>
  </si>
  <si>
    <t>4.2.3</t>
  </si>
  <si>
    <t>92763</t>
  </si>
  <si>
    <t>ARMAÇÃO DE PILAR OU VIGA DE ESTRUTURA CONVENCIONAL DE CONCRETO ARMADO UTILIZANDO AÇO CA-50 DE 12,5 MM - MONTAGEM. AF_06/2022</t>
  </si>
  <si>
    <t>4.2.4</t>
  </si>
  <si>
    <t>92759</t>
  </si>
  <si>
    <t>ARMAÇÃO DE PILAR OU VIGA DE ESTRUTURA CONVENCIONAL DE CONCRETO ARMADO UTILIZANDO AÇO CA-60 DE 5,0 MM - MONTAGEM. AF_06/2022</t>
  </si>
  <si>
    <t>4.2.5</t>
  </si>
  <si>
    <t>FNDE 239</t>
  </si>
  <si>
    <t>CONCRETAGEM DE PILARES, FCK = 30 MPA, COM USO DE BOMBA - LANÇAMENTO, ADENSAMENTO E ACABAMENTO.</t>
  </si>
  <si>
    <t>4.3</t>
  </si>
  <si>
    <t>CONCRETO ARMADO - VIGAS</t>
  </si>
  <si>
    <t>4.3.1</t>
  </si>
  <si>
    <t>92479</t>
  </si>
  <si>
    <t>MONTAGEM E DESMONTAGEM DE FÔRMA DE VIGA, ESCORAMENTO COM GARFO DE MADEIRA, PÉ-DIREITO SIMPLES, EM CHAPA DE MADEIRA PLASTIFICADA, 18 UTILIZAÇÕES. AF_09/2020</t>
  </si>
  <si>
    <t>4.3.2</t>
  </si>
  <si>
    <t>92761</t>
  </si>
  <si>
    <t>ARMAÇÃO DE PILAR OU VIGA DE ESTRUTURA CONVENCIONAL DE CONCRETO ARMADO UTILIZANDO AÇO CA-50 DE 8,0 MM - MONTAGEM. AF_06/2022</t>
  </si>
  <si>
    <t>4.3.3</t>
  </si>
  <si>
    <t>4.3.4</t>
  </si>
  <si>
    <t>4.3.5</t>
  </si>
  <si>
    <t>4.3.6</t>
  </si>
  <si>
    <t>FNDE 240</t>
  </si>
  <si>
    <t>CONCRETAGEM DE VIGAS E LAJES, FCK=30 MPA, PARA LAJES MACIÇAS OU NERVURADAS COM USO DE BOMBA - LANÇAMENTO, ADENSAMENTO E ACABAMENTO.</t>
  </si>
  <si>
    <t>4.4</t>
  </si>
  <si>
    <t>CONCRETO ARMADO - LAJE</t>
  </si>
  <si>
    <t>4.4.1</t>
  </si>
  <si>
    <t>LAJE DE PISO - CASA DE MÁQUINAS E MASTRO</t>
  </si>
  <si>
    <t>4.4.1.1</t>
  </si>
  <si>
    <t>97083</t>
  </si>
  <si>
    <t>COMPACTAÇÃO MECÂNICA DE SOLO PARA EXECUÇÃO DE RADIER, PISO DE CONCRETO OU LAJE SOBRE SOLO, COM COMPACTADOR DE SOLOS A PERCUSSÃO. AF_09/2021</t>
  </si>
  <si>
    <t>4.4.1.2</t>
  </si>
  <si>
    <t>96624</t>
  </si>
  <si>
    <t>LASTRO COM MATERIAL GRANULAR (PEDRA BRITADA N.2), APLICADO EM PISOS OU LAJES SOBRE SOLO, ESPESSURA DE *10 CM*. AF_01/2024</t>
  </si>
  <si>
    <t>4.4.1.3</t>
  </si>
  <si>
    <t>97087</t>
  </si>
  <si>
    <t>CAMADA SEPARADORA PARA EXECUÇÃO DE RADIER, PISO DE CONCRETO OU LAJE SOBRE SOLO, EM LONA PLÁSTICA. AF_09/2021</t>
  </si>
  <si>
    <t>4.4.1.4</t>
  </si>
  <si>
    <t>97086</t>
  </si>
  <si>
    <t>FABRICAÇÃO, MONTAGEM E DESMONTAGEM DE FORMA PARA RADIER, PISO DE CONCRETO OU LAJE SOBRE SOLO, EM MADEIRA SERRADA, 4 UTILIZAÇÕES. AF_09/2021</t>
  </si>
  <si>
    <t>4.4.1.5</t>
  </si>
  <si>
    <t>97091</t>
  </si>
  <si>
    <t>ARMAÇÃO PARA EXECUÇÃO DE RADIER, PISO DE CONCRETO OU LAJE SOBRE SOLO, COM USO DE TELA Q-159. AF_09/2021</t>
  </si>
  <si>
    <t>4.4.1.6</t>
  </si>
  <si>
    <t>97096</t>
  </si>
  <si>
    <t>CONCRETAGEM DE RADIER, PISO DE CONCRETO OU LAJE SOBRE SOLO, FCK 30 MPA - LANÇAMENTO, ADENSAMENTO E ACABAMENTO. AF_09/2021</t>
  </si>
  <si>
    <t>4.4.1.7</t>
  </si>
  <si>
    <t>97097</t>
  </si>
  <si>
    <t>ACABAMENTO POLIDO PARA PISO DE CONCRETO ARMADO OU LAJE SOBRE SOLO DE ALTA RESISTÊNCIA. AF_09/2021</t>
  </si>
  <si>
    <t>4.4.2</t>
  </si>
  <si>
    <t>LAJE DE COBERTURA - CASA DE GÁS</t>
  </si>
  <si>
    <t>4.4.2.1</t>
  </si>
  <si>
    <t>92538</t>
  </si>
  <si>
    <t>MONTAGEM E DESMONTAGEM DE FÔRMA DE LAJE MACIÇA, PÉ-DIREITO SIMPLES, EM CHAPA DE MADEIRA COMPENSADA PLASTIFICADA, 18 UTILIZAÇÕES. AF_09/2020</t>
  </si>
  <si>
    <t>4.4.2.2</t>
  </si>
  <si>
    <t>92769</t>
  </si>
  <si>
    <t>ARMAÇÃO DE LAJE DE ESTRUTURA CONVENCIONAL DE CONCRETO ARMADO UTILIZANDO AÇO CA-50 DE 6,3 MM - MONTAGEM. AF_06/2022</t>
  </si>
  <si>
    <t>4.4.2.3</t>
  </si>
  <si>
    <t>92770</t>
  </si>
  <si>
    <t>ARMAÇÃO DE LAJE DE ESTRUTURA CONVENCIONAL DE CONCRETO ARMADO UTILIZANDO AÇO CA-50 DE 8,0 MM - MONTAGEM. AF_06/2022</t>
  </si>
  <si>
    <t>4.4.2.4</t>
  </si>
  <si>
    <t>92768</t>
  </si>
  <si>
    <t>ARMAÇÃO DE LAJE DE ESTRUTURA CONVENCIONAL DE CONCRETO ARMADO UTILIZANDO AÇO CA-60 DE 5,0 MM - MONTAGEM. AF_06/2022</t>
  </si>
  <si>
    <t>4.4.2.5</t>
  </si>
  <si>
    <t>4.5</t>
  </si>
  <si>
    <t>ESTRUTURA METÁLICA</t>
  </si>
  <si>
    <t>4.5.1</t>
  </si>
  <si>
    <t>FNDE 607</t>
  </si>
  <si>
    <t>ESTRUTURA TRELIÇADA DE COBERTURA, INCLUSOS PERFIS METÁLICOS, CHAPA METÁLICAS, MÃO DE OBRA E TRANSPORTE COM GUINDASTE - FORNECIMENTO E INSTALAÇÃO</t>
  </si>
  <si>
    <t>4.5.2</t>
  </si>
  <si>
    <t>100723</t>
  </si>
  <si>
    <t>PINTURA COM TINTA ALQUÍDICA DE FUNDO E ACABAMENTO (ESMALTE SINTÉTICO GRAFITE) PULVERIZADA SOBRE PERFIL METÁLICO EXECUTADO EM FÁBRICA (POR DEMÃO). AF_01/2020_PE</t>
  </si>
  <si>
    <t>4.5.3</t>
  </si>
  <si>
    <t>100719</t>
  </si>
  <si>
    <t>PINTURA COM TINTA ALQUÍDICA DE FUNDO (TIPO ZARCÃO) PULVERIZADA SOBRE PERFIL METÁLICO EXECUTADO EM FÁBRICA (POR DEMÃO). AF_01/2020_PE</t>
  </si>
  <si>
    <t>4.5.4</t>
  </si>
  <si>
    <t>100739</t>
  </si>
  <si>
    <t>PINTURA COM TINTA ALQUÍDICA DE ACABAMENTO (ESMALTE SINTÉTICO ACETINADO) PULVERIZADA SOBRE PERFIL METÁLICO EXECUTADO EM FÁBRICA (POR DEMÃO). AF_01/2020_PE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</si>
  <si>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</si>
  <si>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</si>
  <si>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</si>
  <si>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</si>
  <si>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</si>
  <si>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</si>
  <si>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</si>
  <si>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</si>
  <si>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</si>
  <si>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</si>
  <si>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103368</t>
  </si>
  <si>
    <t>ALVENARIA DE VEDAÇÃO DE BLOCOS CERÂMICOS FURADOS NA HORIZONTAL DE 14X19X39 CM (ESPESSURA 14 CM) E ARGAMASSA DE ASSENTAMENTO COM PREPARO EM BETONEIRA. AF_12/2021</t>
  </si>
  <si>
    <t>5.2.2</t>
  </si>
  <si>
    <t>103364</t>
  </si>
  <si>
    <t>ALVENARIA DE VEDAÇÃO DE BLOCOS CERÂMICOS FURADOS NA HORIZONTAL DE 9X19X39 CM (ESPESSURA 9 CM) E ARGAMASSA DE ASSENTAMENTO COM PREPARO EM BETONEIRA. AF_12/2021</t>
  </si>
  <si>
    <t>5.2.3</t>
  </si>
  <si>
    <t>103328</t>
  </si>
  <si>
    <t>ALVENARIA DE VEDAÇÃO DE BLOCOS CERÂMICOS FURADOS NA HORIZONTAL DE 9X19X19 CM (ESPESSURA 9 CM) E ARGAMASSA DE ASSENTAMENTO COM PREPARO EM BETONEIRA. AF_12/2021</t>
  </si>
  <si>
    <t>5.2.4</t>
  </si>
  <si>
    <t>101159</t>
  </si>
  <si>
    <t>ALVENARIA DE VEDAÇÃO DE BLOCOS CERÂMICOS MACIÇOS DE 5X10X20CM (ESPESSURA 10CM) E ARGAMASSA DE ASSENTAMENTO COM PREPARO EM BETONEIRA. AF_05/2020</t>
  </si>
  <si>
    <t>5.2.5</t>
  </si>
  <si>
    <t>93200</t>
  </si>
  <si>
    <t>FIXAÇÃO (ENCUNHAMENTO) DE ALVENARIA DE VEDAÇÃO COM ARGAMASSA APLICADA COM BISNAGA. AF_03/2024</t>
  </si>
  <si>
    <t>5.3</t>
  </si>
  <si>
    <t>CONCRETO ARMADO PARA VERGAS</t>
  </si>
  <si>
    <t>5.3.1</t>
  </si>
  <si>
    <t>105024</t>
  </si>
  <si>
    <t>VERGA MOLDADA IN LOCO EM CONCRETO, ESPESSURA DE *10* CM. AF_03/2024</t>
  </si>
  <si>
    <t>5.3.2</t>
  </si>
  <si>
    <t>105023</t>
  </si>
  <si>
    <t>VERGA MOLDADA IN LOCO EM CONCRETO, ESPESSURA DE *15* CM. AF_03/2024</t>
  </si>
  <si>
    <t>5.3.3</t>
  </si>
  <si>
    <t>105030</t>
  </si>
  <si>
    <t>CONTRAVERGA MOLDADA IN LOCO EM CONCRETO, ESPESSURA DE *10* CM. AF_03/2024</t>
  </si>
  <si>
    <t>5.3.4</t>
  </si>
  <si>
    <t>105029</t>
  </si>
  <si>
    <t>CONTRAVERGA MOLDADA IN LOCO EM CONCRETO, ESPESSURA DE *15* CM. AF_03/2024</t>
  </si>
  <si>
    <t>5.4</t>
  </si>
  <si>
    <t>DIVISÓRIAS</t>
  </si>
  <si>
    <t>5.4.1</t>
  </si>
  <si>
    <t>102253</t>
  </si>
  <si>
    <t>DIVISORIA SANITÁRIA, TIPO CABINE, EM GRANITO CINZA POLIDO, ESP = 3CM, ASSENTADO COM ARGAMASSA COLANTE AC III-E, EXCLUSIVE FERRAGENS. AF_01/2021</t>
  </si>
  <si>
    <t>5.4.2</t>
  </si>
  <si>
    <t>102181</t>
  </si>
  <si>
    <t>INSTALAÇÃO DE BOX DE VIDRO TEMPERADO, E = 10 MM, ENCAIXADO EM PERFIL U. AF_01/2021_PS</t>
  </si>
  <si>
    <t>6</t>
  </si>
  <si>
    <t>ESQUADRIAS</t>
  </si>
  <si>
    <t>6.1</t>
  </si>
  <si>
    <t>PORTAS DE MADEIRA</t>
  </si>
  <si>
    <t>6.1.1</t>
  </si>
  <si>
    <t>FNDE 243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</si>
  <si>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</si>
  <si>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</si>
  <si>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</si>
  <si>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</si>
  <si>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</si>
  <si>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</si>
  <si>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</si>
  <si>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6.1.4</t>
  </si>
  <si>
    <t>FNDE 248</t>
  </si>
  <si>
    <t>PM4 - KIT DE PORTA DE MADEIRA COM VISOR DE VIDRO, 80X210CM (ESPESSURA DE 3CM), PADRÃO POPULAR, ITENS INCLUSOS: DOBRADIÇAS, MONTAGEM E INSTALAÇÃO DE BATENTE, FECHADURA COM EXECUÇÃO DO FURO - FORNECIMENTO E INSTALAÇÃO.</t>
  </si>
  <si>
    <t>6.1.5</t>
  </si>
  <si>
    <t>FNDE 249</t>
  </si>
  <si>
    <t>PM5 -PORTA EM COMPENSADO DE MADEIRA E=2cm REVESTIDA COM LAMINADO MELAMÍNICO, 60x105CM NAS CORES: AMARELA, VERDE, LARANJA E AZUL</t>
  </si>
  <si>
    <t>6.1.6</t>
  </si>
  <si>
    <t>FNDE 250</t>
  </si>
  <si>
    <t>INSTALAÇÃO DE VIDRO LISO INCOLOR ESQUADRIA PM4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</si>
  <si>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</si>
  <si>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</si>
  <si>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</si>
  <si>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</si>
  <si>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</si>
  <si>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</si>
  <si>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</si>
  <si>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</si>
  <si>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</si>
  <si>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</si>
  <si>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</si>
  <si>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</si>
  <si>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6.2.4</t>
  </si>
  <si>
    <t>102219</t>
  </si>
  <si>
    <t>PINTURA TINTA DE ACABAMENTO (PIGMENTADA) ESMALTE SINTÉTICO ACETINADO EM MADEIRA, 2 DEMÃOS. AF_01/2021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</si>
  <si>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</si>
  <si>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</si>
  <si>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</si>
  <si>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</si>
  <si>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</si>
  <si>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</si>
  <si>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</si>
  <si>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</si>
  <si>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</si>
  <si>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</si>
  <si>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</si>
  <si>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</si>
  <si>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254</t>
  </si>
  <si>
    <t>PORTA DE CORRER - PA4- 450 X 265 CM, DE ALUMÍNIO, COM DUAS FOLHAS FIXAS E DUAS FOLHAS DE CORRER PARA VIDRO, INCLUSO VIDRO LISO INCOLOR 8 MM, FECHADURA E PUXADOR, SEM ALIZAR - CONFORME PROJETO DE ESQUADRIAS</t>
  </si>
  <si>
    <t>6.3.5</t>
  </si>
  <si>
    <t>FNDE 582</t>
  </si>
  <si>
    <t>PORTA DE ABRIR 2 FOLHAS - PA5 - 110 X 170 CM EM CHAPA DE ALUMÍNIO,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</si>
  <si>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</si>
  <si>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</si>
  <si>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</si>
  <si>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</si>
  <si>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</si>
  <si>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</si>
  <si>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583</t>
  </si>
  <si>
    <t>JANELA DE ALUMÍNIO - JA-2 - 110 X 195 CM, TIPO GUILHOTINACOMPLETA, COM VIDROS, BATENTE E FERRAGENS. EXCLUSIVE ALIZAR, ACABAMENTO E CONTRAMARCO, CONFORME PROJETO DE ESQUADRIAS</t>
  </si>
  <si>
    <t>6.4.3</t>
  </si>
  <si>
    <t>FNDE 584</t>
  </si>
  <si>
    <t>JANELA DE ALUMÍNIO - JA-3 - 140 X 195 CM, TIPO GUILHOTINA COMPLETA, COM VIDROS, BATENTE E FERRAGENS. EXCLUSIVE ALIZAR, ACABAMENTO E CONTRAMARCO, CONFORME PROJETO DE ESQUADRIAS</t>
  </si>
  <si>
    <t>6.4.4</t>
  </si>
  <si>
    <t>FNDE 585</t>
  </si>
  <si>
    <t>JANELA DE ALUMÍNIO JA-4 - 200 X 128 CM, TIPO FIXA, PARA VIDRO, COM VIDRO, BATENTE E FERRAGENS. EXCLUSIVE ACABAMENTO, ALIZAR E CONTRAMARCO, CONFORME PROJETO DE ESQUADRIAS</t>
  </si>
  <si>
    <t>6.4.5</t>
  </si>
  <si>
    <t>FNDE 586</t>
  </si>
  <si>
    <t>JANELA DE ALUMÍNIO - JA-5 - 210 X 50 CM, TIPO MAXIM-AR, COM VIDROS, BATENTE E FERRAGENS. EXCLUSIVE ALIZAR, ACABAMENTO E CONTRAMARCO, CONFORME PROJETO DE ESQUADRIAS</t>
  </si>
  <si>
    <t>6.4.6</t>
  </si>
  <si>
    <t>FNDE 587</t>
  </si>
  <si>
    <t>JANELA DE ALUMÍNIO - JA-6 - 210 X 75 CM, TIPO MAXIM-AR, COM VIDROS, BATENTE E FERRAGENS. EXCLUSIVE ALIZAR, ACABAMENTO E CONTRAMARCO, CONFORME PROJETO DE ESQUADRIAS</t>
  </si>
  <si>
    <t>6.4.7</t>
  </si>
  <si>
    <t>FNDE 588</t>
  </si>
  <si>
    <t>JANELA DE ALUMÍNIO - JA-7 - 210 X 100 CM, TIPO MAXIM-AR, COM VIDROS, BATENTE E FERRAGENS. EXCLUSIVE ALIZAR, ACABAMENTO E CONTRAMARCO, CONFORME PROJETO DE ESQUADRIAS</t>
  </si>
  <si>
    <t>6.4.8</t>
  </si>
  <si>
    <t>FNDE 589</t>
  </si>
  <si>
    <t>JANELA DE ALUMÍNIO - JA-8 - 210 X 150 CM, TIPO MAXIM-AR, COM VIDROS, BATENTE E FERRAGENS. EXCLUSIVE ALIZAR, ACABAMENTO E CONTRAMARCO, CONFORME PROJETO DE ESQUADRIAS</t>
  </si>
  <si>
    <t>6.4.9</t>
  </si>
  <si>
    <t>FNDE 592</t>
  </si>
  <si>
    <t>JANELA DE ALUMÍNIO - JA-9 - 70 X 75 CM, TIPO MAXIM-AR, COM VIDROS, BATENTE E FERRAGENS. EXCLUSIVE ALIZAR, ACABAMENTO E CONTRAMARCO, CONFORME PROJETO DE ESQUADRIAS</t>
  </si>
  <si>
    <t>6.4.10</t>
  </si>
  <si>
    <t>FNDE 593</t>
  </si>
  <si>
    <t>JANELA DE ALUMÍNIO - JA-10 - 135 X 75 CM, TIPO MAXIM-AR, COM VIDROS, BATENTE E FERRAGENS. EXCLUSIVE ALIZAR, ACABAMENTO E CONTRAMARCO, CONFORME PROJETO DE ESQUADRIAS</t>
  </si>
  <si>
    <t>6.4.11</t>
  </si>
  <si>
    <t>FNDE 590</t>
  </si>
  <si>
    <t>JANELA DE ALUMÍNIO - JA-11 - 420 X 50 CM, TIPO MAXIM-AR, COM VIDROS, BATENTE E FERRAGENS. EXCLUSIVE ALIZAR, ACABAMENTO E CONTRAMARCO, CONFORME PROJETO DE ESQUADRIAS</t>
  </si>
  <si>
    <t>6.4.12</t>
  </si>
  <si>
    <t>FNDE 591</t>
  </si>
  <si>
    <t>JANELA DE ALUMÍNIO - JA-12 - 560 X 100 CM, TIPO MAXIM-AR, COM VIDROS, BATENTE E FERRAGENS. EXCLUSIVE ALIZAR, ACABAMENTO E CONTRAMARCO, CONFORME PROJETO DE ESQUADRIAS</t>
  </si>
  <si>
    <t>6.4.13</t>
  </si>
  <si>
    <t>FNDE 594</t>
  </si>
  <si>
    <t>JANELA DE ALUMÍNIO - JA-13 - 60 X 20 CM, COM MALHA DE 3 A 7 MM</t>
  </si>
  <si>
    <t>6.4.14</t>
  </si>
  <si>
    <t>FNDE 595</t>
  </si>
  <si>
    <t>JANELA DE ALUMÍNIO - JA-14 - 120 X 20 CM, COM MALHA DE 3 A 7 MM</t>
  </si>
  <si>
    <t>6.4.15</t>
  </si>
  <si>
    <t>25.20.020</t>
  </si>
  <si>
    <t>TELA DE PROTEÇÃO TIPO MOSQUITEIRA REMOVÍVEL, EM FIBRA DE VIDRO COM REVESTIMENTO EM PVC E REQUADRO EM ALUMÍNIO</t>
  </si>
  <si>
    <t>CPOS</t>
  </si>
  <si>
    <t>6.5</t>
  </si>
  <si>
    <t>PORTAS DE VIDRO</t>
  </si>
  <si>
    <t>6.5.1</t>
  </si>
  <si>
    <t>FNDE 279</t>
  </si>
  <si>
    <t>PORTA DE VIDRO - PV1 - 185 X 230 CM, DE ABRIR DUAS FOLHAS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</si>
  <si>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</si>
  <si>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</si>
  <si>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</si>
  <si>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</si>
  <si>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</si>
  <si>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</si>
  <si>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</si>
  <si>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</si>
  <si>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</si>
  <si>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</si>
  <si>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</si>
  <si>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</si>
  <si>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282</t>
  </si>
  <si>
    <t>GUARDA-CORPO CONFECCIONADO COM CHAPA METÁLICA PERFURADA, INCLUSO PINTURA, CONFORME PROJETO</t>
  </si>
  <si>
    <t>6.6.5</t>
  </si>
  <si>
    <t>FNDE 60</t>
  </si>
  <si>
    <t>FECHAMENTO DE PLATIBANDA EM CHAPA METÁLICA PERFURADA, INCLUSO PINTURA, CONFORME PROJETO</t>
  </si>
  <si>
    <t>6.6.6</t>
  </si>
  <si>
    <t>FNDE 283</t>
  </si>
  <si>
    <t>CERCA/GRADIL H=1,58M, MALHA 5 X 15CM - GALVANIZADO</t>
  </si>
  <si>
    <t>6.6.7</t>
  </si>
  <si>
    <t>FNDE 284</t>
  </si>
  <si>
    <t>P01 - PORTÃO METÁLICO 1,85 x 2,10 M , MALHA 5 X 20CM - FIO 5,00MM, REVESTIDOS EM POLIESTER POR PROCESSO DE PINTURA ELETROSTÁTICA (GRADIL), NA COR BRANCA - FORNECIMENTO E INSTALAÇÃO</t>
  </si>
  <si>
    <t>6.6.8</t>
  </si>
  <si>
    <t>FNDE 285</t>
  </si>
  <si>
    <t>P02 - PORTÃO METÁLICO 1,40 X 2,00 M , MALHA 5 X 20CM - FIO 5,00MM, REVESTIDOS EM POLIESTER POR PROCESSO DE PINTURA ELETROSTÁTICA (GRADIL), NA COR BRANCA - FORNECIMENTO E INSTALAÇÃO</t>
  </si>
  <si>
    <t>6.6.9</t>
  </si>
  <si>
    <t>FNDE 286</t>
  </si>
  <si>
    <t>P03 - PORTÃO METÁLICO 1,20 X 2,00 M , MALHA 5 X 20CM - FIO 5,00MM, REVESTIDOS EM POLIESTER POR PROCESSO DE PINTURA ELETROSTÁTICA (GRADIL), NA COR BRANCA - FORNECIMENTO E INSTALAÇÃO</t>
  </si>
  <si>
    <t>6.6.10</t>
  </si>
  <si>
    <t>FNDE 596</t>
  </si>
  <si>
    <t>P04 - PORTÃO METÁLICO 3.12 X 2,10 M , MALHA 5 X 20CM - FIO 5,00MM, REVESTIDOS EM POLIESTER POR PROCESSO DE PINTURA ELETROSTÁTICA (GRADIL), NA COR BRANCA - FORNECIMENTO E INSTALAÇÃO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</si>
  <si>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</si>
  <si>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</si>
  <si>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</si>
  <si>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</si>
  <si>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</si>
  <si>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</si>
  <si>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94228</t>
  </si>
  <si>
    <t>CALHA EM CHAPA DE AÇO GALVANIZADO NÚMERO 24, DESENVOLVIMENTO DE 50 CM, INCLUSO TRANSPORTE VERTICAL. AF_07/2019</t>
  </si>
  <si>
    <t>7.3</t>
  </si>
  <si>
    <t>94229</t>
  </si>
  <si>
    <t>CALHA EM CHAPA DE AÇO GALVANIZADO NÚMERO 24, DESENVOLVIMENTO DE 100 CM, INCLUSO TRANSPORTE VERTICAL. AF_07/2019</t>
  </si>
  <si>
    <t>7.4</t>
  </si>
  <si>
    <t>FNDE 65</t>
  </si>
  <si>
    <t>CUMEEIRA NORMAL PARA TELHA TRAPEZOIDAL DE AÇO, E = 0,5 MM, INCLUSO ACESSÓRIOS DE FIXAÇÃO E IÇAMENTO</t>
  </si>
  <si>
    <t>7.5</t>
  </si>
  <si>
    <t>100327</t>
  </si>
  <si>
    <t>RUFO EXTERNO/INTERNO EM CHAPA DE AÇO GALVANIZADO NÚMERO 26, CORTE DE 33 CM, INCLUSO IÇAMENTO. AF_07/2019</t>
  </si>
  <si>
    <t>7.6</t>
  </si>
  <si>
    <t>101979</t>
  </si>
  <si>
    <t>CHAPIM (RUFO CAPA) EM AÇO GALVANIZADO, CORTE 33. AF_11/2020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</si>
  <si>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</si>
  <si>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</si>
  <si>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</si>
  <si>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</si>
  <si>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</si>
  <si>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</si>
  <si>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</si>
  <si>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</si>
  <si>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</si>
  <si>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</si>
  <si>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</si>
  <si>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</si>
  <si>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</si>
  <si>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</si>
  <si>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</si>
  <si>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</si>
  <si>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</si>
  <si>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</si>
  <si>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</si>
  <si>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</si>
  <si>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EDIFICAÇÃO</t>
  </si>
  <si>
    <t>9.1.1</t>
  </si>
  <si>
    <t>87905</t>
  </si>
  <si>
    <t>CHAPISCO APLICADO EM ALVENARIA (COM PRESENÇA DE VÃOS) E ESTRUTURAS DE CONCRETO DE FACHADA, COM COLHER DE PEDREIRO. ARGAMASSA TRAÇO 1:3 COM PREPARO EM BETONEIRA 400L. AF_10/2022</t>
  </si>
  <si>
    <t>9.1.2</t>
  </si>
  <si>
    <t>87879</t>
  </si>
  <si>
    <t>CHAPISCO APLICADO EM ALVENARIAS E ESTRUTURAS DE CONCRETO INTERNAS, COM COLHER DE PEDREIRO. ARGAMASSA TRAÇO 1:3 COM PREPARO EM BETONEIRA 400L. AF_10/2022</t>
  </si>
  <si>
    <t>9.1.3</t>
  </si>
  <si>
    <t>87775</t>
  </si>
  <si>
    <t>EMBOÇO OU MASSA ÚNICA EM ARGAMASSA TRAÇO 1:2:8, PREPARO MECÂNICO COM BETONEIRA 400 L, APLICADA MANUALMENTE EM PANOS DE FACHADA COM PRESENÇA DE VÃOS, ESPESSURA DE 25 MM. AF_08/2022</t>
  </si>
  <si>
    <t>9.1.4</t>
  </si>
  <si>
    <t>104952</t>
  </si>
  <si>
    <t>MASSA ÚNICA, EM ARGAMASSA TRAÇO 1:2:8, PREPARO MANUAL, APLICADA MANUALMENTE EM PAREDES INTERNAS DE AMBIENTES COM ÁREA MAIOR QUE 10M², E = 17,5MM, COM TALISCAS. AF_03/2024</t>
  </si>
  <si>
    <t>9.1.5</t>
  </si>
  <si>
    <t>87535</t>
  </si>
  <si>
    <t>EMBOÇO, EM ARGAMASSA TRAÇO 1:2:8, PREPARO MECÂNICO, APLICADO MANUALMENTE EM PAREDES INTERNAS DE AMBIENTES COM ÁREA MAIOR QUE 10M², E = 17,5MM, COM TALISCAS. AF_03/2024</t>
  </si>
  <si>
    <t>9.1.6</t>
  </si>
  <si>
    <t>87273</t>
  </si>
  <si>
    <t>REVESTIMENTO CERÂMICO PARA PAREDES INTERNAS COM PLACAS TIPO ESMALTADA EXTRA DE DIMENSÕES 33X45 CM APLICADAS NA ALTURA INTEIRA DAS PAREDES. AF_02/2023_PE</t>
  </si>
  <si>
    <t>9.1.7</t>
  </si>
  <si>
    <t>FNDE 293</t>
  </si>
  <si>
    <t>REVESTIMENTO CERÂMICO PARA PAREDES INTERNAS COM PLACAS TIPO ESMALTADA EXTRA DE DIMENSÕES 10X10 CM COR AMARELA APLICADAS NA ALTURA INTEIRA DAS PAREDES</t>
  </si>
  <si>
    <t>9.1.8</t>
  </si>
  <si>
    <t>FNDE 294</t>
  </si>
  <si>
    <t>REVESTIMENTO CERÂMICO PARA PAREDES INTERNAS COM PLACAS TIPO ESMALTADA EXTRA DE DIMENSÕES 10X10 CM COR AZUL APLICADAS NA ALTURA INTEIRA DAS PAREDES</t>
  </si>
  <si>
    <t>9.1.9</t>
  </si>
  <si>
    <t>FNDE 295</t>
  </si>
  <si>
    <t>REVESTIMENTO CERÂMICO PARA PAREDES INTERNAS COM PLACAS TIPO ESMALTADA EXTRA DE DIMENSÕES 10X10 CM COR BRANCA APLICADAS NA ALTURA INTEIRA DAS PAREDES</t>
  </si>
  <si>
    <t>9.1.10</t>
  </si>
  <si>
    <t>FNDE 296</t>
  </si>
  <si>
    <t>REVESTIMENTO CERÂMICO PARA PAREDES INTERNAS COM PLACAS TIPO ESMALTADA EXTRA DE DIMENSÕES 10X10 CM COR VERMELHA APLICADAS NA ALTURA INTEIRA DAS PAREDES</t>
  </si>
  <si>
    <t>9.1.11</t>
  </si>
  <si>
    <t>FNDE 245</t>
  </si>
  <si>
    <t>RODA MEIO EM MADEIRA, ALTURA 7CM, FIXADO COM COLA</t>
  </si>
  <si>
    <t>9.1.12</t>
  </si>
  <si>
    <t>FNDE 37</t>
  </si>
  <si>
    <t>CANTONEIRA DE BORRACHA - AMBIENTE SOLÁRIO</t>
  </si>
  <si>
    <t>9.1.13</t>
  </si>
  <si>
    <t>96114</t>
  </si>
  <si>
    <t>FORRO EM DRYWALL, PARA AMBIENTES COMERCIAIS, INCLUSIVE ESTRUTURA BIRECIONAL DE FIXAÇÃO. AF_08/2023_PS</t>
  </si>
  <si>
    <t>9.1.14</t>
  </si>
  <si>
    <t>96121</t>
  </si>
  <si>
    <t>ACABAMENTOS PARA FORRO (RODA-FORRO EM PERFIL METÁLICO E PLÁSTICO). AF_08/2023</t>
  </si>
  <si>
    <t>9.1.15</t>
  </si>
  <si>
    <t>FNDE 18</t>
  </si>
  <si>
    <t>FORRO DE FIBRA MINERAL EM PLACAS DE 1250 x 625 MM, E = 15 MM, BORDA RETA, COM PINTURA ANTIMOFO, APOIADO EM PERFIL DE ACO GALVANIZADO COM 24 MM DE BASE - INSTALADO</t>
  </si>
  <si>
    <t>10</t>
  </si>
  <si>
    <t>SISTEMAS DE PISOS</t>
  </si>
  <si>
    <t>10.1</t>
  </si>
  <si>
    <t>PAVIMENTAÇÃO INTERNA - PREPARO DE PISO 8CM</t>
  </si>
  <si>
    <t>10.1.1</t>
  </si>
  <si>
    <t>10.1.2</t>
  </si>
  <si>
    <t>10.1.3</t>
  </si>
  <si>
    <t>10.1.4</t>
  </si>
  <si>
    <t>97088</t>
  </si>
  <si>
    <t>ARMAÇÃO PARA EXECUÇÃO DE RADIER, PISO DE CONCRETO OU LAJE SOBRE SOLO, COM USO DE TELA Q-92. AF_09/2021</t>
  </si>
  <si>
    <t>10.1.5</t>
  </si>
  <si>
    <t>96620</t>
  </si>
  <si>
    <t>LASTRO DE CONCRETO MAGRO, APLICADO EM PISOS, LAJES SOBRE SOLO OU RADIERS. AF_01/2024</t>
  </si>
  <si>
    <t>10.2</t>
  </si>
  <si>
    <t>PAVIMENTAÇÃO INTERNA - REVESTIMENTOS</t>
  </si>
  <si>
    <t>10.2.1</t>
  </si>
  <si>
    <t>87630</t>
  </si>
  <si>
    <t>CONTRAPISO EM ARGAMASSA TRAÇO 1:4 (CIMENTO E AREIA), PREPARO MECÂNICO COM BETONEIRA 400 L, APLICADO EM ÁREAS SECAS SOBRE LAJE, ADERIDO, ACABAMENTO NÃO REFORÇADO, ESPESSURA 3CM. AF_07/2021</t>
  </si>
  <si>
    <t>10.2.2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</si>
  <si>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</si>
  <si>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</si>
  <si>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10.2.3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</si>
  <si>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</si>
  <si>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</si>
  <si>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10.2.4</t>
  </si>
  <si>
    <t>87257</t>
  </si>
  <si>
    <t>REVESTIMENTO CERÂMICO PARA PISO COM PLACAS TIPO ESMALTADA DE DIMENSÕES 60X60 CM APLICADA EM AMBIENTES DE ÁREA MAIOR QUE 10 M2. AF_02/2023_PE</t>
  </si>
  <si>
    <t>10.2.5</t>
  </si>
  <si>
    <t>87251</t>
  </si>
  <si>
    <t>REVESTIMENTO CERÂMICO PARA PISO COM PLACAS TIPO ESMALTADA DE DIMENSÕES 45X45 CM APLICADA EM AMBIENTES DE ÁREA MAIOR QUE 10 M2. AF_02/2023_PE</t>
  </si>
  <si>
    <t>10.2.6</t>
  </si>
  <si>
    <t>FNDE 09</t>
  </si>
  <si>
    <t>NATA DE CIMENTO COM COLA PVA, PARA NIVELAMENTO DE CONTRAPISO PARA ASSENTAMENTO DE PISO VINÍLICO</t>
  </si>
  <si>
    <t>10.2.7</t>
  </si>
  <si>
    <t>FNDE 298</t>
  </si>
  <si>
    <t>PISO VINÍLICO EM MANTA, PADRÃO LISO, AMARELO, ESPESSURA 2 MM, FIXADO COM COLA.</t>
  </si>
  <si>
    <t>10.2.8</t>
  </si>
  <si>
    <t>FNDE 297</t>
  </si>
  <si>
    <t>PISO VINÍLICO EM MANTA, PADRÃO LISO, CINZA ESCURO, ESPESSURA 2 MM, FIXADO COM COLA</t>
  </si>
  <si>
    <t>10.2.9</t>
  </si>
  <si>
    <t>FNDE 299</t>
  </si>
  <si>
    <t>PISO VINÍLICO EM MANTA, PADRÃO LISO, AZUL, ESPESSURA 2 MM, FIXADO COM COLA</t>
  </si>
  <si>
    <t>10.2.10</t>
  </si>
  <si>
    <t>FNDE 300</t>
  </si>
  <si>
    <t>PISO VINÍLICO EM MANTA, PADRÃO LISO, CINZA CLARO, ESPESSURA 2 MM, FIXADO COM COLA</t>
  </si>
  <si>
    <t>10.2.11</t>
  </si>
  <si>
    <t>88650</t>
  </si>
  <si>
    <t>RODAPÉ CERÂMICO DE 7CM DE ALTURA COM PLACAS TIPO ESMALTADA DE DIMENSÕES 60X60CM. AF_02/2023</t>
  </si>
  <si>
    <t>10.2.12</t>
  </si>
  <si>
    <t>98688</t>
  </si>
  <si>
    <t>RODAPÉ EM POLIESTIRENO, ALTURA 5 CM. AF_09/2020</t>
  </si>
  <si>
    <t>10.2.13</t>
  </si>
  <si>
    <t>98689</t>
  </si>
  <si>
    <t>SOLEIRA EM GRANITO, LARGURA 15 CM, ESPESSURA 2,0 CM. AF_09/2020</t>
  </si>
  <si>
    <t>10.3</t>
  </si>
  <si>
    <t>PAVIMENTAÇÃO EXTERNA</t>
  </si>
  <si>
    <t>10.3.1</t>
  </si>
  <si>
    <t>92400</t>
  </si>
  <si>
    <t>EXECUÇÃO DE PAVIMENTO EM PISO INTERTRAVADO, COM BLOCO RETANGULAR DE 20 X 10 CM, ESPESSURA 10 CM. AF_10/2022</t>
  </si>
  <si>
    <t>10.3.2</t>
  </si>
  <si>
    <t>FNDE 400</t>
  </si>
  <si>
    <t>PISO PODOTÁTIL DE ALERTA, COR AMARELA, DE BORRACHA, ASSENTADO SOBRE ARGAMASSA</t>
  </si>
  <si>
    <t>10.3.3</t>
  </si>
  <si>
    <t>FNDE 401</t>
  </si>
  <si>
    <t>PISO PODOTÁTIL DE ALERTA E DIRECIONAL, COR AZUL, DE BORRACHA, ASSENTADO SOBRE ARGAMASSA</t>
  </si>
  <si>
    <t>10.3.4</t>
  </si>
  <si>
    <t>FNDE 190</t>
  </si>
  <si>
    <t>PISO PODOTÁTIL DE ALERTA E DIRECIONAL, COR VERMELHA, DE CONCRETO, ASSENTADO SOBRE ARGAMASSA</t>
  </si>
  <si>
    <t>10.3.5</t>
  </si>
  <si>
    <t>FNDE 10</t>
  </si>
  <si>
    <t>COLCHÃO DRENANTE DE AREIA H= 30 CM</t>
  </si>
  <si>
    <t>10.3.6</t>
  </si>
  <si>
    <t>98504</t>
  </si>
  <si>
    <t>PLANTIO DE GRAMA BATATAIS EM PLACAS. AF_07/2024</t>
  </si>
  <si>
    <t>10.3.7</t>
  </si>
  <si>
    <t>FNDE 38</t>
  </si>
  <si>
    <t>FITA 3M COLANTE ANTIDERRAPANTE PARA PISO</t>
  </si>
  <si>
    <t>10.3.8</t>
  </si>
  <si>
    <t>10.4</t>
  </si>
  <si>
    <t>PAVIMENTAÇÃO EXTERNA - CALÇADA DE CONCRETO 8 CM</t>
  </si>
  <si>
    <t>10.4.1</t>
  </si>
  <si>
    <t>10.4.2</t>
  </si>
  <si>
    <t>10.4.3</t>
  </si>
  <si>
    <t>94994</t>
  </si>
  <si>
    <t>EXECUÇÃO DE PASSEIO (CALÇADA) OU PISO DE CONCRETO COM CONCRETO MOLDADO IN LOCO, FEITO EM OBRA, ACABAMENTO CONVENCIONAL, ESPESSURA 8 CM, ARMADO. AF_08/2022</t>
  </si>
  <si>
    <t>11</t>
  </si>
  <si>
    <t>PINTURAS E ACABAMENTOS</t>
  </si>
  <si>
    <t>11.1</t>
  </si>
  <si>
    <t>PINTURA PAREDES</t>
  </si>
  <si>
    <t>11.1.1</t>
  </si>
  <si>
    <t>88497</t>
  </si>
  <si>
    <t>EMASSAMENTO COM MASSA LÁTEX, APLICAÇÃO EM PAREDE, DUAS DEMÃOS, LIXAMENTO MANUAL. AF_04/2023</t>
  </si>
  <si>
    <t>11.1.2</t>
  </si>
  <si>
    <t>96135</t>
  </si>
  <si>
    <t>APLICAÇÃO MANUAL DE MASSA ACRÍLICA EM PAREDES EXTERNAS DE CASAS, DUAS DEMÃOS. AF_03/2024</t>
  </si>
  <si>
    <t>11.1.3</t>
  </si>
  <si>
    <t>FNDE 402</t>
  </si>
  <si>
    <t>PINTURA LÁTEX ACRÍLICA, COR BRANCO GELO, APLICAÇÃO MANUAL EM PAREDES, DUAS DEMÃOS</t>
  </si>
  <si>
    <t>11.1.4</t>
  </si>
  <si>
    <t>FNDE 403</t>
  </si>
  <si>
    <t>PINTURA LÁTEX ACRÍLICA, COR VERMELHO, APLICAÇÃO MANUAL EM PAREDES, DUAS DEMÃOS</t>
  </si>
  <si>
    <t>11.1.5</t>
  </si>
  <si>
    <t>FNDE 404</t>
  </si>
  <si>
    <t>PINTURA LÁTEX ACRÍLICA, COR CINZA, APLICAÇÃO MANUAL EM PAREDES, DUAS DEMÃOS</t>
  </si>
  <si>
    <t>11.1.6</t>
  </si>
  <si>
    <t>FNDE 405</t>
  </si>
  <si>
    <t>PINTURA LÁTEX ACRÍLICA, COR AZUL, APLICAÇÃO MANUAL EM PAREDES, DUAS DEMÃOS</t>
  </si>
  <si>
    <t>11.1.7</t>
  </si>
  <si>
    <t>FNDE 35</t>
  </si>
  <si>
    <t>PINTURA COM TINTA EPÓXI EM PAREDES, COR VERDE, APLICAÇÃO MANUAL, 2 DEMÃOS, INCLUSO PRIMER EPÓXI</t>
  </si>
  <si>
    <t>11.1.8</t>
  </si>
  <si>
    <t>FNDE 36</t>
  </si>
  <si>
    <t>PINTURA COM TINTA EPÓXI EM PAREDES, COR LARANJA, APLICAÇÃO MANUAL, 2 DEMÃOS, INCLUSO PRIMER EPÓXI</t>
  </si>
  <si>
    <t>11.1.9</t>
  </si>
  <si>
    <t>FNDE 201</t>
  </si>
  <si>
    <t>PINTURA EM ESMALTE SINTÉTICO EM RODAMEIO DE MADEIRA, 2 DEMÃOS - COR BRANCO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</si>
  <si>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</si>
  <si>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</si>
  <si>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</si>
  <si>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</si>
  <si>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</si>
  <si>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</si>
  <si>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</si>
  <si>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</si>
  <si>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</si>
  <si>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PISO PLAYGROUND</t>
  </si>
  <si>
    <t>11.3.1</t>
  </si>
  <si>
    <t>FNDE 406</t>
  </si>
  <si>
    <t>PINTURA DE PISO COM TINTA EPÓXI, COR AMARELO, APLICAÇÃO MANUAL, 2 DEMÃOS, INCLUSO PRIMER EPÓXI</t>
  </si>
  <si>
    <t>11.3.2</t>
  </si>
  <si>
    <t>FNDE 407</t>
  </si>
  <si>
    <t>PINTURA DE PISO COM TINTA EPÓXI, COR AZUL, APLICAÇÃO MANUAL, 2 DEMÃOS, INCLUSO PRIMER EPÓXI</t>
  </si>
  <si>
    <t>11.3.3</t>
  </si>
  <si>
    <t>FNDE 409</t>
  </si>
  <si>
    <t>PINTURA DE PISO COM TINTA EPÓXI, COR BRANCO, APLICAÇÃO MANUAL, 2 DEMÃOS, INCLUSO PRIMER EPÓXI</t>
  </si>
  <si>
    <t>11.3.4</t>
  </si>
  <si>
    <t>PINTURA DE PISO COM TINTA EPÓXI, COR CINZA, APLICAÇÃO MANUAL, 2 DEMÃOS, INCLUSO PRIMER EPÓXI</t>
  </si>
  <si>
    <t>11.3.5</t>
  </si>
  <si>
    <t>FNDE 410</t>
  </si>
  <si>
    <t>PINTURA DE PISO COM TINTA EPÓXI, COR LARANJA, APLICAÇÃO MANUAL, 2 DEMÃOS, INCLUSO PRIMER EPÓXI</t>
  </si>
  <si>
    <t>11.3.6</t>
  </si>
  <si>
    <t>FNDE 411</t>
  </si>
  <si>
    <t>PINTURA DE PISO COM TINTA EPÓXI, COR VERDE, APLICAÇÃO MANUAL, 2 DEMÃOS, INCLUSO PRIMER EPÓXI</t>
  </si>
  <si>
    <t>12</t>
  </si>
  <si>
    <t>INSTALAÇÕES DE ÁGUA FRIA</t>
  </si>
  <si>
    <t>12.1</t>
  </si>
  <si>
    <t>TUBULAÇÕES E CONEXÕES DE PVC RÍGIDO</t>
  </si>
  <si>
    <t>12.1.1</t>
  </si>
  <si>
    <t>89356</t>
  </si>
  <si>
    <t>TUBO, PVC, SOLDÁVEL, DE 25MM, INSTALADO EM RAMAL OU SUB-RAMAL DE ÁGUA - FORNECIMENTO E INSTALAÇÃO. AF_06/2022</t>
  </si>
  <si>
    <t>12.1.2</t>
  </si>
  <si>
    <t>89357</t>
  </si>
  <si>
    <t>TUBO, PVC, SOLDÁVEL, DE 32MM, INSTALADO EM RAMAL OU SUB-RAMAL DE ÁGUA - FORNECIMENTO E INSTALAÇÃO. AF_06/2022</t>
  </si>
  <si>
    <t>12.1.3</t>
  </si>
  <si>
    <t>103978</t>
  </si>
  <si>
    <t>TUBO, PVC, SOLDÁVEL, DE 40MM, INSTALADO EM RAMAL DE DISTRIBUIÇÃO DE ÁGUA - FORNECIMENTO E INSTALAÇÃO. AF_06/2022</t>
  </si>
  <si>
    <t>12.1.4</t>
  </si>
  <si>
    <t>103979</t>
  </si>
  <si>
    <t>TUBO, PVC, SOLDÁVEL, DE 50MM, INSTALADO EM RAMAL DE DISTRIBUIÇÃO DE ÁGUA - FORNECIMENTO E INSTALAÇÃO. AF_06/2022</t>
  </si>
  <si>
    <t>12.1.5</t>
  </si>
  <si>
    <t>89450</t>
  </si>
  <si>
    <t>TUBO, PVC, SOLDÁVEL, DE 60MM, INSTALADO EM PRUMADA DE ÁGUA - FORNECIMENTO E INSTALAÇÃO. AF_06/2022</t>
  </si>
  <si>
    <t>12.1.6</t>
  </si>
  <si>
    <t>89452</t>
  </si>
  <si>
    <t>TUBO, PVC, SOLDÁVEL, DE 85MM, INSTALADO EM PRUMADA DE ÁGUA - FORNECIMENTO E INSTALAÇÃO. AF_06/2022</t>
  </si>
  <si>
    <t>12.1.7</t>
  </si>
  <si>
    <t>FNDE 119</t>
  </si>
  <si>
    <t>TUBO DE DESCARGA, TIPO BENGALA, PARA LIGACAO CAIXA DE DESCARGA - EMBUTIR, PVC, 40 MM X 150 CM</t>
  </si>
  <si>
    <t>12.1.8</t>
  </si>
  <si>
    <t>89429</t>
  </si>
  <si>
    <t>ADAPTADOR CURTO COM BOLSA E ROSCA PARA REGISTRO, PVC, SOLDÁVEL, DN 25MM X 3/4 , INSTALADO EM RAMAL DE DISTRIBUIÇÃO DE ÁGUA - FORNECIMENTO E INSTALAÇÃO. AF_06/2022</t>
  </si>
  <si>
    <t>12.1.9</t>
  </si>
  <si>
    <t>103992</t>
  </si>
  <si>
    <t>ADAPTADOR CURTO COM BOLSA E ROSCA PARA REGISTRO, PVC, SOLDÁVEL, DN 40 MM X 1 1/4 , INSTALADO EM RESERVAÇÃO DE ÁGUA DE EDIFICAÇÃO QUE POSSUA RESERVATÓRIO DE FIBRA/FIBROCIMENTO FORNECIMENTO E INSTALAÇÃO. AF_06/2016</t>
  </si>
  <si>
    <t>12.1.10</t>
  </si>
  <si>
    <t>104001</t>
  </si>
  <si>
    <t>ADAPTADOR CURTO COM BOLSA E ROSCA PARA REGISTRO, PVC, SOLDÁVEL, DN 50MM X 1.1/2", INSTALADO EM RAMAL DE DISTRIBUIÇÃO DE ÁGUA - FORNECIMENTO E INSTALAÇÃO. AF_06/2022</t>
  </si>
  <si>
    <t>12.1.11</t>
  </si>
  <si>
    <t>89616</t>
  </si>
  <si>
    <t>ADAPTADOR CURTO COM BOLSA E ROSCA PARA REGISTRO, PVC, SOLDÁVEL, DN 85MM X 3 , INSTALADO EM PRUMADA DE ÁGUA - FORNECIMENTO E INSTALAÇÃO. AF_06/2022</t>
  </si>
  <si>
    <t>12.1.12</t>
  </si>
  <si>
    <t>103948</t>
  </si>
  <si>
    <t>BUCHA DE REDUÇÃO, CURTA, PVC, SOLDÁVEL, DN 32 X 25 MM, INSTALADO EM RAMAL OU SUB-RAMAL DE ÁGUA - FORNECIMENTO E INSTALAÇÃO. AF_06/2022</t>
  </si>
  <si>
    <t>12.1.13</t>
  </si>
  <si>
    <t>103993</t>
  </si>
  <si>
    <t>BUCHA DE REDUÇÃO, PVC, SOLDÁVEL, DN 40MM X 32MM, INSTALADO EM RAMAL DE DISTRIBUIÇÃO DE ÁGUA - FORNECIMENTO E INSTALAÇÃO. AF_06/2022</t>
  </si>
  <si>
    <t>12.1.14</t>
  </si>
  <si>
    <t>104003</t>
  </si>
  <si>
    <t>BUCHA DE REDUÇÃO , LONGA, PVC, SOLDÁVEL, DN 50 X 32 MM, INSTALADO EM RAMAL DE DISTRIBUIÇÃO DE ÁGUA - FORNECIMENTO E INSTALAÇÃO. AF_06/2022</t>
  </si>
  <si>
    <t>12.1.15</t>
  </si>
  <si>
    <t>105139</t>
  </si>
  <si>
    <t>BUCHA DE REDUÇÃO PVC, SOLDÁVEL, LONGA, DN 60 X 32 MM, INSTALADO EM RESERVAÇÃO PREDIAL DE ÁGUA - FORNECIMENTO E INSTALAÇÃO. AF_04/2024</t>
  </si>
  <si>
    <t>12.1.16</t>
  </si>
  <si>
    <t>103959</t>
  </si>
  <si>
    <t>BUCHA DE REDUÇÃO, CURTA, PVC, SOLDÁVEL, DN 60 X 50 MM, INSTALADO EM PRUMADA DE ÁGUA - FORNECIMENTO E INSTALAÇÃO. AF_06/2022</t>
  </si>
  <si>
    <t>12.1.17</t>
  </si>
  <si>
    <t>103968</t>
  </si>
  <si>
    <t>BUCHA DE REDUÇÃO, LONGA, PVC, SOLDÁVEL, DN 60 X 25 MM, INSTALADO EM PRUMADA DE ÁGUA - FORNECIMENTO E INSTALAÇÃO. AF_06/2022</t>
  </si>
  <si>
    <t>12.1.18</t>
  </si>
  <si>
    <t>FNDE 413</t>
  </si>
  <si>
    <t>BUCHA DE REDUÇÃO, LONGA, PVC, SOLDÁVEL, DN 85 X 60 MM, INSTALADO EM PRUMADA DE ÁGUA - FORNECIMENTO E INSTALAÇÃO</t>
  </si>
  <si>
    <t>12.1.19</t>
  </si>
  <si>
    <t>104034</t>
  </si>
  <si>
    <t>COLAR DE TOMADA, PVC, COM TRAVAS, DE 110 MM X 1/2" OU 110 MM X 3/4", PARA LIGAÇÃO PREDIAL DE ÁGUA. AF_06/2022</t>
  </si>
  <si>
    <t>12.1.20</t>
  </si>
  <si>
    <t>103986</t>
  </si>
  <si>
    <t>CURVA 90 GRAUS, PVC, SOLDÁVEL, DN 50MM, INSTALADO EM RAMAL DE DISTRIBUIÇÃO DE ÁGUA - FORNECIMENTO E INSTALAÇÃO. AF_06/2022</t>
  </si>
  <si>
    <t>12.1.21</t>
  </si>
  <si>
    <t>89408</t>
  </si>
  <si>
    <t>JOELHO 90 GRAUS, PVC, SOLDÁVEL, DN 25MM, INSTALADO EM RAMAL DE DISTRIBUIÇÃO DE ÁGUA - FORNECIMENTO E INSTALAÇÃO. AF_06/2022</t>
  </si>
  <si>
    <t>12.1.22</t>
  </si>
  <si>
    <t>103980</t>
  </si>
  <si>
    <t>JOELHO 90 GRAUS, PVC, SOLDÁVEL, DN 40MM, INSTALADO EM RAMAL DE DISTRIBUIÇÃO DE ÁGUA - FORNECIMENTO E INSTALAÇÃO. AF_06/2022</t>
  </si>
  <si>
    <t>12.1.23</t>
  </si>
  <si>
    <t>89505</t>
  </si>
  <si>
    <t>JOELHO 90 GRAUS, PVC, SOLDÁVEL, DN 60MM, INSTALADO EM PRUMADA DE ÁGUA - FORNECIMENTO E INSTALAÇÃO. AF_06/2022</t>
  </si>
  <si>
    <t>12.1.24</t>
  </si>
  <si>
    <t>89521</t>
  </si>
  <si>
    <t>JOELHO 90 GRAUS, PVC, SOLDÁVEL, DN 85MM, INSTALADO EM PRUMADA DE ÁGUA - FORNECIMENTO E INSTALAÇÃO. AF_06/2022</t>
  </si>
  <si>
    <t>12.1.25</t>
  </si>
  <si>
    <t>FNDE 415</t>
  </si>
  <si>
    <t>JOELHO 90 GRAUS, PVC, SOLDÁVEL, COM ROSCA, DN 25MM x 3/4 - FORNECIMENTO E INSTALAÇÃO. AF_06/2022</t>
  </si>
  <si>
    <t>12.1.26</t>
  </si>
  <si>
    <t>89409</t>
  </si>
  <si>
    <t>JOELHO 45 GRAUS, PVC, SOLDÁVEL, DN 25MM, INSTALADO EM RAMAL DE DISTRIBUIÇÃO DE ÁGUA - FORNECIMENTO E INSTALAÇÃO. AF_06/2022</t>
  </si>
  <si>
    <t>12.1.27</t>
  </si>
  <si>
    <t>103956</t>
  </si>
  <si>
    <t>JOELHO DE REDUÇÃO, 90 GRAUS, PVC, SOLDÁVEL, DN 32 MM X 25 MM, INSTALADO EM RAMAL DE DISTRIBUIÇÃO DE ÁGUA - FORNECIMENTO E INSTALAÇÃO. AF_06/2022</t>
  </si>
  <si>
    <t>12.1.28</t>
  </si>
  <si>
    <t>89366</t>
  </si>
  <si>
    <t>JOELHO 90 GRAUS COM BUCHA DE LATÃO, PVC, SOLDÁVEL, DN 25MM, X 3/4 INSTALADO EM RAMAL OU SUB-RAMAL DE ÁGUA - FORNECIMENTO E INSTALAÇÃO. AF_06/2022</t>
  </si>
  <si>
    <t>12.1.29</t>
  </si>
  <si>
    <t>90373</t>
  </si>
  <si>
    <t>JOELHO 90 GRAUS COM BUCHA DE LATÃO, PVC, SOLDÁVEL, DN 25MM, X 1/2 INSTALADO EM RAMAL OU SUB-RAMAL DE ÁGUA - FORNECIMENTO E INSTALAÇÃO. AF_06/2022</t>
  </si>
  <si>
    <t>12.1.30</t>
  </si>
  <si>
    <t>89424</t>
  </si>
  <si>
    <t>LUVA, PVC, SOLDÁVEL, DN 25MM, INSTALADO EM RAMAL DE DISTRIBUIÇÃO DE ÁGUA - FORNECIMENTO E INSTALAÇÃO. AF_06/2022</t>
  </si>
  <si>
    <t>12.1.31</t>
  </si>
  <si>
    <t>89386</t>
  </si>
  <si>
    <t>LUVA, PVC, SOLDÁVEL, DN 32MM, INSTALADO EM RAMAL OU SUB-RAMAL DE ÁGUA - FORNECIMENTO E INSTALAÇÃO. AF_06/2022</t>
  </si>
  <si>
    <t>12.1.32</t>
  </si>
  <si>
    <t>103988</t>
  </si>
  <si>
    <t>LUVA, PVC, SOLDÁVEL, DN 40MM, INSTALADO EM RAMAL DE DISTRIBUIÇÃO DE ÁGUA - FORNECIMENTO E INSTALAÇÃO. AF_06/2022</t>
  </si>
  <si>
    <t>12.1.33</t>
  </si>
  <si>
    <t>103995</t>
  </si>
  <si>
    <t>LUVA, PVC, SOLDÁVEL, DN 50MM, INSTALADO EM RAMAL DE DISTRIBUIÇÃO DE ÁGUA - FORNECIMENTO E INSTALAÇÃO. AF_06/2022</t>
  </si>
  <si>
    <t>12.1.34</t>
  </si>
  <si>
    <t>89597</t>
  </si>
  <si>
    <t>LUVA, PVC, SOLDÁVEL, DN 60MM, INSTALADO EM PRUMADA DE ÁGUA - FORNECIMENTO E INSTALAÇÃO. AF_06/2022</t>
  </si>
  <si>
    <t>12.1.35</t>
  </si>
  <si>
    <t>89614</t>
  </si>
  <si>
    <t>LUVA, PVC, SOLDÁVEL, DN 85MM, INSTALADO EM PRUMADA DE ÁGUA - FORNECIMENTO E INSTALAÇÃO. AF_06/2022</t>
  </si>
  <si>
    <t>12.1.36</t>
  </si>
  <si>
    <t>89440</t>
  </si>
  <si>
    <t>TE, PVC, SOLDÁVEL, DN 25MM, INSTALADO EM RAMAL DE DISTRIBUIÇÃO DE ÁGUA - FORNECIMENTO E INSTALAÇÃO. AF_06/2022</t>
  </si>
  <si>
    <t>12.1.37</t>
  </si>
  <si>
    <t>104011</t>
  </si>
  <si>
    <t>TE, PVC, SOLDÁVEL, DN 40MM, INSTALADO EM RAMAL DE DISTRIBUIÇÃO DE ÁGUA - FORNECIMENTO E INSTALAÇÃO. AF_06/2022</t>
  </si>
  <si>
    <t>12.1.38</t>
  </si>
  <si>
    <t>104004</t>
  </si>
  <si>
    <t>TE, PVC, SOLDÁVEL, DN 50MM, INSTALADO EM RAMAL DE DISTRIBUIÇÃO DE ÁGUA - FORNECIMENTO E INSTALAÇÃO. AF_06/2022</t>
  </si>
  <si>
    <t>12.1.39</t>
  </si>
  <si>
    <t>89628</t>
  </si>
  <si>
    <t>TE, PVC, SOLDÁVEL, DN 60MM, INSTALADO EM PRUMADA DE ÁGUA - FORNECIMENTO E INSTALAÇÃO. AF_06/2022</t>
  </si>
  <si>
    <t>12.1.40</t>
  </si>
  <si>
    <t>89631</t>
  </si>
  <si>
    <t>TE, PVC, SOLDÁVEL, DN 85MM, INSTALADO EM PRUMADA DE ÁGUA - FORNECIMENTO E INSTALAÇÃO. AF_06/2022</t>
  </si>
  <si>
    <t>12.1.41</t>
  </si>
  <si>
    <t>104006</t>
  </si>
  <si>
    <t>TÊ DE REDUÇÃO, PVC, SOLDÁVEL, DN 50MM X 25MM, INSTALADO EM RAMAL DE DISTRIBUIÇÃO DE ÁGUA - FORNECIMENTO E INSTALAÇÃO. AF_06/2022</t>
  </si>
  <si>
    <t>12.1.42</t>
  </si>
  <si>
    <t>89632</t>
  </si>
  <si>
    <t>TE DE REDUÇÃO, PVC, SOLDÁVEL, DN 85MM X 60MM, INSTALADO EM PRUMADA DE ÁGUA - FORNECIMENTO E INSTALAÇÃO. AF_06/2022</t>
  </si>
  <si>
    <t>12.1.43</t>
  </si>
  <si>
    <t>FNDE 469</t>
  </si>
  <si>
    <t>TE DE REDUÇÃO, PVC, SOLDÁVEL, DN 60MM X 50MM, INSTALADO EM PRUMADA DE ÁGUA - FORNECIMENTO E INSTALAÇÃO</t>
  </si>
  <si>
    <t>12.1.44</t>
  </si>
  <si>
    <t>90374</t>
  </si>
  <si>
    <t>TÊ COM BUCHA DE LATÃO NA BOLSA CENTRAL, PVC, SOLDÁVEL, DN 25MM X 3/4 , INSTALADO EM RAMAL OU SUB-RAMAL DE ÁGUA - FORNECIMENTO E INSTALAÇÃO. AF_06/2022</t>
  </si>
  <si>
    <t>12.2</t>
  </si>
  <si>
    <t>TUBULAÇÕES E CONEXÕES - METAIS</t>
  </si>
  <si>
    <t>12.2.1</t>
  </si>
  <si>
    <t>94500</t>
  </si>
  <si>
    <t>REGISTRO DE GAVETA BRUTO, LATÃO, ROSCÁVEL, 3" - FORNECIMENTO E INSTALAÇÃO. AF_08/2021</t>
  </si>
  <si>
    <t>12.2.2</t>
  </si>
  <si>
    <t>94794</t>
  </si>
  <si>
    <t>REGISTRO DE GAVETA BRUTO, LATÃO, ROSCÁVEL, 1 1/2", COM ACABAMENTO E CANOPLA CROMADOS - FORNECIMENTO E INSTALAÇÃO. AF_08/2021</t>
  </si>
  <si>
    <t>12.2.3</t>
  </si>
  <si>
    <t>89987</t>
  </si>
  <si>
    <t>REGISTRO DE GAVETA BRUTO, LATÃO, ROSCÁVEL, 3/4", COM ACABAMENTO E CANOPLA CROMADOS - FORNECIMENTO E INSTALAÇÃO. AF_08/2021</t>
  </si>
  <si>
    <t>12.2.4</t>
  </si>
  <si>
    <t>89985</t>
  </si>
  <si>
    <t>REGISTRO DE PRESSÃO BRUTO, LATÃO, ROSCÁVEL, 3/4", COM ACABAMENTO E CANOPLA CROMADOS - FORNECIMENTO E INSTALAÇÃO. AF_08/2021</t>
  </si>
  <si>
    <t>12.2.5</t>
  </si>
  <si>
    <t>103042</t>
  </si>
  <si>
    <t>REGISTRO DE ESFERA, PVC, ROSCÁVEL, COM BORBOLETA, 3/4" - FORNECIMENTO E INSTALAÇÃO. AF_08/2021</t>
  </si>
  <si>
    <t>12.2.6</t>
  </si>
  <si>
    <t>90371</t>
  </si>
  <si>
    <t>REGISTRO DE ESFERA, PVC, ROSCÁVEL, COM VOLANTE, 3/4" - FORNECIMENTO E INSTALAÇÃO. AF_08/2021</t>
  </si>
  <si>
    <t>12.2.7</t>
  </si>
  <si>
    <t>94496</t>
  </si>
  <si>
    <t>REGISTRO DE GAVETA BRUTO, LATÃO, ROSCÁVEL, 1 1/4" - FORNECIMENTO E INSTALAÇÃO. AF_08/2021</t>
  </si>
  <si>
    <t>12.2.8</t>
  </si>
  <si>
    <t>FNDE 215</t>
  </si>
  <si>
    <t>VÁLVULA DE DESCARGA METÁLICA, DUPLO ACIONAMENTO ECO, BASE 1 1/2", ACABAMENTO METALICO CROMADO - FORNECIMENTO E INSTALAÇÃO</t>
  </si>
  <si>
    <t>12.3</t>
  </si>
  <si>
    <t>RESERVATÓRIO 15.000 L</t>
  </si>
  <si>
    <t>12.3.1</t>
  </si>
  <si>
    <t>FNDE 391</t>
  </si>
  <si>
    <t>RESERVATÓRIO METÁLICO CILINDRICO CAP. 15.000 LITROS, COM GUARDA-CORPO, ESCADA E PINTURA</t>
  </si>
  <si>
    <t>13</t>
  </si>
  <si>
    <t>INSTALAÇÕES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</si>
  <si>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</si>
  <si>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</si>
  <si>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</si>
  <si>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</si>
  <si>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</si>
  <si>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</si>
  <si>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</si>
  <si>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</si>
  <si>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</si>
  <si>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90702</t>
  </si>
  <si>
    <t>TUBO DE PVC CORRUGADO DE DUPLA PAREDE PARA REDE COLETORA DE ESGOTO, DN 200 MM, JUNTA ELÁSTICA - FORNECIMENTO E ASSENTAMENTO. AF_01/2021</t>
  </si>
  <si>
    <t>13.1.4</t>
  </si>
  <si>
    <t>90703</t>
  </si>
  <si>
    <t>TUBO DE PVC CORRUGADO DE DUPLA PAREDE PARA REDE COLETORA DE ESGOTO, DN 250 MM, JUNTA ELÁSTICA - FORNECIMENTO E ASSENTAMENTO. AF_01/2021</t>
  </si>
  <si>
    <t>13.1.5</t>
  </si>
  <si>
    <t>89571</t>
  </si>
  <si>
    <t>TÊ, PVC, SERIE R, ÁGUA PLUVIAL, DN 100 X 100 MM, JUNTA ELÁSTICA, FORNECIDO E INSTALADO EM RAMAL DE ENCAMINHAMENTO. AF_06/2022</t>
  </si>
  <si>
    <t>13.1.6</t>
  </si>
  <si>
    <t>104178</t>
  </si>
  <si>
    <t>CAP, PVC, SERIE R, ÁGUA PLUVIAL, DN 100 MM, JUNTA ELÁSTICA, FORNECIDO E INSTALADO EM RAMAL DE ENCAMINHAMENTO. AF_06/2022</t>
  </si>
  <si>
    <t>13.1.7</t>
  </si>
  <si>
    <t>95695</t>
  </si>
  <si>
    <t>CURVA 90 GRAUS, PVC, SERIE R, ÁGUA PLUVIAL, DN 100 MM, JUNTA ELÁSTICA, FORNECIDO E INSTALADO EM CONDUTORES VERTICAIS DE ÁGUAS PLUVIAIS. AF_06/2022</t>
  </si>
  <si>
    <t>13.1.8</t>
  </si>
  <si>
    <t>89585</t>
  </si>
  <si>
    <t>JOELHO 45 GRAUS, PVC, SERIE R, ÁGUA PLUVIAL, DN 100 MM, JUNTA ELÁSTICA, FORNECIDO E INSTALADO EM CONDUTORES VERTICAIS DE ÁGUAS PLUVIAIS. AF_06/2022</t>
  </si>
  <si>
    <t>13.1.9</t>
  </si>
  <si>
    <t>89584</t>
  </si>
  <si>
    <t>JOELHO 90 GRAUS, PVC, SERIE R, ÁGUA PLUVIAL, DN 100 MM, JUNTA ELÁSTICA, FORNECIDO E INSTALADO EM CONDUTORES VERTICAIS DE ÁGUAS PLUVIAIS. AF_06/2022</t>
  </si>
  <si>
    <t>13.1.10</t>
  </si>
  <si>
    <t>104174</t>
  </si>
  <si>
    <t>JUNÇÃO SIMPLES, PVC, SERIE R, ÁGUA PLUVIAL, DN 150 X 100 MM, JUNTA ELÁSTICA, FORNECIDO E INSTALADO EM RAMAL DE ENCAMINHAMENTO. AF_06/2022</t>
  </si>
  <si>
    <t>13.1.11</t>
  </si>
  <si>
    <t>FNDE 30</t>
  </si>
  <si>
    <t>CURVA 45 GRAUS, PVC, SERIE R, ÁGUA PLUVIAL, DN 200 MM, VINILFORT, JUNTA ELÁSTICA, FORNECIDO E INSTALADO EM RAMAL DE ENCAMINHAMENTO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</si>
  <si>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</si>
  <si>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</si>
  <si>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</si>
  <si>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</si>
  <si>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</si>
  <si>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</si>
  <si>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FNDE 955</t>
  </si>
  <si>
    <t>TAMPA TIPO GRELHA FOFO SIMPLES PARA ESGOTO E DRENAGEM, 60X60CM</t>
  </si>
  <si>
    <t>13.3</t>
  </si>
  <si>
    <t>SISTEMA DE REUSO DE ÁGUA</t>
  </si>
  <si>
    <t>13.3.1</t>
  </si>
  <si>
    <t>FNDE 78</t>
  </si>
  <si>
    <t>CISTERNA VERTICAL - RESERVATÓRIO ÁGUA DA CHUVA - 300 Litros</t>
  </si>
  <si>
    <t>13.3.2</t>
  </si>
  <si>
    <t>FNDE 79</t>
  </si>
  <si>
    <t>SMART FILTRO</t>
  </si>
  <si>
    <t>14</t>
  </si>
  <si>
    <t>INSTALAÇÕES DE ESGOTO SANITÁRIO</t>
  </si>
  <si>
    <t>14.1</t>
  </si>
  <si>
    <t>TUBULAÇÕES E CONEXÕES</t>
  </si>
  <si>
    <t>14.1.1</t>
  </si>
  <si>
    <t>89711</t>
  </si>
  <si>
    <t>TUBO PVC, SERIE NORMAL, ESGOTO PREDIAL, DN 40 MM, FORNECIDO E INSTALADO EM RAMAL DE DESCARGA OU RAMAL DE ESGOTO SANITÁRIO. AF_08/2022</t>
  </si>
  <si>
    <t>14.1.2</t>
  </si>
  <si>
    <t>89712</t>
  </si>
  <si>
    <t>TUBO PVC, SERIE NORMAL, ESGOTO PREDIAL, DN 50 MM, FORNECIDO E INSTALADO EM RAMAL DE DESCARGA OU RAMAL DE ESGOTO SANITÁRIO. AF_08/2022</t>
  </si>
  <si>
    <t>14.1.3</t>
  </si>
  <si>
    <t>89713</t>
  </si>
  <si>
    <t>TUBO PVC, SERIE NORMAL, ESGOTO PREDIAL, DN 75 MM, FORNECIDO E INSTALADO EM RAMAL DE DESCARGA OU RAMAL DE ESGOTO SANITÁRIO. AF_08/2022</t>
  </si>
  <si>
    <t>14.1.4</t>
  </si>
  <si>
    <t>89714</t>
  </si>
  <si>
    <t>TUBO PVC, SERIE NORMAL, ESGOTO PREDIAL, DN 100 MM, FORNECIDO E INSTALADO EM RAMAL DE DESCARGA OU RAMAL DE ESGOTO SANITÁRIO. AF_08/2022</t>
  </si>
  <si>
    <t>14.1.5</t>
  </si>
  <si>
    <t>89849</t>
  </si>
  <si>
    <t>TUBO PVC, SERIE NORMAL, ESGOTO PREDIAL, DN 150 MM, FORNECIDO E INSTALADO EM SUBCOLETOR AÉREO DE ESGOTO SANITÁRIO. AF_08/2022</t>
  </si>
  <si>
    <t>14.1.6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</si>
  <si>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</si>
  <si>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</si>
  <si>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14.1.7</t>
  </si>
  <si>
    <t>89728</t>
  </si>
  <si>
    <t>CURVA CURTA 90 GRAUS, PVC, SERIE NORMAL, ESGOTO PREDIAL, DN 40 MM, JUNTA SOLDÁVEL, FORNECIDO E INSTALADO EM RAMAL DE DESCARGA OU RAMAL DE ESGOTO SANITÁRIO. AF_08/2022</t>
  </si>
  <si>
    <t>14.1.8</t>
  </si>
  <si>
    <t>89733</t>
  </si>
  <si>
    <t>CURVA CURTA 90 GRAUS, PVC, SERIE NORMAL, ESGOTO PREDIAL, DN 50 MM, JUNTA ELÁSTICA, FORNECIDO E INSTALADO EM RAMAL DE DESCARGA OU RAMAL DE ESGOTO SANITÁRIO. AF_08/2022</t>
  </si>
  <si>
    <t>14.1.9</t>
  </si>
  <si>
    <t>89748</t>
  </si>
  <si>
    <t>CURVA CURTA 90 GRAUS, PVC, SERIE NORMAL, ESGOTO PREDIAL, DN 100 MM, JUNTA ELÁSTICA, FORNECIDO E INSTALADO EM RAMAL DE DESCARGA OU RAMAL DE ESGOTO SANITÁRIO. AF_08/2022</t>
  </si>
  <si>
    <t>14.1.10</t>
  </si>
  <si>
    <t>89726</t>
  </si>
  <si>
    <t>JOELHO 45 GRAUS, PVC, SERIE NORMAL, ESGOTO PREDIAL, DN 40 MM, JUNTA SOLDÁVEL, FORNECIDO E INSTALADO EM RAMAL DE DESCARGA OU RAMAL DE ESGOTO SANITÁRIO. AF_08/2022</t>
  </si>
  <si>
    <t>14.1.11</t>
  </si>
  <si>
    <t>89732</t>
  </si>
  <si>
    <t>JOELHO 45 GRAUS, PVC, SERIE NORMAL, ESGOTO PREDIAL, DN 50 MM, JUNTA ELÁSTICA, FORNECIDO E INSTALADO EM RAMAL DE DESCARGA OU RAMAL DE ESGOTO SANITÁRIO. AF_08/2022</t>
  </si>
  <si>
    <t>14.1.12</t>
  </si>
  <si>
    <t>89739</t>
  </si>
  <si>
    <t>JOELHO 45 GRAUS, PVC, SERIE NORMAL, ESGOTO PREDIAL, DN 75 MM, JUNTA ELÁSTICA, FORNECIDO E INSTALADO EM RAMAL DE DESCARGA OU RAMAL DE ESGOTO SANITÁRIO. AF_08/2022</t>
  </si>
  <si>
    <t>14.1.13</t>
  </si>
  <si>
    <t>89746</t>
  </si>
  <si>
    <t>JOELHO 45 GRAUS, PVC, SERIE NORMAL, ESGOTO PREDIAL, DN 100 MM, JUNTA ELÁSTICA, FORNECIDO E INSTALADO EM RAMAL DE DESCARGA OU RAMAL DE ESGOTO SANITÁRIO. AF_08/2022</t>
  </si>
  <si>
    <t>14.1.14</t>
  </si>
  <si>
    <t>89724</t>
  </si>
  <si>
    <t>JOELHO 90 GRAUS, PVC, SERIE NORMAL, ESGOTO PREDIAL, DN 40 MM, JUNTA SOLDÁVEL, FORNECIDO E INSTALADO EM RAMAL DE DESCARGA OU RAMAL DE ESGOTO SANITÁRIO. AF_08/2022</t>
  </si>
  <si>
    <t>14.1.15</t>
  </si>
  <si>
    <t>89731</t>
  </si>
  <si>
    <t>JOELHO 90 GRAUS, PVC, SERIE NORMAL, ESGOTO PREDIAL, DN 50 MM, JUNTA ELÁSTICA, FORNECIDO E INSTALADO EM RAMAL DE DESCARGA OU RAMAL DE ESGOTO SANITÁRIO. AF_08/2022</t>
  </si>
  <si>
    <t>14.1.16</t>
  </si>
  <si>
    <t>89744</t>
  </si>
  <si>
    <t>JOELHO 90 GRAUS, PVC, SERIE NORMAL, ESGOTO PREDIAL, DN 100 MM, JUNTA ELÁSTICA, FORNECIDO E INSTALADO EM RAMAL DE DESCARGA OU RAMAL DE ESGOTO SANITÁRIO. AF_08/2022</t>
  </si>
  <si>
    <t>14.1.17</t>
  </si>
  <si>
    <t>89797</t>
  </si>
  <si>
    <t>JUNÇÃO SIMPLES, PVC, SERIE NORMAL, ESGOTO PREDIAL, DN 100 X 100 MM, JUNTA ELÁSTICA, FORNECIDO E INSTALADO EM RAMAL DE DESCARGA OU RAMAL DE ESGOTO SANITÁRIO. AF_08/2022</t>
  </si>
  <si>
    <t>14.1.18</t>
  </si>
  <si>
    <t>89785</t>
  </si>
  <si>
    <t>JUNÇÃO SIMPLES, PVC, SERIE NORMAL, ESGOTO PREDIAL, DN 50 X 50 MM, JUNTA ELÁSTICA, FORNECIDO E INSTALADO EM RAMAL DE DESCARGA OU RAMAL DE ESGOTO SANITÁRIO. AF_08/2022</t>
  </si>
  <si>
    <t>14.1.19</t>
  </si>
  <si>
    <t>89783</t>
  </si>
  <si>
    <t>JUNÇÃO SIMPLES, PVC, SERIE NORMAL, ESGOTO PREDIAL, DN 40 MM, JUNTA SOLDÁVEL, FORNECIDO E INSTALADO EM RAMAL DE DESCARGA OU RAMAL DE ESGOTO SANITÁRIO. AF_08/2022</t>
  </si>
  <si>
    <t>14.1.20</t>
  </si>
  <si>
    <t>89569</t>
  </si>
  <si>
    <t>JUNÇÃO SIMPLES, PVC, SERIE R, ÁGUA PLUVIAL, DN 100 X 75 MM, JUNTA ELÁSTICA, FORNECIDO E INSTALADO EM RAMAL DE ENCAMINHAMENTO. AF_06/2022</t>
  </si>
  <si>
    <t>14.1.21</t>
  </si>
  <si>
    <t>FNDE 418</t>
  </si>
  <si>
    <t>JUNÇÃO SIMPLES, PVC, SERIE R, ÁGUA PLUVIAL, DN 100 x 50 MM, JUNTA ELÁSTICA, FORNECIDO E INSTALADO EM RAMAL DE ENCAMINHAMENTO</t>
  </si>
  <si>
    <t>14.1.22</t>
  </si>
  <si>
    <t>89784</t>
  </si>
  <si>
    <t>TE, PVC, SERIE NORMAL, ESGOTO PREDIAL, DN 50 X 50 MM, JUNTA ELÁSTICA, FORNECIDO E INSTALADO EM RAMAL DE DESCARGA OU RAMAL DE ESGOTO SANITÁRIO. AF_08/2022</t>
  </si>
  <si>
    <t>14.2</t>
  </si>
  <si>
    <t>14.2.1</t>
  </si>
  <si>
    <t>14.2.2</t>
  </si>
  <si>
    <t>FNDE 971</t>
  </si>
  <si>
    <t>TAMPA FOFO SIMPLES PARA ESGOTO E DRENAGEM, 60X60CM</t>
  </si>
  <si>
    <t>14.2.3</t>
  </si>
  <si>
    <t>104328</t>
  </si>
  <si>
    <t>CAIXA SIFONADA, COM GRELHA QUADRADA, PVC, DN 150 X 150 X 50 MM, JUNTA SOLDÁVEL, FORNECIDA E INSTALADA EM RAMAL DE DESCARGA OU EM RAMAL DE ESGOTO SANITÁRIO. AF_08/2022</t>
  </si>
  <si>
    <t>14.2.4</t>
  </si>
  <si>
    <t>89708</t>
  </si>
  <si>
    <t>CAIXA SIFONADA, PVC, DN 150 X 185 X 75 MM, JUNTA ELÁSTICA, FORNECIDA E INSTALADA EM RAMAL DE DESCARGA OU EM RAMAL DE ESGOTO SANITÁRIO. AF_08/2022</t>
  </si>
  <si>
    <t>14.2.5</t>
  </si>
  <si>
    <t>89495</t>
  </si>
  <si>
    <t>RALO SIFONADO, PVC, DN 100 X 40 MM, JUNTA SOLDÁVEL, FORNECIDO E INSTALADO EM RAMAIS DE ENCAMINHAMENTO DE ÁGUA PLUVIAL. AF_06/2022</t>
  </si>
  <si>
    <t>14.2.6</t>
  </si>
  <si>
    <t>104330</t>
  </si>
  <si>
    <t>RALO LINEAR, COM GRELHA INOX, JUNTA SOLDÁVEL, FORNECIDO E INSTALADO EM RAMAL DE DESCARGA OU EM RAMAL DE ESGOTO SANITÁRIO</t>
  </si>
  <si>
    <t>14.2.7</t>
  </si>
  <si>
    <t>98102</t>
  </si>
  <si>
    <t>CAIXA DE GORDURA SIMPLES, CIRCULAR, EM CONCRETO PRÉ-MOLDADO, DIÂMETRO INTERNO = 0,4 M, ALTURA INTERNA = 0,4 M. AF_12/2020</t>
  </si>
  <si>
    <t>14.3</t>
  </si>
  <si>
    <t>UNIDADE DE TRATAMENTO</t>
  </si>
  <si>
    <t>14.3.1</t>
  </si>
  <si>
    <t>98087</t>
  </si>
  <si>
    <t>TANQUE SÉPTICO RETANGULAR, EM ALVENARIA COM BLOCOS DE CONCRETO, DIMENSÕES INTERNAS: 1,6 X 4,6 X H=2,4 M, VOLUME ÚTIL: 14720 L (PARA 105 CONTRIBUINTES). AF_12/2020</t>
  </si>
  <si>
    <t>14.3.2</t>
  </si>
  <si>
    <t>98065</t>
  </si>
  <si>
    <t>SUMIDOURO CIRCULAR, EM CONCRETO PRÉ-MOLDADO, DIÂMETRO INTERNO = 2,88 M, ALTURA INTERNA = 3,0 M, ÁREA DE INFILTRAÇÃO: 31,4 M² (PARA 12 CONTRIBUINTES). AF_12/2020_PA</t>
  </si>
  <si>
    <t>14.3.3</t>
  </si>
  <si>
    <t>98090</t>
  </si>
  <si>
    <t>FILTRO ANAERÓBIO RETANGULAR, EM ALVENARIA COM BLOCOS DE CONCRETO, DIMENSÕES INTERNAS: 1,4 X 3,0 X H=1,67 M, VOLUME ÚTIL: 5040 L (PARA 32 CONTRIBUINTES). AF_12/2020</t>
  </si>
  <si>
    <t>14.4</t>
  </si>
  <si>
    <t>VENTILAÇÃO</t>
  </si>
  <si>
    <t>14.4.1</t>
  </si>
  <si>
    <t>14.4.2</t>
  </si>
  <si>
    <t>14.4.3</t>
  </si>
  <si>
    <t>14.4.4</t>
  </si>
  <si>
    <t>89753</t>
  </si>
  <si>
    <t>LUVA SIMPLES, PVC, SERIE NORMAL, ESGOTO PREDIAL, DN 50 MM, JUNTA ELÁSTICA, FORNECIDO E INSTALADO EM RAMAL DE DESCARGA OU RAMAL DE ESGOTO SANITÁRIO. AF_08/2022</t>
  </si>
  <si>
    <t>14.4.5</t>
  </si>
  <si>
    <t>104348</t>
  </si>
  <si>
    <t>TERMINAL DE VENTILAÇÃO, PVC, SÉRIE NORMAL, ESGOTO PREDIAL, DN 50 MM, JUNTA SOLDÁVEL, FORNECIDO E INSTALADO EM PRUMADA DE ESGOTO SANITÁRIO OU VENTILAÇÃO. AF_08/2022</t>
  </si>
  <si>
    <t>14.4.6</t>
  </si>
  <si>
    <t>14.4.7</t>
  </si>
  <si>
    <t>104344</t>
  </si>
  <si>
    <t>TE, PVC, SÉRIE NORMAL, ESGOTO PREDIAL, DN 100 X 50 MM, JUNTA ELÁSTICA, FORNECIDO E INSTALADO EM RAMAL DE DESCARGA OU RAMAL DE ESGOTO SANITÁRIO. AF_08/2022</t>
  </si>
  <si>
    <t>14.4.8</t>
  </si>
  <si>
    <t>14.4.9</t>
  </si>
  <si>
    <t>89630</t>
  </si>
  <si>
    <t>TE DE REDUÇÃO, PVC, SOLDÁVEL, DN 75MM X 50MM, INSTALADO EM PRUMADA DE ÁGUA - FORNECIMENTO E INSTALAÇÃO. AF_06/2022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</si>
  <si>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</si>
  <si>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</si>
  <si>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</si>
  <si>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</si>
  <si>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</si>
  <si>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</si>
  <si>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</si>
  <si>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</si>
  <si>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</si>
  <si>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</si>
  <si>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</si>
  <si>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</si>
  <si>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</si>
  <si>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</si>
  <si>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</si>
  <si>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</si>
  <si>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</si>
  <si>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</si>
  <si>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</si>
  <si>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</si>
  <si>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</si>
  <si>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</si>
  <si>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</si>
  <si>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</si>
  <si>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</si>
  <si>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</si>
  <si>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</si>
  <si>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</si>
  <si>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</si>
  <si>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</si>
  <si>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</si>
  <si>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</si>
  <si>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</si>
  <si>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</si>
  <si>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</si>
  <si>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</si>
  <si>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</si>
  <si>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</si>
  <si>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</si>
  <si>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</si>
  <si>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</si>
  <si>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</si>
  <si>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86878</t>
  </si>
  <si>
    <t>VÁLVULA EM METAL CROMADO TIPO AMERICANA 3.1/2" X 1.1/2" PARA PIA - FORNECIMENTO E INSTALAÇÃO. AF_01/2020</t>
  </si>
  <si>
    <t>15.15</t>
  </si>
  <si>
    <t>86883</t>
  </si>
  <si>
    <t>SIFÃO DO TIPO FLEXÍVEL EM PVC 1 X 1.1/2 - FORNECIMENTO E INSTALAÇÃO. AF_01/2020</t>
  </si>
  <si>
    <t>15.16</t>
  </si>
  <si>
    <t>86882</t>
  </si>
  <si>
    <t>SIFÃO DO TIPO GARRAFA/COPO EM PVC 1.1/4 X 1.1/2" - FORNECIMENTO E INSTALAÇÃO. AF_01/2020</t>
  </si>
  <si>
    <t>15.17</t>
  </si>
  <si>
    <t>FNDE 224</t>
  </si>
  <si>
    <t>TORNEIRA CROMADA DE MESA, 1/2 OU 3/4 , PARA LAVATÓRIO, COM TEMPORIZADOR - FORNECIMENTO E INSTALAÇÃO.</t>
  </si>
  <si>
    <t>15.18</t>
  </si>
  <si>
    <t>86911</t>
  </si>
  <si>
    <t>TORNEIRA CROMADA LONGA, DE PAREDE, 1/2" OU 3/4", PARA PIA DE COZINHA, PADRÃO POPULAR - FORNECIMENTO E INSTALAÇÃO. AF_01/2020</t>
  </si>
  <si>
    <t>15.19</t>
  </si>
  <si>
    <t>FNDE 14</t>
  </si>
  <si>
    <t>TORNEIRA ELETRICA DE PAREDE, BICA ALTA, PARA COZINHA, 5500 W (110/220 V)</t>
  </si>
  <si>
    <t>15.20</t>
  </si>
  <si>
    <t>86913</t>
  </si>
  <si>
    <t>TORNEIRA CROMADA 1/2" OU 3/4" PARA TANQUE, PADRÃO POPULAR - FORNECIMENTO E INSTALAÇÃO. AF_01/2020</t>
  </si>
  <si>
    <t>15.21</t>
  </si>
  <si>
    <t>FNDE 225</t>
  </si>
  <si>
    <t>TORNEIRA CROMADA DE MESA PARA LAVATORIO, TIPO MONOCOMANDO - ACIONAMENTO TIPO ALAVANCA</t>
  </si>
  <si>
    <t>15.22</t>
  </si>
  <si>
    <t>FNDE 13</t>
  </si>
  <si>
    <t>TORNEIRA ELÉTRICA COM MANGUEIRA PLÁSTICA FORTTI MAXI, LORENZETTIOU EQUIVALENTE</t>
  </si>
  <si>
    <t>15.23</t>
  </si>
  <si>
    <t>86887</t>
  </si>
  <si>
    <t>ENGATE FLEXÍVEL EM INOX, 1/2 X 40CM - FORNECIMENTO E INSTALAÇÃO. AF_01/2020</t>
  </si>
  <si>
    <t>15.24</t>
  </si>
  <si>
    <t>100860</t>
  </si>
  <si>
    <t>CHUVEIRO ELÉTRICO COMUM CORPO PLÁSTICO, TIPO DUCHA - FORNECIMENTO E INSTALAÇÃO. AF_01/2020</t>
  </si>
  <si>
    <t>15.25</t>
  </si>
  <si>
    <t>FNDE 934</t>
  </si>
  <si>
    <t>DUCHA HIGIENICA PLASTICA COM REGISTRO METALICO 1/2" - FORNECIMENTO E INSTALAÇÃO. AF_01/2020</t>
  </si>
  <si>
    <t>15.26</t>
  </si>
  <si>
    <t>FNDE 226</t>
  </si>
  <si>
    <t>BARRA DE APOIO RETA, EM ACO INOX POLIDO, COMPRIMENTO 40CM, FIXADA NA PAREDE - FORNECIMENTO E INSTALAÇÃO</t>
  </si>
  <si>
    <t>15.27</t>
  </si>
  <si>
    <t>100867</t>
  </si>
  <si>
    <t>BARRA DE APOIO RETA, EM ACO INOX POLIDO, COMPRIMENTO 70 CM, FIXADA NA PAREDE - FORNECIMENTO E INSTALAÇÃO. AF_01/2020</t>
  </si>
  <si>
    <t>15.28</t>
  </si>
  <si>
    <t>100868</t>
  </si>
  <si>
    <t>BARRA DE APOIO RETA, EM ACO INOX POLIDO, COMPRIMENTO 80 CM, FIXADA NA PAREDE - FORNECIMENTO E INSTALAÇÃO. AF_01/2020</t>
  </si>
  <si>
    <t>15.29</t>
  </si>
  <si>
    <t>100875</t>
  </si>
  <si>
    <t>BANCO ARTICULADO, EM ACO INOX, PARA PCD, FIXADO NA PAREDE - FORNECIMENTO E INSTALAÇÃO. AF_01/2020</t>
  </si>
  <si>
    <t>15.30</t>
  </si>
  <si>
    <t>FNDE 15</t>
  </si>
  <si>
    <t>TOALHEIRO PLASTICO TIPO DISPENSER PARA PAPEL TOALHA INTERFOLHADO</t>
  </si>
  <si>
    <t>15.31</t>
  </si>
  <si>
    <t>FNDE 16</t>
  </si>
  <si>
    <t>PAPELEIRA PLASTICA TIPO DISPENSER PARA PAPEL HIGIENICO ROLAO</t>
  </si>
  <si>
    <t>15.32</t>
  </si>
  <si>
    <t>95547</t>
  </si>
  <si>
    <t>SABONETEIRA PLASTICA TIPO DISPENSER PARA SABONETE LIQUIDO COM RESERVATORIO 800 A 1500 ML, INCLUSO FIXAÇÃO. AF_01/2020</t>
  </si>
  <si>
    <t>15.33</t>
  </si>
  <si>
    <t>FNDE 12</t>
  </si>
  <si>
    <t>ESPELHO CRISTAL, ESPESSURA 4MM, SEM MOLDURA, APARAFUSADO COM PARAFUSO EM ACO ZINCADO COM ROSCA SOBERBA, COM ÁREA MENOR OU IGUAL A 1,0 M2.</t>
  </si>
  <si>
    <t>15.34</t>
  </si>
  <si>
    <t>FNDE 34</t>
  </si>
  <si>
    <t>CABIDE/GANCHO DE BANHEIRO SIMPLES EM METAL CROMADO, INCLUSO FIXAÇÃO.</t>
  </si>
  <si>
    <t>16</t>
  </si>
  <si>
    <t>INSTALAÇÕES DE PROTEÇÃO CONTRA INCÊNDIO</t>
  </si>
  <si>
    <t>16.1</t>
  </si>
  <si>
    <t>EXTINTORES</t>
  </si>
  <si>
    <t>16.1.1</t>
  </si>
  <si>
    <t>101908</t>
  </si>
  <si>
    <t>EXTINTOR DE INCÊNDIO PORTÁTIL COM CARGA DE PQS DE 4 KG, CLASSE BC - FORNECIMENTO E INSTALAÇÃO. AF_10/2020_PE</t>
  </si>
  <si>
    <t>16.1.2</t>
  </si>
  <si>
    <t>101909</t>
  </si>
  <si>
    <t>EXTINTOR DE INCÊNDIO PORTÁTIL COM CARGA DE PQS DE 6 KG, CLASSE BC - FORNECIMENTO E INSTALAÇÃO. AF_10/2020_PE</t>
  </si>
  <si>
    <t>16.2</t>
  </si>
  <si>
    <t>HIDRANTES</t>
  </si>
  <si>
    <t>16.2.1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</si>
  <si>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</si>
  <si>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</si>
  <si>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16.2.2</t>
  </si>
  <si>
    <t>101916</t>
  </si>
  <si>
    <t>HIDRANTE SUBTERRÂNEO PREDIAL (COM CURVA LONGA E CAIXA), DN 75 MM - FORNECIMENTO E INSTALAÇÃO. AF_10/2020</t>
  </si>
  <si>
    <t>16.3</t>
  </si>
  <si>
    <t>16.3.1</t>
  </si>
  <si>
    <t>16.3.2</t>
  </si>
  <si>
    <t>103037</t>
  </si>
  <si>
    <t>REGISTRO DE ESFERA, PVC, ROSCÁVEL, COM VOLANTE, 1" - FORNECIMENTO E INSTALAÇÃO. AF_08/2021</t>
  </si>
  <si>
    <t>16.3.3</t>
  </si>
  <si>
    <t>16.3.4</t>
  </si>
  <si>
    <t>99622</t>
  </si>
  <si>
    <t>VÁLVULA DE RETENÇÃO HORIZONTAL, DE BRONZE, ROSCÁVEL, 1 1/2" - FORNECIMENTO E INSTALAÇÃO. AF_08/2021</t>
  </si>
  <si>
    <t>16.3.5</t>
  </si>
  <si>
    <t>99629</t>
  </si>
  <si>
    <t>VÁLVULA DE RETENÇÃO VERTICAL, DE BRONZE, ROSCÁVEL, 1" - FORNECIMENTO E INSTALAÇÃO. AF_08/2021</t>
  </si>
  <si>
    <t>16.3.6</t>
  </si>
  <si>
    <t>99625</t>
  </si>
  <si>
    <t>VÁLVULA DE RETENÇÃO HORIZONTAL, DE BRONZE, ROSCÁVEL, 3" - FORNECIMENTO E INSTALAÇÃO. AF_08/2021</t>
  </si>
  <si>
    <t>16.3.7</t>
  </si>
  <si>
    <t>FNDE 261</t>
  </si>
  <si>
    <t>REGISTRO OU VÁLVULA GLOBO ANGULAR EM LATÃO, PARA HIDRANTES EM INSTALAÇÃO PREDIAL DE INCÊNDIO, 45 GRAUS, 1 1/2" - FORNECIMENTO E INSTALAÇÃO. AF_08/2021</t>
  </si>
  <si>
    <t>16.3.8</t>
  </si>
  <si>
    <t>101917</t>
  </si>
  <si>
    <t>MANÔMETRO 0 A 200 PSI (0 A 14 KGF/CM2), D = 50MM - FORNECIMENTO E INSTALAÇÃO. AF_10/2020</t>
  </si>
  <si>
    <t>16.3.9</t>
  </si>
  <si>
    <t>FNDE 332</t>
  </si>
  <si>
    <t>MOTO BOMBA 5.00 CV - VAZÃO 12.0 m³/h - PRESSÃO 15 MCA - FORNECIMENTO E INSTALAÇÃO</t>
  </si>
  <si>
    <t>16.3.10</t>
  </si>
  <si>
    <t>FNDE 112</t>
  </si>
  <si>
    <t>PRESSOSTATO</t>
  </si>
  <si>
    <t>16.3.11</t>
  </si>
  <si>
    <t>102118</t>
  </si>
  <si>
    <t>BOMBA CENTRÍFUGA, TRIFÁSICA, 3 CV OU 2,96 HP, HM 34 A 40 M, Q 8,6 A 14,8 M3/H - FORNECIMENTO E INSTALAÇÃO. AF_12/2020</t>
  </si>
  <si>
    <t>16.3.12</t>
  </si>
  <si>
    <t>FNDE 603</t>
  </si>
  <si>
    <t>BOMBA JOCKEY IP-21 BT4 60Hz, PRESSÃO 15 MCA - VAZÃO 1,23 M³/H - FORNECIMENTO E INSTALAÇÃO</t>
  </si>
  <si>
    <t>16.3.13</t>
  </si>
  <si>
    <t>FNDE 67</t>
  </si>
  <si>
    <t>CENTRAL ALARME ENDEREÇAVEL</t>
  </si>
  <si>
    <t>16.3.14</t>
  </si>
  <si>
    <t>FNDE 502</t>
  </si>
  <si>
    <t>ACIONADOR MANUAL QUEBRA-VIDRO ENDEREÇÁVEL</t>
  </si>
  <si>
    <t>16.3.15</t>
  </si>
  <si>
    <t>FNDE 501</t>
  </si>
  <si>
    <t>SIRENE AUDIOVISUAL TIPO ENDEREÇÁVEL</t>
  </si>
  <si>
    <t>16.3.16</t>
  </si>
  <si>
    <t>91924</t>
  </si>
  <si>
    <t>CABO DE COBRE FLEXÍVEL ISOLADO, 1,5 MM², ANTI-CHAMA 450/750 V, PARA CIRCUITOS TERMINAIS - FORNECIMENTO E INSTALAÇÃO. AF_03/2023</t>
  </si>
  <si>
    <t>16.3.17</t>
  </si>
  <si>
    <t>91926</t>
  </si>
  <si>
    <t>CABO DE COBRE FLEXÍVEL ISOLADO, 2,5 MM², ANTI-CHAMA 450/750 V, PARA CIRCUITOS TERMINAIS - FORNECIMENTO E INSTALAÇÃO. AF_03/2023</t>
  </si>
  <si>
    <t>16.4</t>
  </si>
  <si>
    <t>16.4.1</t>
  </si>
  <si>
    <t>97498</t>
  </si>
  <si>
    <t>TUBO DE AÇO GALVANIZADO COM COSTURA, CLASSE MÉDIA, DN 25 (1"), CONEXÃO ROSQUEADA, INSTALADO EM REDE DE ALIMENTAÇÃO PARA HIDRANTE - FORNECIMENTO E INSTALAÇÃO. AF_10/2020</t>
  </si>
  <si>
    <t>16.4.2</t>
  </si>
  <si>
    <t>92365</t>
  </si>
  <si>
    <t>TUBO DE AÇO GALVANIZADO COM COSTURA, CLASSE MÉDIA, DN 40 (1 1/2"), CONEXÃO ROSQUEADA, INSTALADO EM REDE DE ALIMENTAÇÃO PARA HIDRANTE - FORNECIMENTO E INSTALAÇÃO. AF_10/2020</t>
  </si>
  <si>
    <t>16.4.3</t>
  </si>
  <si>
    <t>92367</t>
  </si>
  <si>
    <t>TUBO DE AÇO GALVANIZADO COM COSTURA, CLASSE MÉDIA, DN 65 (2 1/2"), CONEXÃO ROSQUEADA, INSTALADO EM REDE DE ALIMENTAÇÃO PARA HIDRANTE - FORNECIMENTO E INSTALAÇÃO. AF_10/2020</t>
  </si>
  <si>
    <t>16.4.4</t>
  </si>
  <si>
    <t>92368</t>
  </si>
  <si>
    <t>TUBO DE AÇO GALVANIZADO COM COSTURA, CLASSE MÉDIA, DN 80 (3"), CONEXÃO ROSQUEADA, INSTALADO EM REDE DE ALIMENTAÇÃO PARA HIDRANTE - FORNECIMENTO E INSTALAÇÃO. AF_10/2020</t>
  </si>
  <si>
    <t>16.4.5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</si>
  <si>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</si>
  <si>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</si>
  <si>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16.4.6</t>
  </si>
  <si>
    <t>FNDE 328</t>
  </si>
  <si>
    <t>COTOVELO 90 GRAUS, EM FERRO GALVANIZADO, CONEXÃO ROSQUEADA, DN 40, INSTALADO EM RESERVAÇÃO DE ÁGUA DE EDIFICAÇÃO QUE POSSUA RESERVATÓRIO DE FIBRA/FIBROCIMENTO - FORNECIMENTO E INSTALAÇÃO.</t>
  </si>
  <si>
    <t>16.4.7</t>
  </si>
  <si>
    <t>94473</t>
  </si>
  <si>
    <t>COTOVELO 90 GRAUS, EM FERRO GALVANIZADO, CONEXÃO ROSQUEADA, DN 65 MM (2 1/2"), INSTALADO EM RESERVAÇÃO PREDIAL DE ÁGUA - FORNECIMENTO E INSTALAÇÃO. AF_04/2024</t>
  </si>
  <si>
    <t>16.4.8</t>
  </si>
  <si>
    <t>94475</t>
  </si>
  <si>
    <t>COTOVELO 90 GRAUS, EM FERRO GALVANIZADO, CONEXÃO ROSQUEADA, DN 80 MM (3"), INSTALADO EM RESERVAÇÃO PREDIAL DE ÁGUA - FORNECIMENTO E INSTALAÇÃO. AF_04/2024</t>
  </si>
  <si>
    <t>16.4.9</t>
  </si>
  <si>
    <t>FNDE 345</t>
  </si>
  <si>
    <t>BUCHA DE REDUCAO DE FERRO GALVANIZADO, COM ROSCA BSP, DE 3/4" X 1/2"</t>
  </si>
  <si>
    <t>16.4.10</t>
  </si>
  <si>
    <t>92920</t>
  </si>
  <si>
    <t>LUVA DE REDUÇÃO, EM FERRO GALVANIZADO, 1" X 3/4", CONEXÃO ROSQUEADA, INSTALADO EM REDE DE ALIMENTAÇÃO PARA HIDRANTE - FORNECIMENTO E INSTALAÇÃO. AF_10/2020</t>
  </si>
  <si>
    <t>16.4.11</t>
  </si>
  <si>
    <t>FNDE 333</t>
  </si>
  <si>
    <t>LUVA COM REDUÇÃO, EM AÇO, CONEXÃO SOLDADA, DN 40 X 25 MM (1 1/2" X 1"), INSTALADO EM REDE DE ALIMENTAÇÃO PARA HIDRANTE - FORNECIMENTO E INSTALAÇÃO.</t>
  </si>
  <si>
    <t>16.4.12</t>
  </si>
  <si>
    <t>FNDE 335</t>
  </si>
  <si>
    <t>LUVA COM REDUÇÃO, EM AÇO, CONEXÃO SOLDADA, DN 80 X 40 MM , INSTALADO EM PRUMADAS - FORNECIMENTO E INSTALAÇÃO</t>
  </si>
  <si>
    <t>16.4.13</t>
  </si>
  <si>
    <t>FNDE 336</t>
  </si>
  <si>
    <t>LUVA COM REDUÇÃO, EM AÇO, CONEXÃO SOLDADA, DN 80 X 50 MM, INSTALADO EM PRUMADAS - FORNECIMENTO E INSTALAÇÃO.</t>
  </si>
  <si>
    <t>16.4.14</t>
  </si>
  <si>
    <t>97450</t>
  </si>
  <si>
    <t>LUVA COM REDUÇÃO, EM AÇO, CONEXÃO SOLDADA, DN 80 X 65 MM (3" X 2 1/2"), INSTALADO EM PRUMADAS - FORNECIMENTO E INSTALAÇÃO. AF_10/2020</t>
  </si>
  <si>
    <t>16.4.15</t>
  </si>
  <si>
    <t>92637</t>
  </si>
  <si>
    <t>TÊ, EM FERRO GALVANIZADO, CONEXÃO ROSQUEADA, DN 25 (1"), INSTALADO EM REDE DE ALIMENTAÇÃO PARA HIDRANTE - FORNECIMENTO E INSTALAÇÃO. AF_10/2020</t>
  </si>
  <si>
    <t>16.4.16</t>
  </si>
  <si>
    <t>FNDE 339</t>
  </si>
  <si>
    <t>TE DE REDUCAO DE FERRO GALVANIZADO, COM ROSCA BSP, DE 2 1/2" X 1"</t>
  </si>
  <si>
    <t>16.4.17</t>
  </si>
  <si>
    <t>92642</t>
  </si>
  <si>
    <t>TÊ, EM FERRO GALVANIZADO, CONEXÃO ROSQUEADA, DN 65 (2 1/2"), INSTALADO EM REDE DE ALIMENTAÇÃO PARA HIDRANTE - FORNECIMENTO E INSTALAÇÃO. AF_10/2020</t>
  </si>
  <si>
    <t>16.4.18</t>
  </si>
  <si>
    <t>92644</t>
  </si>
  <si>
    <t>TÊ, EM FERRO GALVANIZADO, CONEXÃO ROSQUEADA, DN 80 (3"), INSTALADO EM REDE DE ALIMENTAÇÃO PARA HIDRANTE - FORNECIMENTO E INSTALAÇÃO. AF_10/2020</t>
  </si>
  <si>
    <t>16.4.19</t>
  </si>
  <si>
    <t>95816</t>
  </si>
  <si>
    <t>CONDULETE DE PVC, TIPO X, PARA ELETRODUTO DE PVC SOLDÁVEL DN 20 MM (1/2''), APARENTE - FORNECIMENTO E INSTALAÇÃO. AF_10/2022</t>
  </si>
  <si>
    <t>16.4.20</t>
  </si>
  <si>
    <t>95727</t>
  </si>
  <si>
    <t>ELETRODUTO RÍGIDO SOLDÁVEL, PVC, DN 25 MM (3/4"), APARENTE - FORNECIMENTO E INSTALAÇÃO. AF_10/2022_PA</t>
  </si>
  <si>
    <t>16.4.21</t>
  </si>
  <si>
    <t>91914</t>
  </si>
  <si>
    <t>CURVA 90 GRAUS PARA ELETRODUTO, PVC, ROSCÁVEL, DN 25 MM (3/4"), PARA CIRCUITOS TERMINAIS, INSTALADA EM PAREDE - FORNECIMENTO E INSTALAÇÃO. AF_03/2023</t>
  </si>
  <si>
    <t>16.4.22</t>
  </si>
  <si>
    <t>FNDE 330</t>
  </si>
  <si>
    <t>TAMPA CEGA EM PVC PARA CONDULETE 4 X 2"</t>
  </si>
  <si>
    <t>16.4.23</t>
  </si>
  <si>
    <t>91875</t>
  </si>
  <si>
    <t>LUVA PARA ELETRODUTO, PVC, ROSCÁVEL, DN 25 MM (3/4"), PARA CIRCUITOS TERMINAIS, INSTALADA EM FORRO - FORNECIMENTO E INSTALAÇÃO. AF_03/2023</t>
  </si>
  <si>
    <t>16.4.24</t>
  </si>
  <si>
    <t>FNDE 604</t>
  </si>
  <si>
    <t>ADAPTADOR PARA CONDULETE 25MM</t>
  </si>
  <si>
    <t>16.4.25</t>
  </si>
  <si>
    <t>FNDE 711</t>
  </si>
  <si>
    <t>BUCHA DE REDUCAO DE FERRO GALVANIZADO, COM ROSCA BSP, DE 3/8" x 1/4"</t>
  </si>
  <si>
    <t>16.4.26</t>
  </si>
  <si>
    <t>FNDE 710</t>
  </si>
  <si>
    <t>BUCHA DE REDUCAO DE FERRO GALVANIZADO, COM ROSCA BSP, DE 1/2" x 3/8"</t>
  </si>
  <si>
    <t>16.4.27</t>
  </si>
  <si>
    <t>FNDE 334</t>
  </si>
  <si>
    <t>LUVA COM REDUÇÃO, EM AÇO, CONEXÃO SOLDADA, DN 80 X 38 MM (3" X 2 1/2"), INSTALADO EM PRUMADAS - FORNECIMENTO E INSTALAÇÃO.</t>
  </si>
  <si>
    <t>16.4.28</t>
  </si>
  <si>
    <t>97509</t>
  </si>
  <si>
    <t>LUVA COM REDUÇÃO, EM AÇO, CONEXÃO SOLDADA, DN 65 X 40 MM (2 1/2" X 1 1/2"), INSTALADO EM REDE DE ALIMENTAÇÃO PARA SPRINKLER - FORNECIMENTO E INSTALAÇÃO. AF_10/2020</t>
  </si>
  <si>
    <t>16.4.29</t>
  </si>
  <si>
    <t>LUVA COM REDUÇÃO, EM AÇO, CONEXÃO SOLDADA, DN 85 X 25 MM (3" X 1"), INSTALADO EM REDE DE ALIMENTAÇÃO PARA SPRINKLER - FORNECIMENTO E INSTALAÇÃO. AF_10/2020</t>
  </si>
  <si>
    <t>16.4.30</t>
  </si>
  <si>
    <t>FNDE 337</t>
  </si>
  <si>
    <t>TE DE REDUCAO DE FERRO GALVANIZADO, COM ROSCA BSP, DE 1" X 3/4"</t>
  </si>
  <si>
    <t>16.4.31</t>
  </si>
  <si>
    <t>91179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</si>
  <si>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</si>
  <si>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>16.4.32</t>
  </si>
  <si>
    <t>91181</t>
  </si>
  <si>
    <t>FIXAÇÃO DE TUBOS HORIZONTAIS DE PVC ÁGUA/PVC ESGOTO/PVC PLUVIAL/CPVC/PPR/COBRE OU AÇO, DIÂMETROS MAIORES QUE 75 MM E MENORES OU IGUAIS A 100 MM, COM ABRAÇADEIRA TIPO D COM PARAFUSO DE FIXAÇÃO 4", FIXADA DIRETAMENTE NA LAJE OU PAREDE. AF_09/2023</t>
  </si>
  <si>
    <t>16.5</t>
  </si>
  <si>
    <t>SINALIZAÇÕES</t>
  </si>
  <si>
    <t>16.5.1</t>
  </si>
  <si>
    <t>97599</t>
  </si>
  <si>
    <t>LUMINÁRIA DE EMERGÊNCIA, COM 30 LÂMPADAS LED DE 2 W, SEM REATOR - FORNECIMENTO E INSTALAÇÃO. AF_09/2024</t>
  </si>
  <si>
    <t>16.5.2</t>
  </si>
  <si>
    <t>FNDE 303</t>
  </si>
  <si>
    <t>SINALIZAÇÃO COM PLACA INDICATIVA FIXADA NA ESTRUTURA.</t>
  </si>
  <si>
    <t>16.5.3</t>
  </si>
  <si>
    <t>FNDE 412</t>
  </si>
  <si>
    <t>PINTURA DE PISO COM TINTA EPÓXI, COR VERMELHO, APLICAÇÃO MANUAL, 2 DEMÃOS, INCLUSO PRIMER EPÓXI</t>
  </si>
  <si>
    <t>16.5.4</t>
  </si>
  <si>
    <t>17</t>
  </si>
  <si>
    <t>INSTALAÇÕES ELÉTRICAS - 220V</t>
  </si>
  <si>
    <t>17.1</t>
  </si>
  <si>
    <t>ACESSÓRIOS PARA ELETRODUTOS</t>
  </si>
  <si>
    <t>17.1.1</t>
  </si>
  <si>
    <t>FNDE 347</t>
  </si>
  <si>
    <t>ARRUELA EM ALUMINIO, COM ROSCA, DE 1 1/2", PARA ELETRODUTO</t>
  </si>
  <si>
    <t>17.1.2</t>
  </si>
  <si>
    <t>FNDE 353</t>
  </si>
  <si>
    <t>ARRUELA EM ALUMINIO</t>
  </si>
  <si>
    <t>17.1.3</t>
  </si>
  <si>
    <t>91940</t>
  </si>
  <si>
    <t>CAIXA RETANGULAR 4" X 2" MÉDIA (1,30 M DO PISO), PVC, INSTALADA EM PAREDE - FORNECIMENTO E INSTALAÇÃO. AF_03/2023</t>
  </si>
  <si>
    <t>17.1.4</t>
  </si>
  <si>
    <t>FNDE 906</t>
  </si>
  <si>
    <t>CAIXA OCTOGONAL 4" X 4", PVC, INSTALADA EM FORRO OU PISO - FORNECIMENTO E INSTALAÇÃO.</t>
  </si>
  <si>
    <t>17.1.5</t>
  </si>
  <si>
    <t>FNDE 150</t>
  </si>
  <si>
    <t>CURVA 135 GRAUS PARA ELETRODUTO, PVC, ROSCÁVEL, DN 38 MM (1 1/2"), PARA CIRCUITOS TERMINAIS, INSTALADA EM PAREDE - FORNECIMENTO E INSTALAÇÃO.</t>
  </si>
  <si>
    <t>17.1.6</t>
  </si>
  <si>
    <t>104396</t>
  </si>
  <si>
    <t>CONDULETE DE PVC, TIPO E, PARA ELETRODUTO DE PVC SOLDÁVEL DN 25 MM (3/4''), APARENTE - FORNECIMENTO E INSTALAÇÃO. AF_10/2022</t>
  </si>
  <si>
    <t>17.1.7</t>
  </si>
  <si>
    <t>91876</t>
  </si>
  <si>
    <t>LUVA PARA ELETRODUTO, PVC, ROSCÁVEL, DN 32 MM (1"), PARA CIRCUITOS TERMINAIS, INSTALADA EM FORRO - FORNECIMENTO E INSTALAÇÃO. AF_03/2023</t>
  </si>
  <si>
    <t>17.1.8</t>
  </si>
  <si>
    <t>91874</t>
  </si>
  <si>
    <t>LUVA PARA ELETRODUTO, PVC, ROSCÁVEL, DN 20 MM (1/2"), PARA CIRCUITOS TERMINAIS, INSTALADA EM FORRO - FORNECIMENTO E INSTALAÇÃO. AF_03/2023</t>
  </si>
  <si>
    <t>17.1.9</t>
  </si>
  <si>
    <t>93013</t>
  </si>
  <si>
    <t>LUVA PARA ELETRODUTO, PVC, ROSCÁVEL, DN 50 MM (1 1/2"), PARA REDE ENTERRADA DE DISTRIBUIÇÃO DE ENERGIA ELÉTRICA - FORNECIMENTO E INSTALAÇÃO. AF_12/2021</t>
  </si>
  <si>
    <t>17.2</t>
  </si>
  <si>
    <t>ACESSÓRIOS GERAL</t>
  </si>
  <si>
    <t>17.2.1</t>
  </si>
  <si>
    <t>17.2.2</t>
  </si>
  <si>
    <t>FNDE 354</t>
  </si>
  <si>
    <t>BUCHA DE NYLON</t>
  </si>
  <si>
    <t>17.2.3</t>
  </si>
  <si>
    <t>FNDE 355</t>
  </si>
  <si>
    <t>PARAFUSO DE ACO ZINCADO COM ROSCA SOBERBA, CABECA CHATA E FENDA SIMPLES, DIAMETRO 4,2 MM, COMPRIMENTO * 32 * MM</t>
  </si>
  <si>
    <t>17.2.4</t>
  </si>
  <si>
    <t>FNDE 356</t>
  </si>
  <si>
    <t>PORCA ZINCADA, SEXTAVADA, DIAMETRO 1/4"</t>
  </si>
  <si>
    <t>17.2.5</t>
  </si>
  <si>
    <t>90460</t>
  </si>
  <si>
    <t>SUPORTE PARA 2 TUBOS HORIZONTAIS, ESPAÇADO A CADA 56 CM, EM PERFILADO COM COMPRIMENTO DE 25 CM FIXADO EM LAJE, POR METRO DE TUBULAÇÃO FIXADA. AF_09/2023</t>
  </si>
  <si>
    <t>17.2.6</t>
  </si>
  <si>
    <t>FNDE 357</t>
  </si>
  <si>
    <t>VERGALHAO ZINCADO ROSCA TOTAL, 1/4 " (6,3 MM)</t>
  </si>
  <si>
    <t>17.2.7</t>
  </si>
  <si>
    <t>101553</t>
  </si>
  <si>
    <t>ALÇA PREFORMADA DE DISTRIBUIÇÃO, EM AÇO GALVANIZADO, AWG 1 - FORNECIMENTO E INSTALAÇÃO. AF_07/2020</t>
  </si>
  <si>
    <t>17.2.8</t>
  </si>
  <si>
    <t>FNDE 358</t>
  </si>
  <si>
    <t>ARMACAO VERTICAL COM HASTE E CONTRA-PINO, EM CHAPA DE ACO GALVANIZADO 3/16", COM 1 ESTRIBO E 1 ISOLADOR</t>
  </si>
  <si>
    <t>17.2.9</t>
  </si>
  <si>
    <t>98306</t>
  </si>
  <si>
    <t>BLOCO DE ENGATE RÁPIDO PARA BASTIDOR TIPO M10 - FORNECIMENTO E INSTALAÇÃO. AF_11/2019</t>
  </si>
  <si>
    <t>17.2.10</t>
  </si>
  <si>
    <t>FNDE 359</t>
  </si>
  <si>
    <t>CABO DE COBRE NU 6 MM2 MEIO-DURO</t>
  </si>
  <si>
    <t>17.2.11</t>
  </si>
  <si>
    <t>FNDE 360</t>
  </si>
  <si>
    <t>CAIXA DE INSPECAO PARA ATERRAMENTO OU OUTRO USO, EM PVC, DN = 250 X 250 MM</t>
  </si>
  <si>
    <t>17.2.12</t>
  </si>
  <si>
    <t>FNDE 362</t>
  </si>
  <si>
    <t>CHUMBADOR DE ACO TIPO PARABOLT, * 5/8" X 200* MM, COM PORCA E ARRUELA</t>
  </si>
  <si>
    <t>17.2.13</t>
  </si>
  <si>
    <t>FNDE 361</t>
  </si>
  <si>
    <t>CONECTOR DE ALUMINIO TIPO PRENSA CABO, BITOLA 3/8", PARA CABOS DE DIAMETRO DE 9 A 10 MM</t>
  </si>
  <si>
    <t>17.2.14</t>
  </si>
  <si>
    <t>96986</t>
  </si>
  <si>
    <t>HASTE DE ATERRAMENTO, DIÂMETRO 3/4", COM 3 METROS - FORNECIMENTO E INSTALAÇÃO. AF_08/2023</t>
  </si>
  <si>
    <t>17.2.15</t>
  </si>
  <si>
    <t>101548</t>
  </si>
  <si>
    <t>ISOLADOR, TIPO ROLDANA, PARA BAIXA TENSÃO - FORNECIMENTO E INSTALAÇÃO. AF_07/2020</t>
  </si>
  <si>
    <t>17.2.16</t>
  </si>
  <si>
    <t>FNDE 364</t>
  </si>
  <si>
    <t>PARAFUSO DE LATAO COM ROSCA SOBERBA, CABECA CHATA E FENDA SIMPLES, DIAMETRO 3,2 MM, COMPRIMENTO 16 MM</t>
  </si>
  <si>
    <t>17.2.17</t>
  </si>
  <si>
    <t>FNDE 363</t>
  </si>
  <si>
    <t>CONECTOR DE ALUMINIO TIPO PRENSA CABO, BITOLA 1", PARA CABOS DE DIAMETRO DE 22,5 A 25 MM</t>
  </si>
  <si>
    <t>17.3</t>
  </si>
  <si>
    <t>CABOS</t>
  </si>
  <si>
    <t>17.3.1</t>
  </si>
  <si>
    <t>92988</t>
  </si>
  <si>
    <t>CABO DE COBRE FLEXÍVEL ISOLADO, 50 MM², ANTI-CHAMA 0,6/1,0 KV, PARA REDE ENTERRADA DE DISTRIBUIÇÃO DE ENERGIA ELÉTRICA - FORNECIMENTO E INSTALAÇÃO. AF_12/2021</t>
  </si>
  <si>
    <t>17.3.2</t>
  </si>
  <si>
    <t>92986</t>
  </si>
  <si>
    <t>CABO DE COBRE FLEXÍVEL ISOLADO, 35 MM², ANTI-CHAMA 0,6/1,0 KV, PARA REDE ENTERRADA DE DISTRIBUIÇÃO DE ENERGIA ELÉTRICA - FORNECIMENTO E INSTALAÇÃO. AF_12/2021</t>
  </si>
  <si>
    <t>17.3.3</t>
  </si>
  <si>
    <t>92984</t>
  </si>
  <si>
    <t>CABO DE COBRE FLEXÍVEL ISOLADO, 25 MM², ANTI-CHAMA 0,6/1,0 KV, PARA REDE ENTERRADA DE DISTRIBUIÇÃO DE ENERGIA ELÉTRICA - FORNECIMENTO E INSTALAÇÃO. AF_12/2021</t>
  </si>
  <si>
    <t>17.3.4</t>
  </si>
  <si>
    <t>91933</t>
  </si>
  <si>
    <t>CABO DE COBRE FLEXÍVEL ISOLADO, 10 MM², ANTI-CHAMA 0,6/1,0 KV, PARA CIRCUITOS TERMINAIS - FORNECIMENTO E INSTALAÇÃO. AF_03/2023</t>
  </si>
  <si>
    <t>17.3.5</t>
  </si>
  <si>
    <t>17.3.6</t>
  </si>
  <si>
    <t>91932</t>
  </si>
  <si>
    <t>CABO DE COBRE FLEXÍVEL ISOLADO, 10 MM², ANTI-CHAMA 450/750 V, PARA CIRCUITOS TERMINAIS - FORNECIMENTO E INSTALAÇÃO. AF_03/2023</t>
  </si>
  <si>
    <t>17.3.7</t>
  </si>
  <si>
    <t>17.3.8</t>
  </si>
  <si>
    <t>91928</t>
  </si>
  <si>
    <t>CABO DE COBRE FLEXÍVEL ISOLADO, 4 MM², ANTI-CHAMA 450/750 V, PARA CIRCUITOS TERMINAIS - FORNECIMENTO E INSTALAÇÃO. AF_03/2023</t>
  </si>
  <si>
    <t>17.3.9</t>
  </si>
  <si>
    <t>91930</t>
  </si>
  <si>
    <t>CABO DE COBRE FLEXÍVEL ISOLADO, 6 MM², ANTI-CHAMA 450/750 V, PARA CIRCUITOS TERMINAIS - FORNECIMENTO E INSTALAÇÃO. AF_03/2023</t>
  </si>
  <si>
    <t>17.3.10</t>
  </si>
  <si>
    <t>91934</t>
  </si>
  <si>
    <t>CABO DE COBRE FLEXÍVEL ISOLADO, 16 MM², ANTI-CHAMA 450/750 V, PARA CIRCUITOS TERMINAIS - FORNECIMENTO E INSTALAÇÃO. AF_03/2023</t>
  </si>
  <si>
    <t>17.4</t>
  </si>
  <si>
    <t>CAIXAS DE PASSAGEM</t>
  </si>
  <si>
    <t>17.4.1</t>
  </si>
  <si>
    <t>97891</t>
  </si>
  <si>
    <t>CAIXA ENTERRADA ELÉTRICA RETANGULAR, EM ALVENARIA COM BLOCOS DE CONCRETO, FUNDO COM BRITA, DIMENSÕES INTERNAS: 0,4X0,4X0,4 M. AF_12/2020</t>
  </si>
  <si>
    <t>17.4.2</t>
  </si>
  <si>
    <t>FNDE 307</t>
  </si>
  <si>
    <t>CAIXA DE PASSAGEM SOBREPOR AÇO PINTADA 10 X 10 X 8 CM</t>
  </si>
  <si>
    <t>17.5</t>
  </si>
  <si>
    <t>DISPOSITIVOS ELÉTRICOS</t>
  </si>
  <si>
    <t>17.5.1</t>
  </si>
  <si>
    <t>91955</t>
  </si>
  <si>
    <t>INTERRUPTOR PARALELO (1 MÓDULO), 10A/250V, INCLUINDO SUPORTE E PLACA - FORNECIMENTO E INSTALAÇÃO. AF_03/2023</t>
  </si>
  <si>
    <t>17.5.2</t>
  </si>
  <si>
    <t>91953</t>
  </si>
  <si>
    <t>INTERRUPTOR SIMPLES (1 MÓDULO), 10A/250V, INCLUINDO SUPORTE E PLACA - FORNECIMENTO E INSTALAÇÃO. AF_03/2023</t>
  </si>
  <si>
    <t>17.5.3</t>
  </si>
  <si>
    <t>91959</t>
  </si>
  <si>
    <t>INTERRUPTOR SIMPLES (2 MÓDULOS), 10A/250V, INCLUINDO SUPORTE E PLACA - FORNECIMENTO E INSTALAÇÃO. AF_03/2023</t>
  </si>
  <si>
    <t>17.5.4</t>
  </si>
  <si>
    <t>91967</t>
  </si>
  <si>
    <t>INTERRUPTOR SIMPLES (3 MÓDULOS), 10A/250V, INCLUINDO SUPORTE E PLACA - FORNECIMENTO E INSTALAÇÃO. AF_03/2023</t>
  </si>
  <si>
    <t>17.5.5</t>
  </si>
  <si>
    <t>91957</t>
  </si>
  <si>
    <t>INTERRUPTOR SIMPLES (1 MÓDULO) COM INTERRUPTOR PARALELO (1 MÓDULO), 10A/250V, INCLUINDO SUPORTE E PLACA - FORNECIMENTO E INSTALAÇÃO. AF_03/2023</t>
  </si>
  <si>
    <t>17.5.6</t>
  </si>
  <si>
    <t>91996</t>
  </si>
  <si>
    <t>TOMADA MÉDIA DE EMBUTIR (1 MÓDULO), 2P+T 10 A, INCLUINDO SUPORTE E PLACA - FORNECIMENTO E INSTALAÇÃO. AF_03/2023</t>
  </si>
  <si>
    <t>17.5.7</t>
  </si>
  <si>
    <t>91997</t>
  </si>
  <si>
    <t>TOMADA MÉDIA DE EMBUTIR (1 MÓDULO), 2P+T 20 A, INCLUINDO SUPORTE E PLACA - FORNECIMENTO E INSTALAÇÃO. AF_03/2023</t>
  </si>
  <si>
    <t>17.5.8</t>
  </si>
  <si>
    <t>91965</t>
  </si>
  <si>
    <t>INTERRUPTOR SIMPLES (2 MÓDULOS) COM INTERRUPTOR PARALELO (1 MÓDULO), 10A/250V, INCLUINDO SUPORTE E PLACA - FORNECIMENTO E INSTALAÇÃO. AF_03/2023</t>
  </si>
  <si>
    <t>17.5.9</t>
  </si>
  <si>
    <t>91945</t>
  </si>
  <si>
    <t>SUPORTE PARAFUSADO COM PLACA DE ENCAIXE 4" X 2" ALTO (2,00 M DO PISO) PARA PONTO ELÉTRICO - FORNECIMENTO E INSTALAÇÃO. AF_03/2023</t>
  </si>
  <si>
    <t>17.5.10</t>
  </si>
  <si>
    <t>92023</t>
  </si>
  <si>
    <t>INTERRUPTOR SIMPLES (1 MÓDULO) COM 1 TOMADA DE EMBUTIR 2P+T 10 A, INCLUINDO SUPORTE E PLACA - FORNECIMENTO E INSTALAÇÃO. AF_03/2023</t>
  </si>
  <si>
    <t>17.5.11</t>
  </si>
  <si>
    <t>92004</t>
  </si>
  <si>
    <t>TOMADA MÉDIA DE EMBUTIR (2 MÓDULOS), 2P+T 10 A, INCLUINDO SUPORTE E PLACA - FORNECIMENTO E INSTALAÇÃO. AF_03/2023</t>
  </si>
  <si>
    <t>17.6</t>
  </si>
  <si>
    <t>DISPOSITIVOS DE PROTEÇÃO</t>
  </si>
  <si>
    <t>17.6.1</t>
  </si>
  <si>
    <t>93654</t>
  </si>
  <si>
    <t>DISJUNTOR MONOPOLAR TIPO DIN, CORRENTE NOMINAL DE 16A - FORNECIMENTO E INSTALAÇÃO. AF_10/2020</t>
  </si>
  <si>
    <t>17.6.2</t>
  </si>
  <si>
    <t>93658</t>
  </si>
  <si>
    <t>DISJUNTOR MONOPOLAR TIPO DIN, CORRENTE NOMINAL DE 40A - FORNECIMENTO E INSTALAÇÃO. AF_10/2020</t>
  </si>
  <si>
    <t>17.6.3</t>
  </si>
  <si>
    <t>93657</t>
  </si>
  <si>
    <t>DISJUNTOR MONOPOLAR TIPO DIN, CORRENTE NOMINAL DE 32A - FORNECIMENTO E INSTALAÇÃO. AF_10/2020</t>
  </si>
  <si>
    <t>17.6.4</t>
  </si>
  <si>
    <t>101895</t>
  </si>
  <si>
    <t>DISJUNTOR TERMOMAGNÉTICO TRIPOLAR , CORRENTE NOMINAL DE 125A - FORNECIMENTO E INSTALAÇÃO. AF_10/2020</t>
  </si>
  <si>
    <t>17.6.5</t>
  </si>
  <si>
    <t>93668</t>
  </si>
  <si>
    <t>DISJUNTOR TRIPOLAR TIPO DIN, CORRENTE NOMINAL DE 16A - FORNECIMENTO E INSTALAÇÃO. AF_10/2020</t>
  </si>
  <si>
    <t>17.6.6</t>
  </si>
  <si>
    <t>93672</t>
  </si>
  <si>
    <t>DISJUNTOR TRIPOLAR TIPO DIN, CORRENTE NOMINAL DE 40A - FORNECIMENTO E INSTALAÇÃO. AF_10/2020</t>
  </si>
  <si>
    <t>17.6.7</t>
  </si>
  <si>
    <t>93673</t>
  </si>
  <si>
    <t>DISJUNTOR TRIPOLAR TIPO DIN, CORRENTE NOMINAL DE 50A - FORNECIMENTO E INSTALAÇÃO. AF_10/2020</t>
  </si>
  <si>
    <t>17.6.8</t>
  </si>
  <si>
    <t>FNDE 87</t>
  </si>
  <si>
    <t>DISJUNTOR BIPOLAR TIPO DR, CORRENTE NOMINAL DE 40A - 30mA</t>
  </si>
  <si>
    <t>17.6.9</t>
  </si>
  <si>
    <t>93676</t>
  </si>
  <si>
    <t>DISJUNTOR TETRAPOLAR TIPO DR, CORRENTE NOMINAL DE 40A - 30mA</t>
  </si>
  <si>
    <t>17.6.10</t>
  </si>
  <si>
    <t>FNDE 84</t>
  </si>
  <si>
    <t>DISJUNTOR TETRAPOLAR TIPO DR, CORRENTE NOMINAL DE 63A - 30mA</t>
  </si>
  <si>
    <t>17.7</t>
  </si>
  <si>
    <t>ELETROCALHAS</t>
  </si>
  <si>
    <t>17.7.1</t>
  </si>
  <si>
    <t>FNDE 367</t>
  </si>
  <si>
    <t>TÊ HORIZONTAL 90º, PARA ELETROCALHA, LISA OU PERFURADA EM AÇO GALVANIZADO, LARGURA DE 50MM E ALTURA DE 50MM - FORNECIMENTO E INSTALAÇÃO.</t>
  </si>
  <si>
    <t>17.7.2</t>
  </si>
  <si>
    <t>FNDE 598</t>
  </si>
  <si>
    <t>SAÍDA HORIZONTAL ELETROCALHA LISA OU PERFURADA EM AÇO GALVANIZADO PARA ELETRODUTO, LARGURA 50MM E ALTURA 50MM - FORNECIMENTO E INSTALAÇÃO.</t>
  </si>
  <si>
    <t>17.7.3</t>
  </si>
  <si>
    <t>FNDE 608</t>
  </si>
  <si>
    <t>CURVA HORIZONTAL 90 ELETROCALHA LISA OU PERFURADA EM AÇO GALVANIZADO PARA ELETRODUTO, LARGURA 50MM E ALTURA 50MM - FORNECIMENTO E INSTALAÇÃO.</t>
  </si>
  <si>
    <t>17.7.4</t>
  </si>
  <si>
    <t>FNDE 25</t>
  </si>
  <si>
    <t>ELETROCALHA LISA OU PERFURADA EM AÇO GALVANIZADO, LARGURA 50MM E ALTURA 50MM, INCLUSIVE EMENDA E FIXAÇÃO - FORNECIMENTO E INSTALAÇÃO.</t>
  </si>
  <si>
    <t>17.7.5</t>
  </si>
  <si>
    <t>96562</t>
  </si>
  <si>
    <t>SUPORTE PARA ELETROCALHA LISA OU PERFURADA EM AÇO GALVANIZADO, LARGURA 400 MM, EM PERFILADO COM COMPRIMENTO DE 45 CM FIXADO EM LAJE, POR METRO DE ELETROCALHA FIXADA. AF_09/2023</t>
  </si>
  <si>
    <t>17.7.6</t>
  </si>
  <si>
    <t>FNDE 70</t>
  </si>
  <si>
    <t>TERMINAL A COMPRESSÃO</t>
  </si>
  <si>
    <t>17.8</t>
  </si>
  <si>
    <t>ELETRODUTOS</t>
  </si>
  <si>
    <t>17.8.1</t>
  </si>
  <si>
    <t>91837</t>
  </si>
  <si>
    <t>ELETRODUTO FLEXÍVEL CORRUGADO REFORÇADO, PVC, DN 32 MM (1"), PARA CIRCUITOS TERMINAIS, INSTALADO EM FORRO - FORNECIMENTO E INSTALAÇÃO. AF_03/2023_PA</t>
  </si>
  <si>
    <t>17.8.2</t>
  </si>
  <si>
    <t>91855</t>
  </si>
  <si>
    <t>ELETRODUTO FLEXÍVEL CORRUGADO REFORÇADO, PVC, DN 25 MM (3/4"), PARA CIRCUITOS TERMINAIS, INSTALADO EM PAREDE - FORNECIMENTO E INSTALAÇÃO. AF_03/2023</t>
  </si>
  <si>
    <t>17.8.3</t>
  </si>
  <si>
    <t>97669</t>
  </si>
  <si>
    <t>ELETRODUTO FLEXÍVEL CORRUGADO, PEAD, DN 90 (3"), PARA REDE ENTERRADA DE DISTRIBUIÇÃO DE ENERGIA ELÉTRICA - FORNECIMENTO E INSTALAÇÃO. AF_12/2021</t>
  </si>
  <si>
    <t>17.8.4</t>
  </si>
  <si>
    <t>91870</t>
  </si>
  <si>
    <t>ELETRODUTO RÍGIDO ROSCÁVEL, PVC, DN 20 MM (1/2"), PARA CIRCUITOS TERMINAIS, INSTALADO EM PAREDE - FORNECIMENTO E INSTALAÇÃO. AF_03/2023</t>
  </si>
  <si>
    <t>17.8.5</t>
  </si>
  <si>
    <t>ELETRODUTO RÍGIDO ROSCÁVEL, PVC, DN 20 MM (1 1/2"), PARA CIRCUITOS TERMINAIS, INSTALADO EM PAREDE - FORNECIMENTO E INSTALAÇÃO. AF_03/2023</t>
  </si>
  <si>
    <t>17.8.6</t>
  </si>
  <si>
    <t>104409</t>
  </si>
  <si>
    <t>ELETRODUTO RIGIDO, EM ACO ZINCADO OU GALVANIZADO, TIPO LEVE, DN=3/4”, APARENTE - FORNECIMENTO E INSTALAÇÃO. AF_10/2022</t>
  </si>
  <si>
    <t>17.8.7</t>
  </si>
  <si>
    <t>97670</t>
  </si>
  <si>
    <t>ELETRODUTO FLEXÍVEL CORRUGADO, PEAD, DN 100 (4"), PARA REDE ENTERRADA DE DISTRIBUIÇÃO DE ENERGIA ELÉTRICA - FORNECIMENTO E INSTALAÇÃO. AF_12/2021</t>
  </si>
  <si>
    <t>17.8.8</t>
  </si>
  <si>
    <t>97668</t>
  </si>
  <si>
    <t>ELETRODUTO FLEXÍVEL CORRUGADO, PEAD, DN 63 (2"), PARA REDE ENTERRADA DE DISTRIBUIÇÃO DE ENERGIA ELÉTRICA - FORNECIMENTO E INSTALAÇÃO. AF_12/2021</t>
  </si>
  <si>
    <t>17.9</t>
  </si>
  <si>
    <t>PERFILADOS PERFURADOS</t>
  </si>
  <si>
    <t>17.9.1</t>
  </si>
  <si>
    <t>FNDE 373</t>
  </si>
  <si>
    <t>GANCHO PARA PERFILADO 44X32 MM</t>
  </si>
  <si>
    <t>17.9.2</t>
  </si>
  <si>
    <t>FNDE 32</t>
  </si>
  <si>
    <t>PERFILADO PERFURADO 38X38 MM</t>
  </si>
  <si>
    <t>17.10</t>
  </si>
  <si>
    <t>ILUMINAÇÃO</t>
  </si>
  <si>
    <t>17.10.1</t>
  </si>
  <si>
    <t>FNDE 96</t>
  </si>
  <si>
    <t>LUMINÁRIA DE EMBUTIR, COM LÂMPADA LED DE 18 W</t>
  </si>
  <si>
    <t>17.10.2</t>
  </si>
  <si>
    <t>FNDE 97</t>
  </si>
  <si>
    <t>LUMINÁRIA DE EMBUTIR, COM LÂMPADA LED DE 31 W</t>
  </si>
  <si>
    <t>17.10.3</t>
  </si>
  <si>
    <t>FNDE 308</t>
  </si>
  <si>
    <t>LUMINÁRIA DE EMBUTIR, COM LÂMPADA LED DE 39 W</t>
  </si>
  <si>
    <t>17.10.4</t>
  </si>
  <si>
    <t>100903</t>
  </si>
  <si>
    <t>LÂMPADA TUBULAR LED DE 18/20 W, COM SOQUETE, BASE G13 - FORNECIMENTO E INSTALAÇÃO. AF_09/2024_PS</t>
  </si>
  <si>
    <t>17.10.5</t>
  </si>
  <si>
    <t>FNDE 98</t>
  </si>
  <si>
    <t>REFLETOR EM ALUMÍNIO, DE SUPORTE E ALÇA, COM LÂMPADA LED DE 200 W</t>
  </si>
  <si>
    <t>17.10.6</t>
  </si>
  <si>
    <t>FNDE 99</t>
  </si>
  <si>
    <t>LUMINÁRIA TIPO SPOT BALIZADOR LED 12W</t>
  </si>
  <si>
    <t>17.10.7</t>
  </si>
  <si>
    <t>97607</t>
  </si>
  <si>
    <t>LUMINÁRIA ARANDELA TIPO TARTARUGA, DE SOBREPOR, COM 1 LÂMPADA LED DE 6 W, SEM REATOR - FORNECIMENTO E INSTALAÇÃO. AF_09/2024</t>
  </si>
  <si>
    <t>17.10.8</t>
  </si>
  <si>
    <t>FNDE 978</t>
  </si>
  <si>
    <t>LUMINÁRIA LED DE SOBREPOR BLINDADA HERMÉTICA IP65 18W, COM 2XT8 - 65CM - FORNECIMENTO E INSTALAÇÃO.</t>
  </si>
  <si>
    <t>17.10.9</t>
  </si>
  <si>
    <t>FNDE 979</t>
  </si>
  <si>
    <t>LUMINÁRIA LED DE SOBREPOR BLINDADA HERMÉTICA IP65 36W, COM 2XT8 - 125CM - FORNECIMENTO E INSTALAÇÃO.</t>
  </si>
  <si>
    <t>17.11</t>
  </si>
  <si>
    <t>QUADROS</t>
  </si>
  <si>
    <t>17.11.1</t>
  </si>
  <si>
    <t>97362</t>
  </si>
  <si>
    <t>QUADRO DE MEDIÇÃO GERAL DE ENERGIA PARA BARRAMENTO BLINDADO COM 4 MEDIDORES - FORNECIMENTO E INSTALAÇÃO. AF_10/2020</t>
  </si>
  <si>
    <t>17.11.2</t>
  </si>
  <si>
    <t>FNDE 982</t>
  </si>
  <si>
    <t>QUADRO DE DISTRIBUIÇÃO DE ENERGIA EM CHAPA DE AÇO GALVANIZADO, DE EMBUTIR, COM BARRAMENTO TRIFÁSICO, PARA 36 DISJUNTORES DIN 100A - FORNECIMENTO E INSTALAÇÃO.</t>
  </si>
  <si>
    <t>17.11.3</t>
  </si>
  <si>
    <t>FNDE 383</t>
  </si>
  <si>
    <t>QUADRO DE DISTRIBUIÇÃO DE ENERGIA EM CHAPA DE AÇO GALVANIZADO, DE EMBUTIR, COM BARRAMENTO TRIFÁSICO, PARA 46 DISJUNTORES DIN 100A - FORNECIMENTO E INSTALAÇÃO.</t>
  </si>
  <si>
    <t>17.11.4</t>
  </si>
  <si>
    <t>101875</t>
  </si>
  <si>
    <t>QUADRO DE DISTRIBUIÇÃO DE ENERGIA EM CHAPA DE AÇO GALVANIZADO, DE EMBUTIR, COM BARRAMENTO TRIFÁSICO, PARA 12 DISJUNTORES DIN 100A - FORNECIMENTO E INSTALAÇÃO. AF_10/2020</t>
  </si>
  <si>
    <t>17.11.5</t>
  </si>
  <si>
    <t>FNDE 984</t>
  </si>
  <si>
    <t>QUADRO DE DISTRIBUIÇÃO DE ENERGIA EM CHAPA DE AÇO GALVANIZADO, DE EMBUTIR, COM BARRAMENTO TRIFÁSICO, PARA 54 DISJUNTORES DIN 100A - FORNECIMENTO E INSTALAÇÃO.</t>
  </si>
  <si>
    <t>18</t>
  </si>
  <si>
    <t>INSTALAÇÕES DE CABEAMENTO ESTRUTURADO</t>
  </si>
  <si>
    <t>18.1</t>
  </si>
  <si>
    <t>ACESSÓRIOS CABEAMENTO</t>
  </si>
  <si>
    <t>18.1.1</t>
  </si>
  <si>
    <t>FNDE 384</t>
  </si>
  <si>
    <t>SWITCH TIPO 48 PORTAS</t>
  </si>
  <si>
    <t>18.1.2</t>
  </si>
  <si>
    <t>FNDE 385</t>
  </si>
  <si>
    <t>PATCH CORD, CATEGORIA 6 UTP, 4 PARES.</t>
  </si>
  <si>
    <t>18.1.3</t>
  </si>
  <si>
    <t>98302</t>
  </si>
  <si>
    <t>PATCH PANEL 24 PORTAS, CATEGORIA 6 - FORNECIMENTO E INSTALAÇÃO. AF_11/2019</t>
  </si>
  <si>
    <t>18.1.4</t>
  </si>
  <si>
    <t>FNDE 388</t>
  </si>
  <si>
    <t>RÉGUA DE TOMADAS ELÉTRICAS, COM 10 TOMADAS, PADRÃO RACK 19"</t>
  </si>
  <si>
    <t>18.1.5</t>
  </si>
  <si>
    <t>FNDE 123</t>
  </si>
  <si>
    <t>GUIA DE CABOS FECHADO 1U</t>
  </si>
  <si>
    <t>un</t>
  </si>
  <si>
    <t>18.1.6</t>
  </si>
  <si>
    <t>FNDE 122</t>
  </si>
  <si>
    <t>BANDEJA MÓVEL, PADRÃO 19"</t>
  </si>
  <si>
    <t>18.1.7</t>
  </si>
  <si>
    <t>100555</t>
  </si>
  <si>
    <t>RACK ABERTO EM COLUNA 44U PARA SERVIDOR - FORNECIMENTO E INSTALAÇÃO. AF_11/2019</t>
  </si>
  <si>
    <t>18.1.8</t>
  </si>
  <si>
    <t>FNDE 125</t>
  </si>
  <si>
    <t>GUIA VERTICAL 200 MM PARA CABOS</t>
  </si>
  <si>
    <t>18.2</t>
  </si>
  <si>
    <t>18.2.1</t>
  </si>
  <si>
    <t>91941</t>
  </si>
  <si>
    <t>CAIXA RETANGULAR 4" X 2" BAIXA (0,30 M DO PISO), PVC, INSTALADA EM PAREDE - FORNECIMENTO E INSTALAÇÃO. AF_03/2023</t>
  </si>
  <si>
    <t>18.2.2</t>
  </si>
  <si>
    <t>18.2.3</t>
  </si>
  <si>
    <t>18.2.4</t>
  </si>
  <si>
    <t>FNDE 389</t>
  </si>
  <si>
    <t>PARAFUSO EM ACO GALVANIZADO, TIPO MAQUINA, SEXTAVADO, SEM PORCA</t>
  </si>
  <si>
    <t>18.2.5</t>
  </si>
  <si>
    <t>18.2.6</t>
  </si>
  <si>
    <t>92884</t>
  </si>
  <si>
    <t>ARMAÇÃO UTILIZANDO AÇO CA-25 DE 10,0 MM - MONTAGEM. AF_06/2022</t>
  </si>
  <si>
    <t>18.2.7</t>
  </si>
  <si>
    <t>98463</t>
  </si>
  <si>
    <t>SUPORTE ISOLADOR PARA FIXAÇÃO DA CORDOALHA DE COBRE EM ALVENARIA OU CONCRETO - FORNECIMENTO E INSTALAÇÃO. AF_08/2023</t>
  </si>
  <si>
    <t>18.3</t>
  </si>
  <si>
    <t>CAIXAS E QUADROS</t>
  </si>
  <si>
    <t>18.3.1</t>
  </si>
  <si>
    <t>FNDE 31</t>
  </si>
  <si>
    <t>CAIXA DE CONCRETO ARMADO PRE-MOLDADO, COM FUNDO E TAMPA, DIMENSOES DE 0,30 X 0,30 X 0,30 M</t>
  </si>
  <si>
    <t>18.4</t>
  </si>
  <si>
    <t>DISPOSITIVOS</t>
  </si>
  <si>
    <t>18.4.1</t>
  </si>
  <si>
    <t>98307</t>
  </si>
  <si>
    <t>TOMADA DE REDE RJ45 - FORNECIMENTO E INSTALAÇÃO. AF_11/2019</t>
  </si>
  <si>
    <t>18.4.2</t>
  </si>
  <si>
    <t>FNDE 375</t>
  </si>
  <si>
    <t>TOMADA PARA ANTENA DE TV, CABO COAXIAL DE 9 MM FORNECIMENTO E INSTALAÇÃO</t>
  </si>
  <si>
    <t>18.5</t>
  </si>
  <si>
    <t>ELETROCALHA E ELETRODUTOS</t>
  </si>
  <si>
    <t>18.5.1</t>
  </si>
  <si>
    <t>18.5.2</t>
  </si>
  <si>
    <t>18.5.3</t>
  </si>
  <si>
    <t>93009</t>
  </si>
  <si>
    <t>ELETRODUTO RÍGIDO ROSCÁVEL, PVC, DN 60 MM (2"), PARA REDE ENTERRADA DE DISTRIBUIÇÃO DE ENERGIA ELÉTRICA - FORNECIMENTO E INSTALAÇÃO. AF_12/2021</t>
  </si>
  <si>
    <t>18.5.4</t>
  </si>
  <si>
    <t>18.5.5</t>
  </si>
  <si>
    <t>18.5.6</t>
  </si>
  <si>
    <t>18.5.7</t>
  </si>
  <si>
    <t>18.5.8</t>
  </si>
  <si>
    <t>18.6</t>
  </si>
  <si>
    <t>CABEAMENTO</t>
  </si>
  <si>
    <t>18.6.1</t>
  </si>
  <si>
    <t>98297</t>
  </si>
  <si>
    <t>CABO ELETRÔNICO CATEGORIA 6, INSTALADO EM EDIFICAÇÃO INSTITUCIONAL - FORNECIMENTO E INSTALAÇÃO. AF_11/2019</t>
  </si>
  <si>
    <t>19</t>
  </si>
  <si>
    <t>INSTALAÇÕES DO SISTEMA DE PROTEÇÃO CONTRA DESCARGAS ATMOSFÉRICAS (SPDA)</t>
  </si>
  <si>
    <t>19.1</t>
  </si>
  <si>
    <t>98111</t>
  </si>
  <si>
    <t>CAIXA DE INSPEÇÃO PARA ATERRAMENTO, CIRCULAR, EM POLIETILENO, DIÂMETRO INTERNO = 0,3 M. AF_12/2020</t>
  </si>
  <si>
    <t>19.2</t>
  </si>
  <si>
    <t>96985</t>
  </si>
  <si>
    <t>HASTE DE ATERRAMENTO, DIÂMETRO 5/8", COM 3 METROS - FORNECIMENTO E INSTALAÇÃO. AF_08/2023</t>
  </si>
  <si>
    <t>19.3</t>
  </si>
  <si>
    <t>C3478</t>
  </si>
  <si>
    <t>TERMINAL AÉREO EM BARRA CHATA EM ALUMÍNIO 300 MM</t>
  </si>
  <si>
    <t>SEINFRA</t>
  </si>
  <si>
    <t>19.4</t>
  </si>
  <si>
    <t>96977</t>
  </si>
  <si>
    <t>CORDOALHA DE COBRE NU 50 MM², ENTERRADA - FORNECIMENTO E INSTALAÇÃO. AF_08/2023</t>
  </si>
  <si>
    <t>19.5</t>
  </si>
  <si>
    <t>BARRA RE-BAR REDONDA AÇO GALVANIZADO 80MM2</t>
  </si>
  <si>
    <t>19.6</t>
  </si>
  <si>
    <t>19.7</t>
  </si>
  <si>
    <t>19.8</t>
  </si>
  <si>
    <t>19.9</t>
  </si>
  <si>
    <t>19.10</t>
  </si>
  <si>
    <t>19.11</t>
  </si>
  <si>
    <t>19.12</t>
  </si>
  <si>
    <t>104753</t>
  </si>
  <si>
    <t>CONECTOR SPLIT-BOLT, PARA SPDA, PARA CABOS ATÉ 50 MM2 - FORNECIMENTO E INSTALAÇÃO. AF_08/2023</t>
  </si>
  <si>
    <t>19.13</t>
  </si>
  <si>
    <t>CURVA HORIZONTAL EM ALUMÍNIO 7/8" X 1/8"</t>
  </si>
  <si>
    <t>20</t>
  </si>
  <si>
    <t>INSTALAÇÕES DE CLIMATIZAÇÃO</t>
  </si>
  <si>
    <t>20.1</t>
  </si>
  <si>
    <t>DUTOS</t>
  </si>
  <si>
    <t>20.1.1</t>
  </si>
  <si>
    <t>91927</t>
  </si>
  <si>
    <t>CABO DE COBRE FLEXÍVEL ISOLADO, 2,5 MM², ANTI-CHAMA 0,6/1,0 KV, PARA CIRCUITOS TERMINAIS - FORNECIMENTO E INSTALAÇÃO. AF_03/2023</t>
  </si>
  <si>
    <t>20.1.2</t>
  </si>
  <si>
    <t>91929</t>
  </si>
  <si>
    <t>CABO DE COBRE FLEXÍVEL ISOLADO, 4 MM², ANTI-CHAMA 0,6/1,0 KV, PARA CIRCUITOS TERMINAIS - FORNECIMENTO E INSTALAÇÃO. AF_03/2023</t>
  </si>
  <si>
    <t>20.1.3</t>
  </si>
  <si>
    <t>97327</t>
  </si>
  <si>
    <t>TUBO EM COBRE FLEXÍVEL, DN 1/4", COM ISOLAMENTO, INSTALADO EM RAMAL DE ALIMENTAÇÃO DE AR CONDICIONADO COM CONDENSADORA INDIVIDUAL FORNECIMENTO E INSTALAÇÃO. AF_12/2015</t>
  </si>
  <si>
    <t>20.1.4</t>
  </si>
  <si>
    <t>97328</t>
  </si>
  <si>
    <t>TUBO EM COBRE FLEXÍVEL, DN 3/8", COM ISOLAMENTO, INSTALADO EM RAMAL DE ALIMENTAÇÃO DE AR CONDICIONADO COM CONDENSADORA INDIVIDUAL - FORNECIMENTO E INSTALAÇÃO. AF_12/2015</t>
  </si>
  <si>
    <t>20.1.5</t>
  </si>
  <si>
    <t>103292</t>
  </si>
  <si>
    <t>TUBO EM COBRE FLEXÍVEL, DN 5/8", COM ISOLAMENTO, INSTALADO EM FORRO, PARA RAMAL DE ALIMENTAÇÃO DE AR CONDICIONADO, INCLUSO FIXADOR. AF_11/2021_PA</t>
  </si>
  <si>
    <t>20.2</t>
  </si>
  <si>
    <t>DRENO</t>
  </si>
  <si>
    <t>20.2.1</t>
  </si>
  <si>
    <t>20.2.2</t>
  </si>
  <si>
    <t>20.2.3</t>
  </si>
  <si>
    <t>20.2.4</t>
  </si>
  <si>
    <t>20.2.5</t>
  </si>
  <si>
    <t>20.2.6</t>
  </si>
  <si>
    <t>20.2.7</t>
  </si>
  <si>
    <t>FNDE 416</t>
  </si>
  <si>
    <t>JUNÇÃO SIMPLES, PVC, SERIE R, ÁGUA PLUVIAL, DN 100 X 50 MM, JUNTA ELÁSTICA, FORNECIDO E INSTALADO EM CONDUTORES VERTICAIS DE ÁGUAS PLUVIAIS</t>
  </si>
  <si>
    <t>20.2.8</t>
  </si>
  <si>
    <t>20.2.9</t>
  </si>
  <si>
    <t>FNDE 597</t>
  </si>
  <si>
    <t>JUNÇÃO SIMPLES, PVC, SERIE R, ÁGUA PLUVIAL, DN 200 x 100 MM, JUNTA ELÁSTICA, FORNECIDO E INSTALADO EM RAMAL DE ENCAMINHAMENTO</t>
  </si>
  <si>
    <t>20.2.10</t>
  </si>
  <si>
    <t>FNDE 473</t>
  </si>
  <si>
    <t>REDUÇÃO EXCÊNTRICA, PVC, SERIE R, ÁGUA PLUVIAL, DN 100 X 50 MM, JUNTA ELÁSTICA, FORNECIDO E INSTALADO EM CONDUTORES VERTICAIS DE ÁGUAS PLUVIAIS</t>
  </si>
  <si>
    <t>20.2.11</t>
  </si>
  <si>
    <t>89683</t>
  </si>
  <si>
    <t>TÊ DE INSPEÇÃO, PVC, SERIE R, ÁGUA PLUVIAL, DN 150 X 100 MM, JUNTA ELÁSTICA, FORNECIDO E INSTALADO EM CONDUTORES VERTICAIS DE ÁGUAS PLUVIAIS. AF_06/2022</t>
  </si>
  <si>
    <t>21</t>
  </si>
  <si>
    <t>INSTALAÇÕES DE EXAUSTÃO MECÂNICA</t>
  </si>
  <si>
    <t>21.1</t>
  </si>
  <si>
    <t>FNDE 619</t>
  </si>
  <si>
    <t>DUTO DE ALONGAMENTO PARA EXAUSTOR</t>
  </si>
  <si>
    <t>21.2</t>
  </si>
  <si>
    <t>FNDE 45</t>
  </si>
  <si>
    <t>COIFA EM AÇO INOX 100CM X 150CM COM VENTILADOR DE TELHADO</t>
  </si>
  <si>
    <t>21.3</t>
  </si>
  <si>
    <t>FNDE 976</t>
  </si>
  <si>
    <t>GRELHA DE RETORNO/EXAUSTÃO, TAMANHO: 0,07 M2 a 0,13 M2</t>
  </si>
  <si>
    <t>22</t>
  </si>
  <si>
    <t>INSTALAÇÕES DE GÁS COMBUSTÍVEL</t>
  </si>
  <si>
    <t>22.1</t>
  </si>
  <si>
    <t>95249</t>
  </si>
  <si>
    <t>VÁLVULA DE ESFERA BRUTA, BRONZE, ROSCÁVEL, 3/4'' - FORNECIMENTO E INSTALAÇÃO. AF_08/2021</t>
  </si>
  <si>
    <t>22.2</t>
  </si>
  <si>
    <t>FNDE 29</t>
  </si>
  <si>
    <t>REGULADOR DE ALTA PRESSÃO GLP</t>
  </si>
  <si>
    <t>22.3</t>
  </si>
  <si>
    <t>103029</t>
  </si>
  <si>
    <t>REGISTRO OU REGULADOR DE GÁS DE COZINHA - FORNECIMENTO E INSTALAÇÃO. AF_08/2021</t>
  </si>
  <si>
    <t>22.4</t>
  </si>
  <si>
    <t>92688</t>
  </si>
  <si>
    <t>TUBO DE AÇO GALVANIZADO COM COSTURA, CLASSE MÉDIA, CONEXÃO ROSQUEADA, DN 20 (3/4"), INSTALADO EM RAMAIS E SUB-RAMAIS DE GÁS - FORNECIMENTO E INSTALAÇÃO. AF_10/2020</t>
  </si>
  <si>
    <t>22.5</t>
  </si>
  <si>
    <t>92705</t>
  </si>
  <si>
    <t>TÊ, EM FERRO GALVANIZADO, CONEXÃO ROSQUEADA, DN 20 (3/4"), INSTALADO EM RAMAIS E SUB-RAMAIS DE GÁS - FORNECIMENTO E INSTALAÇÃO. AF_10/2020</t>
  </si>
  <si>
    <t>22.6</t>
  </si>
  <si>
    <t>FNDE 301</t>
  </si>
  <si>
    <t>CAP OU TAMPAO DE FERRO GALVANIZADO, COM ROSCA BSP, DE 3/4"</t>
  </si>
  <si>
    <t>22.7</t>
  </si>
  <si>
    <t>92695</t>
  </si>
  <si>
    <t>LUVA, EM FERRO GALVANIZADO, CONEXÃO ROSQUEADA, DN 20 (3/4"), INSTALADO EM RAMAIS E SUB-RAMAIS DE GÁS - FORNECIMENTO E INSTALAÇÃO. AF_10/2020</t>
  </si>
  <si>
    <t>22.8</t>
  </si>
  <si>
    <t>FNDE 260</t>
  </si>
  <si>
    <t>MANGUEIRA PARA GAS - GLP</t>
  </si>
  <si>
    <t>22.9</t>
  </si>
  <si>
    <t>97549</t>
  </si>
  <si>
    <t>CURVA 90 GRAUS, EM AÇO, CONEXÃO SOLDADA, DN 20 (3/4"), INSTALADO EM RAMAIS E SUB-RAMAIS DE GÁS - FORNECIMENTO E INSTALAÇÃO. AF_10/2020</t>
  </si>
  <si>
    <t>22.10</t>
  </si>
  <si>
    <t>97547</t>
  </si>
  <si>
    <t>CURVA 90 GRAUS, EM AÇO, CONEXÃO SOLDADA, DN 15 (1/2"), INSTALADO EM RAMAIS E SUB-RAMAIS DE GÁS - FORNECIMENTO E INSTALAÇÃO. AF_10/2020</t>
  </si>
  <si>
    <t>22.11</t>
  </si>
  <si>
    <t>92694</t>
  </si>
  <si>
    <t>NIPLE, EM FERRO GALVANIZADO, CONEXÃO ROSQUEADA, DN 20 (3/4"), INSTALADO EM RAMAIS E SUB-RAMAIS DE GÁS - FORNECIMENTO E INSTALAÇÃO. AF_10/2020</t>
  </si>
  <si>
    <t>22.12</t>
  </si>
  <si>
    <t>92692</t>
  </si>
  <si>
    <t>NIPLE, EM FERRO GALVANIZADO, CONEXÃO ROSQUEADA, DN 15 (1/2"), INSTALADO EM RAMAIS E SUB-RAMAIS DE GÁS - FORNECIMENTO E INSTALAÇÃO. AF_10/2020</t>
  </si>
  <si>
    <t>22.13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</si>
  <si>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</si>
  <si>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</si>
  <si>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</si>
  <si>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</si>
  <si>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</si>
  <si>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</si>
  <si>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</si>
  <si>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</si>
  <si>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</si>
  <si>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46</t>
  </si>
  <si>
    <t>BANCO DE GRANITO CINZA ANDORINHA, ESPESSURA 2 CM - FORNECIMENTO E INSTALAÇÃO</t>
  </si>
  <si>
    <t>23.4</t>
  </si>
  <si>
    <t>FNDE 47</t>
  </si>
  <si>
    <t>PRATELEIRA DE GRANITO CINZA ANDORINHA, ESPESSURA 2,5 CM - FORNECIMENTO E INSTALAÇÃO</t>
  </si>
  <si>
    <t>23.5</t>
  </si>
  <si>
    <t>FNDE 48</t>
  </si>
  <si>
    <t>ESCANINHOS E PRATELERIAS EM MDF, REVESTIDOS EM LAMINADO MELAMÍNICO</t>
  </si>
  <si>
    <t>23.6</t>
  </si>
  <si>
    <t>101965</t>
  </si>
  <si>
    <t>PEITORIL LINEAR EM GRANITO OU MÁRMORE, L = 15CM, COMPRIMENTO DE ATÉ 2M, ASSENTADO COM ARGAMASSA 1:6 COM ADITIVO. AF_11/2020</t>
  </si>
  <si>
    <t>23.7</t>
  </si>
  <si>
    <t>FNDE 351</t>
  </si>
  <si>
    <t>PEITORIL EM GRANITO CINZA ANDORINHA, L = 15CM, COMPRIMENTO DE ATÉ 2M, ASSENTADO COM ARGAMASSA 1:6 COM ADITIVO - CHUVEIRO.</t>
  </si>
  <si>
    <t>23.8</t>
  </si>
  <si>
    <t>100861</t>
  </si>
  <si>
    <t>SUPORTE MÃO FRANCESA EM AÇO, ABAS IGUAIS 30 CM, CAPACIDADE MINIMA 60 KG, BRANCO - FORNECIMENTO E INSTALAÇÃO. AF_01/2020</t>
  </si>
  <si>
    <t>23.9</t>
  </si>
  <si>
    <t>99856</t>
  </si>
  <si>
    <t>BARRA DE APOIO EM INOX, DIAMETRO MINIMO 3 CM, EM AÇO INOX</t>
  </si>
  <si>
    <t>23.10</t>
  </si>
  <si>
    <t>FNDE 51</t>
  </si>
  <si>
    <t>BANCO DE CONCRETO SEM ENCOSTO, DIM. 2,50 X 0,60 M</t>
  </si>
  <si>
    <t>24</t>
  </si>
  <si>
    <t>FECHAMENTO - MURO</t>
  </si>
  <si>
    <t>24.1</t>
  </si>
  <si>
    <t>24.1.1</t>
  </si>
  <si>
    <t>24.1.2</t>
  </si>
  <si>
    <t>24.1.3</t>
  </si>
  <si>
    <t>24.1.4</t>
  </si>
  <si>
    <t>24.2</t>
  </si>
  <si>
    <t>CONCRETO ARMADO PARA SAPATAS E BLOCOS</t>
  </si>
  <si>
    <t>24.2.1</t>
  </si>
  <si>
    <t>24.2.2</t>
  </si>
  <si>
    <t>24.2.3</t>
  </si>
  <si>
    <t>24.2.4</t>
  </si>
  <si>
    <t>24.2.5</t>
  </si>
  <si>
    <t>24.2.6</t>
  </si>
  <si>
    <t>24.2.7</t>
  </si>
  <si>
    <t>24.3</t>
  </si>
  <si>
    <t>24.3.1</t>
  </si>
  <si>
    <t>24.3.1.1</t>
  </si>
  <si>
    <t>24.3.1.2</t>
  </si>
  <si>
    <t>24.3.1.3</t>
  </si>
  <si>
    <t>24.3.1.4</t>
  </si>
  <si>
    <t>24.3.1.5</t>
  </si>
  <si>
    <t>24.3.1.6</t>
  </si>
  <si>
    <t>24.3.2</t>
  </si>
  <si>
    <t>24.3.2.1</t>
  </si>
  <si>
    <t>24.3.2.2</t>
  </si>
  <si>
    <t>24.3.2.3</t>
  </si>
  <si>
    <t>24.3.2.4</t>
  </si>
  <si>
    <t>24.3.3</t>
  </si>
  <si>
    <t>24.3.3.1</t>
  </si>
  <si>
    <t>24.3.3.2</t>
  </si>
  <si>
    <t>24.3.3.3</t>
  </si>
  <si>
    <t>24.3.3.4</t>
  </si>
  <si>
    <t>24.4</t>
  </si>
  <si>
    <t>24.4.1</t>
  </si>
  <si>
    <t>24.5</t>
  </si>
  <si>
    <t>ALVENARIA DE VEDAÇÃO - MURO</t>
  </si>
  <si>
    <t>24.5.1</t>
  </si>
  <si>
    <t>24.5.2</t>
  </si>
  <si>
    <t>24.6</t>
  </si>
  <si>
    <t>REVESTIMENTO</t>
  </si>
  <si>
    <t>24.6.1</t>
  </si>
  <si>
    <t>FNDE 176</t>
  </si>
  <si>
    <t>CHAPISCO APLICADO EM ALVENARIAS E ESTRUTURAS DE CONCRETO EXTERNAS, COM COLHER DE PEDREIRO. ARGAMASSA TRAÇO 1:3 COM PREPARO EM BETONEIRA 400L. - EXTERNO</t>
  </si>
  <si>
    <t>24.6.2</t>
  </si>
  <si>
    <t>FNDE 177</t>
  </si>
  <si>
    <t>CHAPISCO APLICADO EM ALVENARIAS E ESTRUTURAS DE CONCRETO EXTERNAS, COM COLHER DE PEDREIRO. ARGAMASSA TRAÇO 1:3 COM PREPARO EM BETONEIRA 400L. - INTERNO</t>
  </si>
  <si>
    <t>24.6.3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</si>
  <si>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</si>
  <si>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</si>
  <si>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24.6.4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</si>
  <si>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</si>
  <si>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</si>
  <si>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24.6.5</t>
  </si>
  <si>
    <t>24.7</t>
  </si>
  <si>
    <t>PINTURA</t>
  </si>
  <si>
    <t>24.7.1</t>
  </si>
  <si>
    <t>FNDE 196</t>
  </si>
  <si>
    <t>PINTURA LÁTEX ACRÍLICA, SOBRE REBOCO LISO, COR CINZA CLARO, APLICAÇÃO MANUAL EM PAREDES, DUAS DEMÃOS</t>
  </si>
  <si>
    <t>24.7.2</t>
  </si>
  <si>
    <t>FNDE 352</t>
  </si>
  <si>
    <t>PINTURA LÁTEX ACRÍLICA, SOBRE REBOCO LISO, COR CINZA CLARO, APLICAÇÃO MANUAL EM PAREDES, DUAS DEMÃOS - FACE EXTERNA MURO</t>
  </si>
  <si>
    <t>25</t>
  </si>
  <si>
    <t>SERVIÇOS FINAIS</t>
  </si>
  <si>
    <t>25.1</t>
  </si>
  <si>
    <t>FNDE 602</t>
  </si>
  <si>
    <t>LIMPEZA GROSSA DE OBRA</t>
  </si>
  <si>
    <t>25.2</t>
  </si>
  <si>
    <t>FNDE 601</t>
  </si>
  <si>
    <t>LIMPEZA FINA DE OBRA</t>
  </si>
  <si>
    <t>25.3</t>
  </si>
  <si>
    <t>FNDE 560</t>
  </si>
  <si>
    <t>FORNECIMENTO E INSTALAÇÃO DE PLACA DE INAUGURAÇÃO EM AÇO INOX - 500 X 700 MM</t>
  </si>
  <si>
    <t>VALOR BDI TOTAL:</t>
  </si>
  <si>
    <t>VALOR ORÇAMENTO:</t>
  </si>
  <si>
    <t>VALOR TOTAL:</t>
  </si>
  <si>
    <t xml:space="preserve">Observações:
1 - Foi considerado nas composições de fonte "SPOBRAS",  apenas o fornecimento de material/equipamento, sendo que a mão de obra de instalação é retirada do SINAPI. Sendo considerado portanto os encargos sociais da fonte SINAPI.
2 - Foi considerado nas composições em que foi referenciado como fonte "PRÓPRIAS",  apenas o fornecimento de material/equipamento, sendo que a mão de obra de instalação foi considerada do bando SINAPI. Sendo considerado portanto os encargos sociais da fonte SINAPI.
3 -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</t>
  </si>
  <si>
    <t>CRONOGRAMA FÍSICO-FINANCEIRO</t>
  </si>
  <si>
    <t xml:space="preserve">CRECHE  MUNICIPAL:  NOVA CRECHE ASC DO BAIRRO SÃO GERALDO                         </t>
  </si>
  <si>
    <t>SRE: Superintendência Regional de Ensino de Pará de Minas</t>
  </si>
  <si>
    <t xml:space="preserve">MUNICÍPIO / DISTRITO:   Morada Nova de Minas / Minas Gerais                                                                                                                                                      </t>
  </si>
  <si>
    <t>ENDEREÇO: RUA DELVITO ALVES DA SILVA - SÃO GERALDO - MORADA NOVA DE MINAS</t>
  </si>
  <si>
    <t xml:space="preserve">SERVIÇOS: CONSTRUÇÃO       BDI: 23,12%         REGIME DE EXECUÇÃO: INDIRETA </t>
  </si>
  <si>
    <t>TOTAL GERAL (C/ BDI)</t>
  </si>
  <si>
    <t>% INC.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</si>
  <si>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</si>
  <si>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</si>
  <si>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</si>
  <si>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</si>
  <si>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</si>
  <si>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</si>
  <si>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</si>
  <si>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</si>
  <si>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TOTAL</t>
  </si>
  <si>
    <t>%</t>
  </si>
  <si>
    <t>VALOR</t>
  </si>
  <si>
    <t xml:space="preserve"> xx    .o</t>
  </si>
  <si>
    <t>TOTAL MENSAL</t>
  </si>
  <si>
    <t>TOTAL ACUMULADO</t>
  </si>
  <si>
    <t>LOCAL / DATA: Morada Nova de Minas, 18 de Março de 2026</t>
  </si>
  <si>
    <t>RESPONSÁVEL TÉCNICO: Miguel César Feliciano</t>
  </si>
  <si>
    <t>REPRESENTANTE LEGAL: Hermano Álvares Francisco de Moura</t>
  </si>
  <si>
    <t>______________________</t>
  </si>
  <si>
    <t>Responsável Técnico</t>
  </si>
  <si>
    <t>CRECHE MUNICIPAL: NOVA CRECHE ASC DO BAIRRO SÃO GERALDO</t>
  </si>
  <si>
    <t>MG/BDI USADO = 23,12%</t>
  </si>
  <si>
    <t>PREFEITURA MUNICIPAL DE MORADA NOVA DE MINAS</t>
  </si>
  <si>
    <t>SERVIÇO: CONSTRUÇÃO INDIRETA</t>
  </si>
  <si>
    <t>SER: Superintendência Reg. De Ensino De Pará de Minas</t>
  </si>
  <si>
    <t>MIGUEL CÉSAR FELICIANO</t>
  </si>
  <si>
    <t>CREA/MG:202.020/D</t>
  </si>
  <si>
    <t>DATA: 18/03/2026</t>
  </si>
  <si>
    <t>Miguel César Feliciano</t>
  </si>
  <si>
    <t>Engenheiro Civil</t>
  </si>
  <si>
    <t>CREA/MG: 202.020/D</t>
  </si>
  <si>
    <t>Hermano Álvares Francisco de Moura</t>
  </si>
  <si>
    <t>Prefeitura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</si>
</sst>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,##0.00"/>
    <numFmt numFmtId="165" formatCode="\R\$\ ###,###,##0.00"/>
    <numFmt numFmtId="166" formatCode="_(* #,##0.00_);_(* \(#,##0.00\);_(* &quot;-&quot;??_);_(@_)"/>
  </numFmts>
  <fonts count="21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12"/>
      <name val="Aptos Narrow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8"/>
      <color rgb="FF000000"/>
      <name val="Arial"/>
      <family val="2"/>
    </font>
    <font>
      <sz val="8"/>
      <color theme="1"/>
      <name val="Aptos Narrow"/>
      <scheme val="minor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7" fillId="8" borderId="1" applyFont="0" applyFill="0" applyBorder="0" applyAlignment="0" applyProtection="0"/>
    <xf numFmtId="0" fontId="7" fillId="8" borderId="1"/>
    <xf numFmtId="166" fontId="7" fillId="8" borderId="1" applyFont="0" applyFill="0" applyBorder="0" applyAlignment="0" applyProtection="0"/>
  </cellStyleXfs>
  <cellXfs count="83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2" fillId="5" borderId="2" xfId="0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4" fillId="7" borderId="1" xfId="0" applyFont="1" applyFill="1" applyBorder="1" applyAlignment="1">
      <alignment horizontal="right" vertical="center" wrapText="1"/>
    </xf>
    <xf numFmtId="0" fontId="0" fillId="0" borderId="0" xfId="0" applyFill="1"/>
    <xf numFmtId="4" fontId="0" fillId="0" borderId="0" xfId="0" applyNumberFormat="1" applyFill="1"/>
    <xf numFmtId="4" fontId="0" fillId="0" borderId="1" xfId="0" applyNumberFormat="1" applyFill="1" applyBorder="1"/>
    <xf numFmtId="0" fontId="0" fillId="0" borderId="1" xfId="0" applyFill="1" applyBorder="1"/>
    <xf numFmtId="0" fontId="7" fillId="8" borderId="1" xfId="2"/>
    <xf numFmtId="49" fontId="10" fillId="9" borderId="3" xfId="2" applyNumberFormat="1" applyFont="1" applyFill="1" applyBorder="1" applyAlignment="1">
      <alignment horizontal="center" vertical="center"/>
    </xf>
    <xf numFmtId="49" fontId="10" fillId="9" borderId="3" xfId="2" applyNumberFormat="1" applyFont="1" applyFill="1" applyBorder="1" applyAlignment="1">
      <alignment horizontal="left" vertical="center"/>
    </xf>
    <xf numFmtId="10" fontId="12" fillId="8" borderId="6" xfId="1" applyNumberFormat="1" applyFont="1" applyBorder="1" applyAlignment="1">
      <alignment horizontal="center" vertical="center"/>
    </xf>
    <xf numFmtId="4" fontId="12" fillId="8" borderId="6" xfId="2" applyNumberFormat="1" applyFont="1" applyBorder="1" applyAlignment="1">
      <alignment horizontal="center" vertical="center"/>
    </xf>
    <xf numFmtId="0" fontId="7" fillId="8" borderId="8" xfId="2" applyBorder="1" applyAlignment="1">
      <alignment horizontal="center" vertical="center"/>
    </xf>
    <xf numFmtId="0" fontId="14" fillId="8" borderId="8" xfId="2" applyFont="1" applyBorder="1" applyAlignment="1">
      <alignment vertical="center"/>
    </xf>
    <xf numFmtId="4" fontId="7" fillId="8" borderId="8" xfId="3" applyNumberFormat="1" applyFont="1" applyBorder="1" applyAlignment="1">
      <alignment horizontal="center" vertical="center"/>
    </xf>
    <xf numFmtId="10" fontId="7" fillId="8" borderId="8" xfId="1" applyNumberFormat="1" applyFont="1" applyBorder="1" applyAlignment="1">
      <alignment horizontal="center" vertical="center"/>
    </xf>
    <xf numFmtId="10" fontId="7" fillId="8" borderId="8" xfId="1" applyNumberFormat="1" applyFont="1" applyBorder="1" applyAlignment="1">
      <alignment vertical="center"/>
    </xf>
    <xf numFmtId="0" fontId="7" fillId="8" borderId="6" xfId="2" applyBorder="1" applyAlignment="1">
      <alignment horizontal="center" vertical="center"/>
    </xf>
    <xf numFmtId="0" fontId="7" fillId="8" borderId="6" xfId="2" applyBorder="1" applyAlignment="1">
      <alignment vertical="center"/>
    </xf>
    <xf numFmtId="10" fontId="7" fillId="8" borderId="6" xfId="1" applyNumberFormat="1" applyFont="1" applyBorder="1" applyAlignment="1">
      <alignment vertical="center"/>
    </xf>
    <xf numFmtId="0" fontId="7" fillId="8" borderId="1" xfId="2" applyAlignment="1">
      <alignment vertical="center"/>
    </xf>
    <xf numFmtId="10" fontId="0" fillId="8" borderId="6" xfId="1" applyNumberFormat="1" applyFont="1" applyBorder="1" applyAlignment="1">
      <alignment vertical="center"/>
    </xf>
    <xf numFmtId="4" fontId="7" fillId="8" borderId="6" xfId="3" applyNumberFormat="1" applyFont="1" applyBorder="1" applyAlignment="1">
      <alignment horizontal="center" vertical="center"/>
    </xf>
    <xf numFmtId="10" fontId="7" fillId="8" borderId="6" xfId="1" applyNumberFormat="1" applyFont="1" applyBorder="1" applyAlignment="1">
      <alignment horizontal="center" vertical="center"/>
    </xf>
    <xf numFmtId="4" fontId="8" fillId="8" borderId="6" xfId="3" applyNumberFormat="1" applyFont="1" applyBorder="1" applyAlignment="1">
      <alignment horizontal="center" vertical="center"/>
    </xf>
    <xf numFmtId="10" fontId="8" fillId="8" borderId="6" xfId="1" applyNumberFormat="1" applyFont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right" vertical="center" wrapText="1"/>
    </xf>
    <xf numFmtId="164" fontId="2" fillId="0" borderId="2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0" fillId="11" borderId="0" xfId="0" applyFill="1"/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4" fontId="3" fillId="0" borderId="2" xfId="0" applyNumberFormat="1" applyFont="1" applyFill="1" applyBorder="1" applyAlignment="1">
      <alignment horizontal="right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5" fontId="3" fillId="0" borderId="2" xfId="0" applyNumberFormat="1" applyFont="1" applyFill="1" applyBorder="1" applyAlignment="1">
      <alignment horizontal="right" vertical="center" wrapText="1"/>
    </xf>
    <xf numFmtId="0" fontId="0" fillId="0" borderId="0" xfId="0" applyFill="1" applyAlignment="1" applyProtection="1">
      <alignment wrapText="1"/>
      <protection locked="0"/>
    </xf>
    <xf numFmtId="164" fontId="2" fillId="6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 applyAlignment="1" applyProtection="1">
      <alignment wrapText="1"/>
      <protection locked="0"/>
    </xf>
    <xf numFmtId="164" fontId="2" fillId="6" borderId="9" xfId="0" applyNumberFormat="1" applyFont="1" applyFill="1" applyBorder="1" applyAlignment="1">
      <alignment horizontal="right" vertical="center" wrapText="1"/>
    </xf>
    <xf numFmtId="0" fontId="17" fillId="3" borderId="0" xfId="0" applyFont="1" applyFill="1" applyAlignment="1" applyProtection="1">
      <alignment horizontal="center" vertical="center" wrapText="1"/>
      <protection locked="0"/>
    </xf>
    <xf numFmtId="0" fontId="17" fillId="3" borderId="13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10" fontId="12" fillId="8" borderId="6" xfId="1" applyNumberFormat="1" applyFont="1" applyBorder="1" applyAlignment="1">
      <alignment horizontal="center" vertical="center"/>
    </xf>
    <xf numFmtId="0" fontId="12" fillId="8" borderId="6" xfId="2" applyFont="1" applyBorder="1" applyAlignment="1">
      <alignment horizontal="center" vertical="center"/>
    </xf>
    <xf numFmtId="10" fontId="9" fillId="8" borderId="3" xfId="1" applyNumberFormat="1" applyFont="1" applyBorder="1" applyAlignment="1">
      <alignment horizontal="center" vertical="center"/>
    </xf>
    <xf numFmtId="10" fontId="9" fillId="8" borderId="4" xfId="1" applyNumberFormat="1" applyFont="1" applyBorder="1" applyAlignment="1">
      <alignment horizontal="center" vertical="center"/>
    </xf>
    <xf numFmtId="0" fontId="7" fillId="8" borderId="5" xfId="2" applyBorder="1" applyAlignment="1">
      <alignment vertical="center"/>
    </xf>
    <xf numFmtId="0" fontId="10" fillId="9" borderId="3" xfId="2" applyFont="1" applyFill="1" applyBorder="1" applyAlignment="1">
      <alignment horizontal="left" vertical="center"/>
    </xf>
    <xf numFmtId="0" fontId="10" fillId="9" borderId="4" xfId="2" applyFont="1" applyFill="1" applyBorder="1" applyAlignment="1">
      <alignment horizontal="left" vertical="center"/>
    </xf>
    <xf numFmtId="0" fontId="10" fillId="9" borderId="5" xfId="2" applyFont="1" applyFill="1" applyBorder="1" applyAlignment="1">
      <alignment horizontal="left" vertical="center"/>
    </xf>
    <xf numFmtId="49" fontId="10" fillId="9" borderId="3" xfId="2" applyNumberFormat="1" applyFont="1" applyFill="1" applyBorder="1" applyAlignment="1">
      <alignment horizontal="left" vertical="center"/>
    </xf>
    <xf numFmtId="49" fontId="10" fillId="9" borderId="4" xfId="2" applyNumberFormat="1" applyFont="1" applyFill="1" applyBorder="1" applyAlignment="1">
      <alignment horizontal="left" vertical="center"/>
    </xf>
    <xf numFmtId="49" fontId="10" fillId="9" borderId="5" xfId="2" applyNumberFormat="1" applyFont="1" applyFill="1" applyBorder="1" applyAlignment="1">
      <alignment horizontal="left" vertical="center"/>
    </xf>
    <xf numFmtId="0" fontId="16" fillId="8" borderId="3" xfId="2" applyFont="1" applyBorder="1" applyAlignment="1">
      <alignment horizontal="left" vertical="center"/>
    </xf>
    <xf numFmtId="0" fontId="16" fillId="8" borderId="4" xfId="2" applyFont="1" applyBorder="1" applyAlignment="1">
      <alignment horizontal="left" vertical="center"/>
    </xf>
    <xf numFmtId="0" fontId="16" fillId="8" borderId="5" xfId="2" applyFont="1" applyBorder="1" applyAlignment="1">
      <alignment horizontal="left" vertical="center"/>
    </xf>
    <xf numFmtId="4" fontId="13" fillId="8" borderId="6" xfId="2" applyNumberFormat="1" applyFont="1" applyBorder="1" applyAlignment="1">
      <alignment horizontal="center" vertical="center"/>
    </xf>
    <xf numFmtId="0" fontId="15" fillId="8" borderId="6" xfId="2" applyFont="1" applyBorder="1" applyAlignment="1">
      <alignment horizontal="center" vertical="center"/>
    </xf>
    <xf numFmtId="0" fontId="11" fillId="8" borderId="6" xfId="2" applyFont="1" applyBorder="1" applyAlignment="1">
      <alignment horizontal="center" vertical="center"/>
    </xf>
    <xf numFmtId="4" fontId="12" fillId="10" borderId="7" xfId="2" applyNumberFormat="1" applyFont="1" applyFill="1" applyBorder="1" applyAlignment="1">
      <alignment horizontal="center" vertical="center" wrapText="1"/>
    </xf>
    <xf numFmtId="4" fontId="12" fillId="10" borderId="8" xfId="2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 applyProtection="1">
      <alignment horizontal="left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wrapText="1"/>
      <protection locked="0"/>
    </xf>
    <xf numFmtId="0" fontId="17" fillId="2" borderId="1" xfId="0" applyFont="1" applyFill="1" applyBorder="1" applyAlignment="1" applyProtection="1">
      <alignment horizontal="left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7" fillId="3" borderId="10" xfId="0" applyFont="1" applyFill="1" applyBorder="1" applyAlignment="1" applyProtection="1">
      <alignment horizontal="left" vertical="center" wrapText="1"/>
      <protection locked="0"/>
    </xf>
    <xf numFmtId="0" fontId="17" fillId="3" borderId="11" xfId="0" applyFont="1" applyFill="1" applyBorder="1" applyAlignment="1" applyProtection="1">
      <alignment horizontal="left" vertical="center" wrapText="1"/>
      <protection locked="0"/>
    </xf>
    <xf numFmtId="0" fontId="19" fillId="7" borderId="11" xfId="0" applyFont="1" applyFill="1" applyBorder="1" applyAlignment="1">
      <alignment horizontal="center" vertical="center" wrapText="1"/>
    </xf>
    <xf numFmtId="0" fontId="19" fillId="7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right" vertical="center" wrapText="1"/>
    </xf>
    <xf numFmtId="0" fontId="4" fillId="7" borderId="1" xfId="0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20" fillId="3" borderId="13" xfId="0" applyFont="1" applyFill="1" applyBorder="1" applyAlignment="1" applyProtection="1">
      <alignment horizontal="center" wrapText="1"/>
      <protection locked="0"/>
    </xf>
    <xf numFmtId="0" fontId="17" fillId="3" borderId="0" xfId="0" applyFont="1" applyFill="1" applyAlignment="1" applyProtection="1">
      <alignment horizontal="center" wrapText="1"/>
      <protection locked="0"/>
    </xf>
  </cellXfs>
  <cellStyles count="4">
    <cellStyle name="Normal" xfId="0" builtinId="0"/>
    <cellStyle name="Normal 2" xfId="2" xr:uid="{1E844F98-243A-4581-949A-B4B369126B93}"/>
    <cellStyle name="Porcentagem 2" xfId="1" xr:uid="{7D7524F8-C3D0-4A0C-BC7C-D652D035FC7F}"/>
    <cellStyle name="Vírgula 2" xfId="3" xr:uid="{BD1C1839-D7D4-44B6-9B2A-36EE90754AC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8DC8-6417-423A-B88E-47668D06AC48}">
  <dimension ref="A1:Z42"/>
  <sheetViews>
    <sheetView view="pageBreakPreview" zoomScale="90" zoomScaleNormal="90" zoomScaleSheetLayoutView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C8" sqref="C8"/>
    </sheetView>
  </sheetViews>
  <sheetFormatPr defaultRowHeight="14.25"/>
  <cols>
    <col min="1" max="1" width="9" style="11"/>
    <col min="2" max="2" width="40.75" style="11" customWidth="1"/>
    <col min="3" max="3" width="16.375" style="11" customWidth="1"/>
    <col min="4" max="5" width="9" style="11"/>
    <col min="6" max="6" width="9.625" style="11" customWidth="1"/>
    <col min="7" max="7" width="9" style="11"/>
    <col min="8" max="8" width="10.375" style="11" bestFit="1" customWidth="1"/>
    <col min="9" max="9" width="9" style="11"/>
    <col min="10" max="10" width="11.375" style="11" bestFit="1" customWidth="1"/>
    <col min="11" max="11" width="9" style="11"/>
    <col min="12" max="12" width="11.375" style="11" bestFit="1" customWidth="1"/>
    <col min="13" max="13" width="9" style="11"/>
    <col min="14" max="14" width="11.375" style="11" bestFit="1" customWidth="1"/>
    <col min="15" max="15" width="9.375" style="11" customWidth="1"/>
    <col min="16" max="16" width="11.375" style="11" bestFit="1" customWidth="1"/>
    <col min="17" max="17" width="9.375" style="11" customWidth="1"/>
    <col min="18" max="18" width="11.375" style="11" bestFit="1" customWidth="1"/>
    <col min="19" max="19" width="9.375" style="11" customWidth="1"/>
    <col min="20" max="20" width="11.375" style="11" bestFit="1" customWidth="1"/>
    <col min="21" max="21" width="12.875" style="11" bestFit="1" customWidth="1"/>
    <col min="22" max="22" width="15.875" style="11" customWidth="1"/>
    <col min="23" max="253" width="9" style="11"/>
    <col min="254" max="254" width="40.75" style="11" customWidth="1"/>
    <col min="255" max="255" width="16.375" style="11" customWidth="1"/>
    <col min="256" max="257" width="9" style="11"/>
    <col min="258" max="258" width="8.75" style="11" customWidth="1"/>
    <col min="259" max="259" width="9" style="11"/>
    <col min="260" max="260" width="10.375" style="11" bestFit="1" customWidth="1"/>
    <col min="261" max="261" width="9" style="11"/>
    <col min="262" max="262" width="10.75" style="11" bestFit="1" customWidth="1"/>
    <col min="263" max="263" width="9" style="11"/>
    <col min="264" max="264" width="11" style="11" bestFit="1" customWidth="1"/>
    <col min="265" max="265" width="9" style="11"/>
    <col min="266" max="266" width="11" style="11" bestFit="1" customWidth="1"/>
    <col min="267" max="267" width="9.375" style="11" customWidth="1"/>
    <col min="268" max="268" width="10.75" style="11" bestFit="1" customWidth="1"/>
    <col min="269" max="269" width="9.375" style="11" customWidth="1"/>
    <col min="270" max="270" width="10.375" style="11" bestFit="1" customWidth="1"/>
    <col min="271" max="271" width="9.375" style="11" customWidth="1"/>
    <col min="272" max="272" width="11" style="11" bestFit="1" customWidth="1"/>
    <col min="273" max="273" width="9.375" style="11" customWidth="1"/>
    <col min="274" max="274" width="9.5" style="11" customWidth="1"/>
    <col min="275" max="275" width="9.375" style="11" customWidth="1"/>
    <col min="276" max="276" width="10.125" style="11" bestFit="1" customWidth="1"/>
    <col min="277" max="277" width="12.875" style="11" bestFit="1" customWidth="1"/>
    <col min="278" max="278" width="15.875" style="11" customWidth="1"/>
    <col min="279" max="509" width="9" style="11"/>
    <col min="510" max="510" width="40.75" style="11" customWidth="1"/>
    <col min="511" max="511" width="16.375" style="11" customWidth="1"/>
    <col min="512" max="513" width="9" style="11"/>
    <col min="514" max="514" width="8.75" style="11" customWidth="1"/>
    <col min="515" max="515" width="9" style="11"/>
    <col min="516" max="516" width="10.375" style="11" bestFit="1" customWidth="1"/>
    <col min="517" max="517" width="9" style="11"/>
    <col min="518" max="518" width="10.75" style="11" bestFit="1" customWidth="1"/>
    <col min="519" max="519" width="9" style="11"/>
    <col min="520" max="520" width="11" style="11" bestFit="1" customWidth="1"/>
    <col min="521" max="521" width="9" style="11"/>
    <col min="522" max="522" width="11" style="11" bestFit="1" customWidth="1"/>
    <col min="523" max="523" width="9.375" style="11" customWidth="1"/>
    <col min="524" max="524" width="10.75" style="11" bestFit="1" customWidth="1"/>
    <col min="525" max="525" width="9.375" style="11" customWidth="1"/>
    <col min="526" max="526" width="10.375" style="11" bestFit="1" customWidth="1"/>
    <col min="527" max="527" width="9.375" style="11" customWidth="1"/>
    <col min="528" max="528" width="11" style="11" bestFit="1" customWidth="1"/>
    <col min="529" max="529" width="9.375" style="11" customWidth="1"/>
    <col min="530" max="530" width="9.5" style="11" customWidth="1"/>
    <col min="531" max="531" width="9.375" style="11" customWidth="1"/>
    <col min="532" max="532" width="10.125" style="11" bestFit="1" customWidth="1"/>
    <col min="533" max="533" width="12.875" style="11" bestFit="1" customWidth="1"/>
    <col min="534" max="534" width="15.875" style="11" customWidth="1"/>
    <col min="535" max="765" width="9" style="11"/>
    <col min="766" max="766" width="40.75" style="11" customWidth="1"/>
    <col min="767" max="767" width="16.375" style="11" customWidth="1"/>
    <col min="768" max="769" width="9" style="11"/>
    <col min="770" max="770" width="8.75" style="11" customWidth="1"/>
    <col min="771" max="771" width="9" style="11"/>
    <col min="772" max="772" width="10.375" style="11" bestFit="1" customWidth="1"/>
    <col min="773" max="773" width="9" style="11"/>
    <col min="774" max="774" width="10.75" style="11" bestFit="1" customWidth="1"/>
    <col min="775" max="775" width="9" style="11"/>
    <col min="776" max="776" width="11" style="11" bestFit="1" customWidth="1"/>
    <col min="777" max="777" width="9" style="11"/>
    <col min="778" max="778" width="11" style="11" bestFit="1" customWidth="1"/>
    <col min="779" max="779" width="9.375" style="11" customWidth="1"/>
    <col min="780" max="780" width="10.75" style="11" bestFit="1" customWidth="1"/>
    <col min="781" max="781" width="9.375" style="11" customWidth="1"/>
    <col min="782" max="782" width="10.375" style="11" bestFit="1" customWidth="1"/>
    <col min="783" max="783" width="9.375" style="11" customWidth="1"/>
    <col min="784" max="784" width="11" style="11" bestFit="1" customWidth="1"/>
    <col min="785" max="785" width="9.375" style="11" customWidth="1"/>
    <col min="786" max="786" width="9.5" style="11" customWidth="1"/>
    <col min="787" max="787" width="9.375" style="11" customWidth="1"/>
    <col min="788" max="788" width="10.125" style="11" bestFit="1" customWidth="1"/>
    <col min="789" max="789" width="12.875" style="11" bestFit="1" customWidth="1"/>
    <col min="790" max="790" width="15.875" style="11" customWidth="1"/>
    <col min="791" max="1021" width="9" style="11"/>
    <col min="1022" max="1022" width="40.75" style="11" customWidth="1"/>
    <col min="1023" max="1023" width="16.375" style="11" customWidth="1"/>
    <col min="1024" max="1025" width="9" style="11"/>
    <col min="1026" max="1026" width="8.75" style="11" customWidth="1"/>
    <col min="1027" max="1027" width="9" style="11"/>
    <col min="1028" max="1028" width="10.375" style="11" bestFit="1" customWidth="1"/>
    <col min="1029" max="1029" width="9" style="11"/>
    <col min="1030" max="1030" width="10.75" style="11" bestFit="1" customWidth="1"/>
    <col min="1031" max="1031" width="9" style="11"/>
    <col min="1032" max="1032" width="11" style="11" bestFit="1" customWidth="1"/>
    <col min="1033" max="1033" width="9" style="11"/>
    <col min="1034" max="1034" width="11" style="11" bestFit="1" customWidth="1"/>
    <col min="1035" max="1035" width="9.375" style="11" customWidth="1"/>
    <col min="1036" max="1036" width="10.75" style="11" bestFit="1" customWidth="1"/>
    <col min="1037" max="1037" width="9.375" style="11" customWidth="1"/>
    <col min="1038" max="1038" width="10.375" style="11" bestFit="1" customWidth="1"/>
    <col min="1039" max="1039" width="9.375" style="11" customWidth="1"/>
    <col min="1040" max="1040" width="11" style="11" bestFit="1" customWidth="1"/>
    <col min="1041" max="1041" width="9.375" style="11" customWidth="1"/>
    <col min="1042" max="1042" width="9.5" style="11" customWidth="1"/>
    <col min="1043" max="1043" width="9.375" style="11" customWidth="1"/>
    <col min="1044" max="1044" width="10.125" style="11" bestFit="1" customWidth="1"/>
    <col min="1045" max="1045" width="12.875" style="11" bestFit="1" customWidth="1"/>
    <col min="1046" max="1046" width="15.875" style="11" customWidth="1"/>
    <col min="1047" max="1277" width="9" style="11"/>
    <col min="1278" max="1278" width="40.75" style="11" customWidth="1"/>
    <col min="1279" max="1279" width="16.375" style="11" customWidth="1"/>
    <col min="1280" max="1281" width="9" style="11"/>
    <col min="1282" max="1282" width="8.75" style="11" customWidth="1"/>
    <col min="1283" max="1283" width="9" style="11"/>
    <col min="1284" max="1284" width="10.375" style="11" bestFit="1" customWidth="1"/>
    <col min="1285" max="1285" width="9" style="11"/>
    <col min="1286" max="1286" width="10.75" style="11" bestFit="1" customWidth="1"/>
    <col min="1287" max="1287" width="9" style="11"/>
    <col min="1288" max="1288" width="11" style="11" bestFit="1" customWidth="1"/>
    <col min="1289" max="1289" width="9" style="11"/>
    <col min="1290" max="1290" width="11" style="11" bestFit="1" customWidth="1"/>
    <col min="1291" max="1291" width="9.375" style="11" customWidth="1"/>
    <col min="1292" max="1292" width="10.75" style="11" bestFit="1" customWidth="1"/>
    <col min="1293" max="1293" width="9.375" style="11" customWidth="1"/>
    <col min="1294" max="1294" width="10.375" style="11" bestFit="1" customWidth="1"/>
    <col min="1295" max="1295" width="9.375" style="11" customWidth="1"/>
    <col min="1296" max="1296" width="11" style="11" bestFit="1" customWidth="1"/>
    <col min="1297" max="1297" width="9.375" style="11" customWidth="1"/>
    <col min="1298" max="1298" width="9.5" style="11" customWidth="1"/>
    <col min="1299" max="1299" width="9.375" style="11" customWidth="1"/>
    <col min="1300" max="1300" width="10.125" style="11" bestFit="1" customWidth="1"/>
    <col min="1301" max="1301" width="12.875" style="11" bestFit="1" customWidth="1"/>
    <col min="1302" max="1302" width="15.875" style="11" customWidth="1"/>
    <col min="1303" max="1533" width="9" style="11"/>
    <col min="1534" max="1534" width="40.75" style="11" customWidth="1"/>
    <col min="1535" max="1535" width="16.375" style="11" customWidth="1"/>
    <col min="1536" max="1537" width="9" style="11"/>
    <col min="1538" max="1538" width="8.75" style="11" customWidth="1"/>
    <col min="1539" max="1539" width="9" style="11"/>
    <col min="1540" max="1540" width="10.375" style="11" bestFit="1" customWidth="1"/>
    <col min="1541" max="1541" width="9" style="11"/>
    <col min="1542" max="1542" width="10.75" style="11" bestFit="1" customWidth="1"/>
    <col min="1543" max="1543" width="9" style="11"/>
    <col min="1544" max="1544" width="11" style="11" bestFit="1" customWidth="1"/>
    <col min="1545" max="1545" width="9" style="11"/>
    <col min="1546" max="1546" width="11" style="11" bestFit="1" customWidth="1"/>
    <col min="1547" max="1547" width="9.375" style="11" customWidth="1"/>
    <col min="1548" max="1548" width="10.75" style="11" bestFit="1" customWidth="1"/>
    <col min="1549" max="1549" width="9.375" style="11" customWidth="1"/>
    <col min="1550" max="1550" width="10.375" style="11" bestFit="1" customWidth="1"/>
    <col min="1551" max="1551" width="9.375" style="11" customWidth="1"/>
    <col min="1552" max="1552" width="11" style="11" bestFit="1" customWidth="1"/>
    <col min="1553" max="1553" width="9.375" style="11" customWidth="1"/>
    <col min="1554" max="1554" width="9.5" style="11" customWidth="1"/>
    <col min="1555" max="1555" width="9.375" style="11" customWidth="1"/>
    <col min="1556" max="1556" width="10.125" style="11" bestFit="1" customWidth="1"/>
    <col min="1557" max="1557" width="12.875" style="11" bestFit="1" customWidth="1"/>
    <col min="1558" max="1558" width="15.875" style="11" customWidth="1"/>
    <col min="1559" max="1789" width="9" style="11"/>
    <col min="1790" max="1790" width="40.75" style="11" customWidth="1"/>
    <col min="1791" max="1791" width="16.375" style="11" customWidth="1"/>
    <col min="1792" max="1793" width="9" style="11"/>
    <col min="1794" max="1794" width="8.75" style="11" customWidth="1"/>
    <col min="1795" max="1795" width="9" style="11"/>
    <col min="1796" max="1796" width="10.375" style="11" bestFit="1" customWidth="1"/>
    <col min="1797" max="1797" width="9" style="11"/>
    <col min="1798" max="1798" width="10.75" style="11" bestFit="1" customWidth="1"/>
    <col min="1799" max="1799" width="9" style="11"/>
    <col min="1800" max="1800" width="11" style="11" bestFit="1" customWidth="1"/>
    <col min="1801" max="1801" width="9" style="11"/>
    <col min="1802" max="1802" width="11" style="11" bestFit="1" customWidth="1"/>
    <col min="1803" max="1803" width="9.375" style="11" customWidth="1"/>
    <col min="1804" max="1804" width="10.75" style="11" bestFit="1" customWidth="1"/>
    <col min="1805" max="1805" width="9.375" style="11" customWidth="1"/>
    <col min="1806" max="1806" width="10.375" style="11" bestFit="1" customWidth="1"/>
    <col min="1807" max="1807" width="9.375" style="11" customWidth="1"/>
    <col min="1808" max="1808" width="11" style="11" bestFit="1" customWidth="1"/>
    <col min="1809" max="1809" width="9.375" style="11" customWidth="1"/>
    <col min="1810" max="1810" width="9.5" style="11" customWidth="1"/>
    <col min="1811" max="1811" width="9.375" style="11" customWidth="1"/>
    <col min="1812" max="1812" width="10.125" style="11" bestFit="1" customWidth="1"/>
    <col min="1813" max="1813" width="12.875" style="11" bestFit="1" customWidth="1"/>
    <col min="1814" max="1814" width="15.875" style="11" customWidth="1"/>
    <col min="1815" max="2045" width="9" style="11"/>
    <col min="2046" max="2046" width="40.75" style="11" customWidth="1"/>
    <col min="2047" max="2047" width="16.375" style="11" customWidth="1"/>
    <col min="2048" max="2049" width="9" style="11"/>
    <col min="2050" max="2050" width="8.75" style="11" customWidth="1"/>
    <col min="2051" max="2051" width="9" style="11"/>
    <col min="2052" max="2052" width="10.375" style="11" bestFit="1" customWidth="1"/>
    <col min="2053" max="2053" width="9" style="11"/>
    <col min="2054" max="2054" width="10.75" style="11" bestFit="1" customWidth="1"/>
    <col min="2055" max="2055" width="9" style="11"/>
    <col min="2056" max="2056" width="11" style="11" bestFit="1" customWidth="1"/>
    <col min="2057" max="2057" width="9" style="11"/>
    <col min="2058" max="2058" width="11" style="11" bestFit="1" customWidth="1"/>
    <col min="2059" max="2059" width="9.375" style="11" customWidth="1"/>
    <col min="2060" max="2060" width="10.75" style="11" bestFit="1" customWidth="1"/>
    <col min="2061" max="2061" width="9.375" style="11" customWidth="1"/>
    <col min="2062" max="2062" width="10.375" style="11" bestFit="1" customWidth="1"/>
    <col min="2063" max="2063" width="9.375" style="11" customWidth="1"/>
    <col min="2064" max="2064" width="11" style="11" bestFit="1" customWidth="1"/>
    <col min="2065" max="2065" width="9.375" style="11" customWidth="1"/>
    <col min="2066" max="2066" width="9.5" style="11" customWidth="1"/>
    <col min="2067" max="2067" width="9.375" style="11" customWidth="1"/>
    <col min="2068" max="2068" width="10.125" style="11" bestFit="1" customWidth="1"/>
    <col min="2069" max="2069" width="12.875" style="11" bestFit="1" customWidth="1"/>
    <col min="2070" max="2070" width="15.875" style="11" customWidth="1"/>
    <col min="2071" max="2301" width="9" style="11"/>
    <col min="2302" max="2302" width="40.75" style="11" customWidth="1"/>
    <col min="2303" max="2303" width="16.375" style="11" customWidth="1"/>
    <col min="2304" max="2305" width="9" style="11"/>
    <col min="2306" max="2306" width="8.75" style="11" customWidth="1"/>
    <col min="2307" max="2307" width="9" style="11"/>
    <col min="2308" max="2308" width="10.375" style="11" bestFit="1" customWidth="1"/>
    <col min="2309" max="2309" width="9" style="11"/>
    <col min="2310" max="2310" width="10.75" style="11" bestFit="1" customWidth="1"/>
    <col min="2311" max="2311" width="9" style="11"/>
    <col min="2312" max="2312" width="11" style="11" bestFit="1" customWidth="1"/>
    <col min="2313" max="2313" width="9" style="11"/>
    <col min="2314" max="2314" width="11" style="11" bestFit="1" customWidth="1"/>
    <col min="2315" max="2315" width="9.375" style="11" customWidth="1"/>
    <col min="2316" max="2316" width="10.75" style="11" bestFit="1" customWidth="1"/>
    <col min="2317" max="2317" width="9.375" style="11" customWidth="1"/>
    <col min="2318" max="2318" width="10.375" style="11" bestFit="1" customWidth="1"/>
    <col min="2319" max="2319" width="9.375" style="11" customWidth="1"/>
    <col min="2320" max="2320" width="11" style="11" bestFit="1" customWidth="1"/>
    <col min="2321" max="2321" width="9.375" style="11" customWidth="1"/>
    <col min="2322" max="2322" width="9.5" style="11" customWidth="1"/>
    <col min="2323" max="2323" width="9.375" style="11" customWidth="1"/>
    <col min="2324" max="2324" width="10.125" style="11" bestFit="1" customWidth="1"/>
    <col min="2325" max="2325" width="12.875" style="11" bestFit="1" customWidth="1"/>
    <col min="2326" max="2326" width="15.875" style="11" customWidth="1"/>
    <col min="2327" max="2557" width="9" style="11"/>
    <col min="2558" max="2558" width="40.75" style="11" customWidth="1"/>
    <col min="2559" max="2559" width="16.375" style="11" customWidth="1"/>
    <col min="2560" max="2561" width="9" style="11"/>
    <col min="2562" max="2562" width="8.75" style="11" customWidth="1"/>
    <col min="2563" max="2563" width="9" style="11"/>
    <col min="2564" max="2564" width="10.375" style="11" bestFit="1" customWidth="1"/>
    <col min="2565" max="2565" width="9" style="11"/>
    <col min="2566" max="2566" width="10.75" style="11" bestFit="1" customWidth="1"/>
    <col min="2567" max="2567" width="9" style="11"/>
    <col min="2568" max="2568" width="11" style="11" bestFit="1" customWidth="1"/>
    <col min="2569" max="2569" width="9" style="11"/>
    <col min="2570" max="2570" width="11" style="11" bestFit="1" customWidth="1"/>
    <col min="2571" max="2571" width="9.375" style="11" customWidth="1"/>
    <col min="2572" max="2572" width="10.75" style="11" bestFit="1" customWidth="1"/>
    <col min="2573" max="2573" width="9.375" style="11" customWidth="1"/>
    <col min="2574" max="2574" width="10.375" style="11" bestFit="1" customWidth="1"/>
    <col min="2575" max="2575" width="9.375" style="11" customWidth="1"/>
    <col min="2576" max="2576" width="11" style="11" bestFit="1" customWidth="1"/>
    <col min="2577" max="2577" width="9.375" style="11" customWidth="1"/>
    <col min="2578" max="2578" width="9.5" style="11" customWidth="1"/>
    <col min="2579" max="2579" width="9.375" style="11" customWidth="1"/>
    <col min="2580" max="2580" width="10.125" style="11" bestFit="1" customWidth="1"/>
    <col min="2581" max="2581" width="12.875" style="11" bestFit="1" customWidth="1"/>
    <col min="2582" max="2582" width="15.875" style="11" customWidth="1"/>
    <col min="2583" max="2813" width="9" style="11"/>
    <col min="2814" max="2814" width="40.75" style="11" customWidth="1"/>
    <col min="2815" max="2815" width="16.375" style="11" customWidth="1"/>
    <col min="2816" max="2817" width="9" style="11"/>
    <col min="2818" max="2818" width="8.75" style="11" customWidth="1"/>
    <col min="2819" max="2819" width="9" style="11"/>
    <col min="2820" max="2820" width="10.375" style="11" bestFit="1" customWidth="1"/>
    <col min="2821" max="2821" width="9" style="11"/>
    <col min="2822" max="2822" width="10.75" style="11" bestFit="1" customWidth="1"/>
    <col min="2823" max="2823" width="9" style="11"/>
    <col min="2824" max="2824" width="11" style="11" bestFit="1" customWidth="1"/>
    <col min="2825" max="2825" width="9" style="11"/>
    <col min="2826" max="2826" width="11" style="11" bestFit="1" customWidth="1"/>
    <col min="2827" max="2827" width="9.375" style="11" customWidth="1"/>
    <col min="2828" max="2828" width="10.75" style="11" bestFit="1" customWidth="1"/>
    <col min="2829" max="2829" width="9.375" style="11" customWidth="1"/>
    <col min="2830" max="2830" width="10.375" style="11" bestFit="1" customWidth="1"/>
    <col min="2831" max="2831" width="9.375" style="11" customWidth="1"/>
    <col min="2832" max="2832" width="11" style="11" bestFit="1" customWidth="1"/>
    <col min="2833" max="2833" width="9.375" style="11" customWidth="1"/>
    <col min="2834" max="2834" width="9.5" style="11" customWidth="1"/>
    <col min="2835" max="2835" width="9.375" style="11" customWidth="1"/>
    <col min="2836" max="2836" width="10.125" style="11" bestFit="1" customWidth="1"/>
    <col min="2837" max="2837" width="12.875" style="11" bestFit="1" customWidth="1"/>
    <col min="2838" max="2838" width="15.875" style="11" customWidth="1"/>
    <col min="2839" max="3069" width="9" style="11"/>
    <col min="3070" max="3070" width="40.75" style="11" customWidth="1"/>
    <col min="3071" max="3071" width="16.375" style="11" customWidth="1"/>
    <col min="3072" max="3073" width="9" style="11"/>
    <col min="3074" max="3074" width="8.75" style="11" customWidth="1"/>
    <col min="3075" max="3075" width="9" style="11"/>
    <col min="3076" max="3076" width="10.375" style="11" bestFit="1" customWidth="1"/>
    <col min="3077" max="3077" width="9" style="11"/>
    <col min="3078" max="3078" width="10.75" style="11" bestFit="1" customWidth="1"/>
    <col min="3079" max="3079" width="9" style="11"/>
    <col min="3080" max="3080" width="11" style="11" bestFit="1" customWidth="1"/>
    <col min="3081" max="3081" width="9" style="11"/>
    <col min="3082" max="3082" width="11" style="11" bestFit="1" customWidth="1"/>
    <col min="3083" max="3083" width="9.375" style="11" customWidth="1"/>
    <col min="3084" max="3084" width="10.75" style="11" bestFit="1" customWidth="1"/>
    <col min="3085" max="3085" width="9.375" style="11" customWidth="1"/>
    <col min="3086" max="3086" width="10.375" style="11" bestFit="1" customWidth="1"/>
    <col min="3087" max="3087" width="9.375" style="11" customWidth="1"/>
    <col min="3088" max="3088" width="11" style="11" bestFit="1" customWidth="1"/>
    <col min="3089" max="3089" width="9.375" style="11" customWidth="1"/>
    <col min="3090" max="3090" width="9.5" style="11" customWidth="1"/>
    <col min="3091" max="3091" width="9.375" style="11" customWidth="1"/>
    <col min="3092" max="3092" width="10.125" style="11" bestFit="1" customWidth="1"/>
    <col min="3093" max="3093" width="12.875" style="11" bestFit="1" customWidth="1"/>
    <col min="3094" max="3094" width="15.875" style="11" customWidth="1"/>
    <col min="3095" max="3325" width="9" style="11"/>
    <col min="3326" max="3326" width="40.75" style="11" customWidth="1"/>
    <col min="3327" max="3327" width="16.375" style="11" customWidth="1"/>
    <col min="3328" max="3329" width="9" style="11"/>
    <col min="3330" max="3330" width="8.75" style="11" customWidth="1"/>
    <col min="3331" max="3331" width="9" style="11"/>
    <col min="3332" max="3332" width="10.375" style="11" bestFit="1" customWidth="1"/>
    <col min="3333" max="3333" width="9" style="11"/>
    <col min="3334" max="3334" width="10.75" style="11" bestFit="1" customWidth="1"/>
    <col min="3335" max="3335" width="9" style="11"/>
    <col min="3336" max="3336" width="11" style="11" bestFit="1" customWidth="1"/>
    <col min="3337" max="3337" width="9" style="11"/>
    <col min="3338" max="3338" width="11" style="11" bestFit="1" customWidth="1"/>
    <col min="3339" max="3339" width="9.375" style="11" customWidth="1"/>
    <col min="3340" max="3340" width="10.75" style="11" bestFit="1" customWidth="1"/>
    <col min="3341" max="3341" width="9.375" style="11" customWidth="1"/>
    <col min="3342" max="3342" width="10.375" style="11" bestFit="1" customWidth="1"/>
    <col min="3343" max="3343" width="9.375" style="11" customWidth="1"/>
    <col min="3344" max="3344" width="11" style="11" bestFit="1" customWidth="1"/>
    <col min="3345" max="3345" width="9.375" style="11" customWidth="1"/>
    <col min="3346" max="3346" width="9.5" style="11" customWidth="1"/>
    <col min="3347" max="3347" width="9.375" style="11" customWidth="1"/>
    <col min="3348" max="3348" width="10.125" style="11" bestFit="1" customWidth="1"/>
    <col min="3349" max="3349" width="12.875" style="11" bestFit="1" customWidth="1"/>
    <col min="3350" max="3350" width="15.875" style="11" customWidth="1"/>
    <col min="3351" max="3581" width="9" style="11"/>
    <col min="3582" max="3582" width="40.75" style="11" customWidth="1"/>
    <col min="3583" max="3583" width="16.375" style="11" customWidth="1"/>
    <col min="3584" max="3585" width="9" style="11"/>
    <col min="3586" max="3586" width="8.75" style="11" customWidth="1"/>
    <col min="3587" max="3587" width="9" style="11"/>
    <col min="3588" max="3588" width="10.375" style="11" bestFit="1" customWidth="1"/>
    <col min="3589" max="3589" width="9" style="11"/>
    <col min="3590" max="3590" width="10.75" style="11" bestFit="1" customWidth="1"/>
    <col min="3591" max="3591" width="9" style="11"/>
    <col min="3592" max="3592" width="11" style="11" bestFit="1" customWidth="1"/>
    <col min="3593" max="3593" width="9" style="11"/>
    <col min="3594" max="3594" width="11" style="11" bestFit="1" customWidth="1"/>
    <col min="3595" max="3595" width="9.375" style="11" customWidth="1"/>
    <col min="3596" max="3596" width="10.75" style="11" bestFit="1" customWidth="1"/>
    <col min="3597" max="3597" width="9.375" style="11" customWidth="1"/>
    <col min="3598" max="3598" width="10.375" style="11" bestFit="1" customWidth="1"/>
    <col min="3599" max="3599" width="9.375" style="11" customWidth="1"/>
    <col min="3600" max="3600" width="11" style="11" bestFit="1" customWidth="1"/>
    <col min="3601" max="3601" width="9.375" style="11" customWidth="1"/>
    <col min="3602" max="3602" width="9.5" style="11" customWidth="1"/>
    <col min="3603" max="3603" width="9.375" style="11" customWidth="1"/>
    <col min="3604" max="3604" width="10.125" style="11" bestFit="1" customWidth="1"/>
    <col min="3605" max="3605" width="12.875" style="11" bestFit="1" customWidth="1"/>
    <col min="3606" max="3606" width="15.875" style="11" customWidth="1"/>
    <col min="3607" max="3837" width="9" style="11"/>
    <col min="3838" max="3838" width="40.75" style="11" customWidth="1"/>
    <col min="3839" max="3839" width="16.375" style="11" customWidth="1"/>
    <col min="3840" max="3841" width="9" style="11"/>
    <col min="3842" max="3842" width="8.75" style="11" customWidth="1"/>
    <col min="3843" max="3843" width="9" style="11"/>
    <col min="3844" max="3844" width="10.375" style="11" bestFit="1" customWidth="1"/>
    <col min="3845" max="3845" width="9" style="11"/>
    <col min="3846" max="3846" width="10.75" style="11" bestFit="1" customWidth="1"/>
    <col min="3847" max="3847" width="9" style="11"/>
    <col min="3848" max="3848" width="11" style="11" bestFit="1" customWidth="1"/>
    <col min="3849" max="3849" width="9" style="11"/>
    <col min="3850" max="3850" width="11" style="11" bestFit="1" customWidth="1"/>
    <col min="3851" max="3851" width="9.375" style="11" customWidth="1"/>
    <col min="3852" max="3852" width="10.75" style="11" bestFit="1" customWidth="1"/>
    <col min="3853" max="3853" width="9.375" style="11" customWidth="1"/>
    <col min="3854" max="3854" width="10.375" style="11" bestFit="1" customWidth="1"/>
    <col min="3855" max="3855" width="9.375" style="11" customWidth="1"/>
    <col min="3856" max="3856" width="11" style="11" bestFit="1" customWidth="1"/>
    <col min="3857" max="3857" width="9.375" style="11" customWidth="1"/>
    <col min="3858" max="3858" width="9.5" style="11" customWidth="1"/>
    <col min="3859" max="3859" width="9.375" style="11" customWidth="1"/>
    <col min="3860" max="3860" width="10.125" style="11" bestFit="1" customWidth="1"/>
    <col min="3861" max="3861" width="12.875" style="11" bestFit="1" customWidth="1"/>
    <col min="3862" max="3862" width="15.875" style="11" customWidth="1"/>
    <col min="3863" max="4093" width="9" style="11"/>
    <col min="4094" max="4094" width="40.75" style="11" customWidth="1"/>
    <col min="4095" max="4095" width="16.375" style="11" customWidth="1"/>
    <col min="4096" max="4097" width="9" style="11"/>
    <col min="4098" max="4098" width="8.75" style="11" customWidth="1"/>
    <col min="4099" max="4099" width="9" style="11"/>
    <col min="4100" max="4100" width="10.375" style="11" bestFit="1" customWidth="1"/>
    <col min="4101" max="4101" width="9" style="11"/>
    <col min="4102" max="4102" width="10.75" style="11" bestFit="1" customWidth="1"/>
    <col min="4103" max="4103" width="9" style="11"/>
    <col min="4104" max="4104" width="11" style="11" bestFit="1" customWidth="1"/>
    <col min="4105" max="4105" width="9" style="11"/>
    <col min="4106" max="4106" width="11" style="11" bestFit="1" customWidth="1"/>
    <col min="4107" max="4107" width="9.375" style="11" customWidth="1"/>
    <col min="4108" max="4108" width="10.75" style="11" bestFit="1" customWidth="1"/>
    <col min="4109" max="4109" width="9.375" style="11" customWidth="1"/>
    <col min="4110" max="4110" width="10.375" style="11" bestFit="1" customWidth="1"/>
    <col min="4111" max="4111" width="9.375" style="11" customWidth="1"/>
    <col min="4112" max="4112" width="11" style="11" bestFit="1" customWidth="1"/>
    <col min="4113" max="4113" width="9.375" style="11" customWidth="1"/>
    <col min="4114" max="4114" width="9.5" style="11" customWidth="1"/>
    <col min="4115" max="4115" width="9.375" style="11" customWidth="1"/>
    <col min="4116" max="4116" width="10.125" style="11" bestFit="1" customWidth="1"/>
    <col min="4117" max="4117" width="12.875" style="11" bestFit="1" customWidth="1"/>
    <col min="4118" max="4118" width="15.875" style="11" customWidth="1"/>
    <col min="4119" max="4349" width="9" style="11"/>
    <col min="4350" max="4350" width="40.75" style="11" customWidth="1"/>
    <col min="4351" max="4351" width="16.375" style="11" customWidth="1"/>
    <col min="4352" max="4353" width="9" style="11"/>
    <col min="4354" max="4354" width="8.75" style="11" customWidth="1"/>
    <col min="4355" max="4355" width="9" style="11"/>
    <col min="4356" max="4356" width="10.375" style="11" bestFit="1" customWidth="1"/>
    <col min="4357" max="4357" width="9" style="11"/>
    <col min="4358" max="4358" width="10.75" style="11" bestFit="1" customWidth="1"/>
    <col min="4359" max="4359" width="9" style="11"/>
    <col min="4360" max="4360" width="11" style="11" bestFit="1" customWidth="1"/>
    <col min="4361" max="4361" width="9" style="11"/>
    <col min="4362" max="4362" width="11" style="11" bestFit="1" customWidth="1"/>
    <col min="4363" max="4363" width="9.375" style="11" customWidth="1"/>
    <col min="4364" max="4364" width="10.75" style="11" bestFit="1" customWidth="1"/>
    <col min="4365" max="4365" width="9.375" style="11" customWidth="1"/>
    <col min="4366" max="4366" width="10.375" style="11" bestFit="1" customWidth="1"/>
    <col min="4367" max="4367" width="9.375" style="11" customWidth="1"/>
    <col min="4368" max="4368" width="11" style="11" bestFit="1" customWidth="1"/>
    <col min="4369" max="4369" width="9.375" style="11" customWidth="1"/>
    <col min="4370" max="4370" width="9.5" style="11" customWidth="1"/>
    <col min="4371" max="4371" width="9.375" style="11" customWidth="1"/>
    <col min="4372" max="4372" width="10.125" style="11" bestFit="1" customWidth="1"/>
    <col min="4373" max="4373" width="12.875" style="11" bestFit="1" customWidth="1"/>
    <col min="4374" max="4374" width="15.875" style="11" customWidth="1"/>
    <col min="4375" max="4605" width="9" style="11"/>
    <col min="4606" max="4606" width="40.75" style="11" customWidth="1"/>
    <col min="4607" max="4607" width="16.375" style="11" customWidth="1"/>
    <col min="4608" max="4609" width="9" style="11"/>
    <col min="4610" max="4610" width="8.75" style="11" customWidth="1"/>
    <col min="4611" max="4611" width="9" style="11"/>
    <col min="4612" max="4612" width="10.375" style="11" bestFit="1" customWidth="1"/>
    <col min="4613" max="4613" width="9" style="11"/>
    <col min="4614" max="4614" width="10.75" style="11" bestFit="1" customWidth="1"/>
    <col min="4615" max="4615" width="9" style="11"/>
    <col min="4616" max="4616" width="11" style="11" bestFit="1" customWidth="1"/>
    <col min="4617" max="4617" width="9" style="11"/>
    <col min="4618" max="4618" width="11" style="11" bestFit="1" customWidth="1"/>
    <col min="4619" max="4619" width="9.375" style="11" customWidth="1"/>
    <col min="4620" max="4620" width="10.75" style="11" bestFit="1" customWidth="1"/>
    <col min="4621" max="4621" width="9.375" style="11" customWidth="1"/>
    <col min="4622" max="4622" width="10.375" style="11" bestFit="1" customWidth="1"/>
    <col min="4623" max="4623" width="9.375" style="11" customWidth="1"/>
    <col min="4624" max="4624" width="11" style="11" bestFit="1" customWidth="1"/>
    <col min="4625" max="4625" width="9.375" style="11" customWidth="1"/>
    <col min="4626" max="4626" width="9.5" style="11" customWidth="1"/>
    <col min="4627" max="4627" width="9.375" style="11" customWidth="1"/>
    <col min="4628" max="4628" width="10.125" style="11" bestFit="1" customWidth="1"/>
    <col min="4629" max="4629" width="12.875" style="11" bestFit="1" customWidth="1"/>
    <col min="4630" max="4630" width="15.875" style="11" customWidth="1"/>
    <col min="4631" max="4861" width="9" style="11"/>
    <col min="4862" max="4862" width="40.75" style="11" customWidth="1"/>
    <col min="4863" max="4863" width="16.375" style="11" customWidth="1"/>
    <col min="4864" max="4865" width="9" style="11"/>
    <col min="4866" max="4866" width="8.75" style="11" customWidth="1"/>
    <col min="4867" max="4867" width="9" style="11"/>
    <col min="4868" max="4868" width="10.375" style="11" bestFit="1" customWidth="1"/>
    <col min="4869" max="4869" width="9" style="11"/>
    <col min="4870" max="4870" width="10.75" style="11" bestFit="1" customWidth="1"/>
    <col min="4871" max="4871" width="9" style="11"/>
    <col min="4872" max="4872" width="11" style="11" bestFit="1" customWidth="1"/>
    <col min="4873" max="4873" width="9" style="11"/>
    <col min="4874" max="4874" width="11" style="11" bestFit="1" customWidth="1"/>
    <col min="4875" max="4875" width="9.375" style="11" customWidth="1"/>
    <col min="4876" max="4876" width="10.75" style="11" bestFit="1" customWidth="1"/>
    <col min="4877" max="4877" width="9.375" style="11" customWidth="1"/>
    <col min="4878" max="4878" width="10.375" style="11" bestFit="1" customWidth="1"/>
    <col min="4879" max="4879" width="9.375" style="11" customWidth="1"/>
    <col min="4880" max="4880" width="11" style="11" bestFit="1" customWidth="1"/>
    <col min="4881" max="4881" width="9.375" style="11" customWidth="1"/>
    <col min="4882" max="4882" width="9.5" style="11" customWidth="1"/>
    <col min="4883" max="4883" width="9.375" style="11" customWidth="1"/>
    <col min="4884" max="4884" width="10.125" style="11" bestFit="1" customWidth="1"/>
    <col min="4885" max="4885" width="12.875" style="11" bestFit="1" customWidth="1"/>
    <col min="4886" max="4886" width="15.875" style="11" customWidth="1"/>
    <col min="4887" max="5117" width="9" style="11"/>
    <col min="5118" max="5118" width="40.75" style="11" customWidth="1"/>
    <col min="5119" max="5119" width="16.375" style="11" customWidth="1"/>
    <col min="5120" max="5121" width="9" style="11"/>
    <col min="5122" max="5122" width="8.75" style="11" customWidth="1"/>
    <col min="5123" max="5123" width="9" style="11"/>
    <col min="5124" max="5124" width="10.375" style="11" bestFit="1" customWidth="1"/>
    <col min="5125" max="5125" width="9" style="11"/>
    <col min="5126" max="5126" width="10.75" style="11" bestFit="1" customWidth="1"/>
    <col min="5127" max="5127" width="9" style="11"/>
    <col min="5128" max="5128" width="11" style="11" bestFit="1" customWidth="1"/>
    <col min="5129" max="5129" width="9" style="11"/>
    <col min="5130" max="5130" width="11" style="11" bestFit="1" customWidth="1"/>
    <col min="5131" max="5131" width="9.375" style="11" customWidth="1"/>
    <col min="5132" max="5132" width="10.75" style="11" bestFit="1" customWidth="1"/>
    <col min="5133" max="5133" width="9.375" style="11" customWidth="1"/>
    <col min="5134" max="5134" width="10.375" style="11" bestFit="1" customWidth="1"/>
    <col min="5135" max="5135" width="9.375" style="11" customWidth="1"/>
    <col min="5136" max="5136" width="11" style="11" bestFit="1" customWidth="1"/>
    <col min="5137" max="5137" width="9.375" style="11" customWidth="1"/>
    <col min="5138" max="5138" width="9.5" style="11" customWidth="1"/>
    <col min="5139" max="5139" width="9.375" style="11" customWidth="1"/>
    <col min="5140" max="5140" width="10.125" style="11" bestFit="1" customWidth="1"/>
    <col min="5141" max="5141" width="12.875" style="11" bestFit="1" customWidth="1"/>
    <col min="5142" max="5142" width="15.875" style="11" customWidth="1"/>
    <col min="5143" max="5373" width="9" style="11"/>
    <col min="5374" max="5374" width="40.75" style="11" customWidth="1"/>
    <col min="5375" max="5375" width="16.375" style="11" customWidth="1"/>
    <col min="5376" max="5377" width="9" style="11"/>
    <col min="5378" max="5378" width="8.75" style="11" customWidth="1"/>
    <col min="5379" max="5379" width="9" style="11"/>
    <col min="5380" max="5380" width="10.375" style="11" bestFit="1" customWidth="1"/>
    <col min="5381" max="5381" width="9" style="11"/>
    <col min="5382" max="5382" width="10.75" style="11" bestFit="1" customWidth="1"/>
    <col min="5383" max="5383" width="9" style="11"/>
    <col min="5384" max="5384" width="11" style="11" bestFit="1" customWidth="1"/>
    <col min="5385" max="5385" width="9" style="11"/>
    <col min="5386" max="5386" width="11" style="11" bestFit="1" customWidth="1"/>
    <col min="5387" max="5387" width="9.375" style="11" customWidth="1"/>
    <col min="5388" max="5388" width="10.75" style="11" bestFit="1" customWidth="1"/>
    <col min="5389" max="5389" width="9.375" style="11" customWidth="1"/>
    <col min="5390" max="5390" width="10.375" style="11" bestFit="1" customWidth="1"/>
    <col min="5391" max="5391" width="9.375" style="11" customWidth="1"/>
    <col min="5392" max="5392" width="11" style="11" bestFit="1" customWidth="1"/>
    <col min="5393" max="5393" width="9.375" style="11" customWidth="1"/>
    <col min="5394" max="5394" width="9.5" style="11" customWidth="1"/>
    <col min="5395" max="5395" width="9.375" style="11" customWidth="1"/>
    <col min="5396" max="5396" width="10.125" style="11" bestFit="1" customWidth="1"/>
    <col min="5397" max="5397" width="12.875" style="11" bestFit="1" customWidth="1"/>
    <col min="5398" max="5398" width="15.875" style="11" customWidth="1"/>
    <col min="5399" max="5629" width="9" style="11"/>
    <col min="5630" max="5630" width="40.75" style="11" customWidth="1"/>
    <col min="5631" max="5631" width="16.375" style="11" customWidth="1"/>
    <col min="5632" max="5633" width="9" style="11"/>
    <col min="5634" max="5634" width="8.75" style="11" customWidth="1"/>
    <col min="5635" max="5635" width="9" style="11"/>
    <col min="5636" max="5636" width="10.375" style="11" bestFit="1" customWidth="1"/>
    <col min="5637" max="5637" width="9" style="11"/>
    <col min="5638" max="5638" width="10.75" style="11" bestFit="1" customWidth="1"/>
    <col min="5639" max="5639" width="9" style="11"/>
    <col min="5640" max="5640" width="11" style="11" bestFit="1" customWidth="1"/>
    <col min="5641" max="5641" width="9" style="11"/>
    <col min="5642" max="5642" width="11" style="11" bestFit="1" customWidth="1"/>
    <col min="5643" max="5643" width="9.375" style="11" customWidth="1"/>
    <col min="5644" max="5644" width="10.75" style="11" bestFit="1" customWidth="1"/>
    <col min="5645" max="5645" width="9.375" style="11" customWidth="1"/>
    <col min="5646" max="5646" width="10.375" style="11" bestFit="1" customWidth="1"/>
    <col min="5647" max="5647" width="9.375" style="11" customWidth="1"/>
    <col min="5648" max="5648" width="11" style="11" bestFit="1" customWidth="1"/>
    <col min="5649" max="5649" width="9.375" style="11" customWidth="1"/>
    <col min="5650" max="5650" width="9.5" style="11" customWidth="1"/>
    <col min="5651" max="5651" width="9.375" style="11" customWidth="1"/>
    <col min="5652" max="5652" width="10.125" style="11" bestFit="1" customWidth="1"/>
    <col min="5653" max="5653" width="12.875" style="11" bestFit="1" customWidth="1"/>
    <col min="5654" max="5654" width="15.875" style="11" customWidth="1"/>
    <col min="5655" max="5885" width="9" style="11"/>
    <col min="5886" max="5886" width="40.75" style="11" customWidth="1"/>
    <col min="5887" max="5887" width="16.375" style="11" customWidth="1"/>
    <col min="5888" max="5889" width="9" style="11"/>
    <col min="5890" max="5890" width="8.75" style="11" customWidth="1"/>
    <col min="5891" max="5891" width="9" style="11"/>
    <col min="5892" max="5892" width="10.375" style="11" bestFit="1" customWidth="1"/>
    <col min="5893" max="5893" width="9" style="11"/>
    <col min="5894" max="5894" width="10.75" style="11" bestFit="1" customWidth="1"/>
    <col min="5895" max="5895" width="9" style="11"/>
    <col min="5896" max="5896" width="11" style="11" bestFit="1" customWidth="1"/>
    <col min="5897" max="5897" width="9" style="11"/>
    <col min="5898" max="5898" width="11" style="11" bestFit="1" customWidth="1"/>
    <col min="5899" max="5899" width="9.375" style="11" customWidth="1"/>
    <col min="5900" max="5900" width="10.75" style="11" bestFit="1" customWidth="1"/>
    <col min="5901" max="5901" width="9.375" style="11" customWidth="1"/>
    <col min="5902" max="5902" width="10.375" style="11" bestFit="1" customWidth="1"/>
    <col min="5903" max="5903" width="9.375" style="11" customWidth="1"/>
    <col min="5904" max="5904" width="11" style="11" bestFit="1" customWidth="1"/>
    <col min="5905" max="5905" width="9.375" style="11" customWidth="1"/>
    <col min="5906" max="5906" width="9.5" style="11" customWidth="1"/>
    <col min="5907" max="5907" width="9.375" style="11" customWidth="1"/>
    <col min="5908" max="5908" width="10.125" style="11" bestFit="1" customWidth="1"/>
    <col min="5909" max="5909" width="12.875" style="11" bestFit="1" customWidth="1"/>
    <col min="5910" max="5910" width="15.875" style="11" customWidth="1"/>
    <col min="5911" max="6141" width="9" style="11"/>
    <col min="6142" max="6142" width="40.75" style="11" customWidth="1"/>
    <col min="6143" max="6143" width="16.375" style="11" customWidth="1"/>
    <col min="6144" max="6145" width="9" style="11"/>
    <col min="6146" max="6146" width="8.75" style="11" customWidth="1"/>
    <col min="6147" max="6147" width="9" style="11"/>
    <col min="6148" max="6148" width="10.375" style="11" bestFit="1" customWidth="1"/>
    <col min="6149" max="6149" width="9" style="11"/>
    <col min="6150" max="6150" width="10.75" style="11" bestFit="1" customWidth="1"/>
    <col min="6151" max="6151" width="9" style="11"/>
    <col min="6152" max="6152" width="11" style="11" bestFit="1" customWidth="1"/>
    <col min="6153" max="6153" width="9" style="11"/>
    <col min="6154" max="6154" width="11" style="11" bestFit="1" customWidth="1"/>
    <col min="6155" max="6155" width="9.375" style="11" customWidth="1"/>
    <col min="6156" max="6156" width="10.75" style="11" bestFit="1" customWidth="1"/>
    <col min="6157" max="6157" width="9.375" style="11" customWidth="1"/>
    <col min="6158" max="6158" width="10.375" style="11" bestFit="1" customWidth="1"/>
    <col min="6159" max="6159" width="9.375" style="11" customWidth="1"/>
    <col min="6160" max="6160" width="11" style="11" bestFit="1" customWidth="1"/>
    <col min="6161" max="6161" width="9.375" style="11" customWidth="1"/>
    <col min="6162" max="6162" width="9.5" style="11" customWidth="1"/>
    <col min="6163" max="6163" width="9.375" style="11" customWidth="1"/>
    <col min="6164" max="6164" width="10.125" style="11" bestFit="1" customWidth="1"/>
    <col min="6165" max="6165" width="12.875" style="11" bestFit="1" customWidth="1"/>
    <col min="6166" max="6166" width="15.875" style="11" customWidth="1"/>
    <col min="6167" max="6397" width="9" style="11"/>
    <col min="6398" max="6398" width="40.75" style="11" customWidth="1"/>
    <col min="6399" max="6399" width="16.375" style="11" customWidth="1"/>
    <col min="6400" max="6401" width="9" style="11"/>
    <col min="6402" max="6402" width="8.75" style="11" customWidth="1"/>
    <col min="6403" max="6403" width="9" style="11"/>
    <col min="6404" max="6404" width="10.375" style="11" bestFit="1" customWidth="1"/>
    <col min="6405" max="6405" width="9" style="11"/>
    <col min="6406" max="6406" width="10.75" style="11" bestFit="1" customWidth="1"/>
    <col min="6407" max="6407" width="9" style="11"/>
    <col min="6408" max="6408" width="11" style="11" bestFit="1" customWidth="1"/>
    <col min="6409" max="6409" width="9" style="11"/>
    <col min="6410" max="6410" width="11" style="11" bestFit="1" customWidth="1"/>
    <col min="6411" max="6411" width="9.375" style="11" customWidth="1"/>
    <col min="6412" max="6412" width="10.75" style="11" bestFit="1" customWidth="1"/>
    <col min="6413" max="6413" width="9.375" style="11" customWidth="1"/>
    <col min="6414" max="6414" width="10.375" style="11" bestFit="1" customWidth="1"/>
    <col min="6415" max="6415" width="9.375" style="11" customWidth="1"/>
    <col min="6416" max="6416" width="11" style="11" bestFit="1" customWidth="1"/>
    <col min="6417" max="6417" width="9.375" style="11" customWidth="1"/>
    <col min="6418" max="6418" width="9.5" style="11" customWidth="1"/>
    <col min="6419" max="6419" width="9.375" style="11" customWidth="1"/>
    <col min="6420" max="6420" width="10.125" style="11" bestFit="1" customWidth="1"/>
    <col min="6421" max="6421" width="12.875" style="11" bestFit="1" customWidth="1"/>
    <col min="6422" max="6422" width="15.875" style="11" customWidth="1"/>
    <col min="6423" max="6653" width="9" style="11"/>
    <col min="6654" max="6654" width="40.75" style="11" customWidth="1"/>
    <col min="6655" max="6655" width="16.375" style="11" customWidth="1"/>
    <col min="6656" max="6657" width="9" style="11"/>
    <col min="6658" max="6658" width="8.75" style="11" customWidth="1"/>
    <col min="6659" max="6659" width="9" style="11"/>
    <col min="6660" max="6660" width="10.375" style="11" bestFit="1" customWidth="1"/>
    <col min="6661" max="6661" width="9" style="11"/>
    <col min="6662" max="6662" width="10.75" style="11" bestFit="1" customWidth="1"/>
    <col min="6663" max="6663" width="9" style="11"/>
    <col min="6664" max="6664" width="11" style="11" bestFit="1" customWidth="1"/>
    <col min="6665" max="6665" width="9" style="11"/>
    <col min="6666" max="6666" width="11" style="11" bestFit="1" customWidth="1"/>
    <col min="6667" max="6667" width="9.375" style="11" customWidth="1"/>
    <col min="6668" max="6668" width="10.75" style="11" bestFit="1" customWidth="1"/>
    <col min="6669" max="6669" width="9.375" style="11" customWidth="1"/>
    <col min="6670" max="6670" width="10.375" style="11" bestFit="1" customWidth="1"/>
    <col min="6671" max="6671" width="9.375" style="11" customWidth="1"/>
    <col min="6672" max="6672" width="11" style="11" bestFit="1" customWidth="1"/>
    <col min="6673" max="6673" width="9.375" style="11" customWidth="1"/>
    <col min="6674" max="6674" width="9.5" style="11" customWidth="1"/>
    <col min="6675" max="6675" width="9.375" style="11" customWidth="1"/>
    <col min="6676" max="6676" width="10.125" style="11" bestFit="1" customWidth="1"/>
    <col min="6677" max="6677" width="12.875" style="11" bestFit="1" customWidth="1"/>
    <col min="6678" max="6678" width="15.875" style="11" customWidth="1"/>
    <col min="6679" max="6909" width="9" style="11"/>
    <col min="6910" max="6910" width="40.75" style="11" customWidth="1"/>
    <col min="6911" max="6911" width="16.375" style="11" customWidth="1"/>
    <col min="6912" max="6913" width="9" style="11"/>
    <col min="6914" max="6914" width="8.75" style="11" customWidth="1"/>
    <col min="6915" max="6915" width="9" style="11"/>
    <col min="6916" max="6916" width="10.375" style="11" bestFit="1" customWidth="1"/>
    <col min="6917" max="6917" width="9" style="11"/>
    <col min="6918" max="6918" width="10.75" style="11" bestFit="1" customWidth="1"/>
    <col min="6919" max="6919" width="9" style="11"/>
    <col min="6920" max="6920" width="11" style="11" bestFit="1" customWidth="1"/>
    <col min="6921" max="6921" width="9" style="11"/>
    <col min="6922" max="6922" width="11" style="11" bestFit="1" customWidth="1"/>
    <col min="6923" max="6923" width="9.375" style="11" customWidth="1"/>
    <col min="6924" max="6924" width="10.75" style="11" bestFit="1" customWidth="1"/>
    <col min="6925" max="6925" width="9.375" style="11" customWidth="1"/>
    <col min="6926" max="6926" width="10.375" style="11" bestFit="1" customWidth="1"/>
    <col min="6927" max="6927" width="9.375" style="11" customWidth="1"/>
    <col min="6928" max="6928" width="11" style="11" bestFit="1" customWidth="1"/>
    <col min="6929" max="6929" width="9.375" style="11" customWidth="1"/>
    <col min="6930" max="6930" width="9.5" style="11" customWidth="1"/>
    <col min="6931" max="6931" width="9.375" style="11" customWidth="1"/>
    <col min="6932" max="6932" width="10.125" style="11" bestFit="1" customWidth="1"/>
    <col min="6933" max="6933" width="12.875" style="11" bestFit="1" customWidth="1"/>
    <col min="6934" max="6934" width="15.875" style="11" customWidth="1"/>
    <col min="6935" max="7165" width="9" style="11"/>
    <col min="7166" max="7166" width="40.75" style="11" customWidth="1"/>
    <col min="7167" max="7167" width="16.375" style="11" customWidth="1"/>
    <col min="7168" max="7169" width="9" style="11"/>
    <col min="7170" max="7170" width="8.75" style="11" customWidth="1"/>
    <col min="7171" max="7171" width="9" style="11"/>
    <col min="7172" max="7172" width="10.375" style="11" bestFit="1" customWidth="1"/>
    <col min="7173" max="7173" width="9" style="11"/>
    <col min="7174" max="7174" width="10.75" style="11" bestFit="1" customWidth="1"/>
    <col min="7175" max="7175" width="9" style="11"/>
    <col min="7176" max="7176" width="11" style="11" bestFit="1" customWidth="1"/>
    <col min="7177" max="7177" width="9" style="11"/>
    <col min="7178" max="7178" width="11" style="11" bestFit="1" customWidth="1"/>
    <col min="7179" max="7179" width="9.375" style="11" customWidth="1"/>
    <col min="7180" max="7180" width="10.75" style="11" bestFit="1" customWidth="1"/>
    <col min="7181" max="7181" width="9.375" style="11" customWidth="1"/>
    <col min="7182" max="7182" width="10.375" style="11" bestFit="1" customWidth="1"/>
    <col min="7183" max="7183" width="9.375" style="11" customWidth="1"/>
    <col min="7184" max="7184" width="11" style="11" bestFit="1" customWidth="1"/>
    <col min="7185" max="7185" width="9.375" style="11" customWidth="1"/>
    <col min="7186" max="7186" width="9.5" style="11" customWidth="1"/>
    <col min="7187" max="7187" width="9.375" style="11" customWidth="1"/>
    <col min="7188" max="7188" width="10.125" style="11" bestFit="1" customWidth="1"/>
    <col min="7189" max="7189" width="12.875" style="11" bestFit="1" customWidth="1"/>
    <col min="7190" max="7190" width="15.875" style="11" customWidth="1"/>
    <col min="7191" max="7421" width="9" style="11"/>
    <col min="7422" max="7422" width="40.75" style="11" customWidth="1"/>
    <col min="7423" max="7423" width="16.375" style="11" customWidth="1"/>
    <col min="7424" max="7425" width="9" style="11"/>
    <col min="7426" max="7426" width="8.75" style="11" customWidth="1"/>
    <col min="7427" max="7427" width="9" style="11"/>
    <col min="7428" max="7428" width="10.375" style="11" bestFit="1" customWidth="1"/>
    <col min="7429" max="7429" width="9" style="11"/>
    <col min="7430" max="7430" width="10.75" style="11" bestFit="1" customWidth="1"/>
    <col min="7431" max="7431" width="9" style="11"/>
    <col min="7432" max="7432" width="11" style="11" bestFit="1" customWidth="1"/>
    <col min="7433" max="7433" width="9" style="11"/>
    <col min="7434" max="7434" width="11" style="11" bestFit="1" customWidth="1"/>
    <col min="7435" max="7435" width="9.375" style="11" customWidth="1"/>
    <col min="7436" max="7436" width="10.75" style="11" bestFit="1" customWidth="1"/>
    <col min="7437" max="7437" width="9.375" style="11" customWidth="1"/>
    <col min="7438" max="7438" width="10.375" style="11" bestFit="1" customWidth="1"/>
    <col min="7439" max="7439" width="9.375" style="11" customWidth="1"/>
    <col min="7440" max="7440" width="11" style="11" bestFit="1" customWidth="1"/>
    <col min="7441" max="7441" width="9.375" style="11" customWidth="1"/>
    <col min="7442" max="7442" width="9.5" style="11" customWidth="1"/>
    <col min="7443" max="7443" width="9.375" style="11" customWidth="1"/>
    <col min="7444" max="7444" width="10.125" style="11" bestFit="1" customWidth="1"/>
    <col min="7445" max="7445" width="12.875" style="11" bestFit="1" customWidth="1"/>
    <col min="7446" max="7446" width="15.875" style="11" customWidth="1"/>
    <col min="7447" max="7677" width="9" style="11"/>
    <col min="7678" max="7678" width="40.75" style="11" customWidth="1"/>
    <col min="7679" max="7679" width="16.375" style="11" customWidth="1"/>
    <col min="7680" max="7681" width="9" style="11"/>
    <col min="7682" max="7682" width="8.75" style="11" customWidth="1"/>
    <col min="7683" max="7683" width="9" style="11"/>
    <col min="7684" max="7684" width="10.375" style="11" bestFit="1" customWidth="1"/>
    <col min="7685" max="7685" width="9" style="11"/>
    <col min="7686" max="7686" width="10.75" style="11" bestFit="1" customWidth="1"/>
    <col min="7687" max="7687" width="9" style="11"/>
    <col min="7688" max="7688" width="11" style="11" bestFit="1" customWidth="1"/>
    <col min="7689" max="7689" width="9" style="11"/>
    <col min="7690" max="7690" width="11" style="11" bestFit="1" customWidth="1"/>
    <col min="7691" max="7691" width="9.375" style="11" customWidth="1"/>
    <col min="7692" max="7692" width="10.75" style="11" bestFit="1" customWidth="1"/>
    <col min="7693" max="7693" width="9.375" style="11" customWidth="1"/>
    <col min="7694" max="7694" width="10.375" style="11" bestFit="1" customWidth="1"/>
    <col min="7695" max="7695" width="9.375" style="11" customWidth="1"/>
    <col min="7696" max="7696" width="11" style="11" bestFit="1" customWidth="1"/>
    <col min="7697" max="7697" width="9.375" style="11" customWidth="1"/>
    <col min="7698" max="7698" width="9.5" style="11" customWidth="1"/>
    <col min="7699" max="7699" width="9.375" style="11" customWidth="1"/>
    <col min="7700" max="7700" width="10.125" style="11" bestFit="1" customWidth="1"/>
    <col min="7701" max="7701" width="12.875" style="11" bestFit="1" customWidth="1"/>
    <col min="7702" max="7702" width="15.875" style="11" customWidth="1"/>
    <col min="7703" max="7933" width="9" style="11"/>
    <col min="7934" max="7934" width="40.75" style="11" customWidth="1"/>
    <col min="7935" max="7935" width="16.375" style="11" customWidth="1"/>
    <col min="7936" max="7937" width="9" style="11"/>
    <col min="7938" max="7938" width="8.75" style="11" customWidth="1"/>
    <col min="7939" max="7939" width="9" style="11"/>
    <col min="7940" max="7940" width="10.375" style="11" bestFit="1" customWidth="1"/>
    <col min="7941" max="7941" width="9" style="11"/>
    <col min="7942" max="7942" width="10.75" style="11" bestFit="1" customWidth="1"/>
    <col min="7943" max="7943" width="9" style="11"/>
    <col min="7944" max="7944" width="11" style="11" bestFit="1" customWidth="1"/>
    <col min="7945" max="7945" width="9" style="11"/>
    <col min="7946" max="7946" width="11" style="11" bestFit="1" customWidth="1"/>
    <col min="7947" max="7947" width="9.375" style="11" customWidth="1"/>
    <col min="7948" max="7948" width="10.75" style="11" bestFit="1" customWidth="1"/>
    <col min="7949" max="7949" width="9.375" style="11" customWidth="1"/>
    <col min="7950" max="7950" width="10.375" style="11" bestFit="1" customWidth="1"/>
    <col min="7951" max="7951" width="9.375" style="11" customWidth="1"/>
    <col min="7952" max="7952" width="11" style="11" bestFit="1" customWidth="1"/>
    <col min="7953" max="7953" width="9.375" style="11" customWidth="1"/>
    <col min="7954" max="7954" width="9.5" style="11" customWidth="1"/>
    <col min="7955" max="7955" width="9.375" style="11" customWidth="1"/>
    <col min="7956" max="7956" width="10.125" style="11" bestFit="1" customWidth="1"/>
    <col min="7957" max="7957" width="12.875" style="11" bestFit="1" customWidth="1"/>
    <col min="7958" max="7958" width="15.875" style="11" customWidth="1"/>
    <col min="7959" max="8189" width="9" style="11"/>
    <col min="8190" max="8190" width="40.75" style="11" customWidth="1"/>
    <col min="8191" max="8191" width="16.375" style="11" customWidth="1"/>
    <col min="8192" max="8193" width="9" style="11"/>
    <col min="8194" max="8194" width="8.75" style="11" customWidth="1"/>
    <col min="8195" max="8195" width="9" style="11"/>
    <col min="8196" max="8196" width="10.375" style="11" bestFit="1" customWidth="1"/>
    <col min="8197" max="8197" width="9" style="11"/>
    <col min="8198" max="8198" width="10.75" style="11" bestFit="1" customWidth="1"/>
    <col min="8199" max="8199" width="9" style="11"/>
    <col min="8200" max="8200" width="11" style="11" bestFit="1" customWidth="1"/>
    <col min="8201" max="8201" width="9" style="11"/>
    <col min="8202" max="8202" width="11" style="11" bestFit="1" customWidth="1"/>
    <col min="8203" max="8203" width="9.375" style="11" customWidth="1"/>
    <col min="8204" max="8204" width="10.75" style="11" bestFit="1" customWidth="1"/>
    <col min="8205" max="8205" width="9.375" style="11" customWidth="1"/>
    <col min="8206" max="8206" width="10.375" style="11" bestFit="1" customWidth="1"/>
    <col min="8207" max="8207" width="9.375" style="11" customWidth="1"/>
    <col min="8208" max="8208" width="11" style="11" bestFit="1" customWidth="1"/>
    <col min="8209" max="8209" width="9.375" style="11" customWidth="1"/>
    <col min="8210" max="8210" width="9.5" style="11" customWidth="1"/>
    <col min="8211" max="8211" width="9.375" style="11" customWidth="1"/>
    <col min="8212" max="8212" width="10.125" style="11" bestFit="1" customWidth="1"/>
    <col min="8213" max="8213" width="12.875" style="11" bestFit="1" customWidth="1"/>
    <col min="8214" max="8214" width="15.875" style="11" customWidth="1"/>
    <col min="8215" max="8445" width="9" style="11"/>
    <col min="8446" max="8446" width="40.75" style="11" customWidth="1"/>
    <col min="8447" max="8447" width="16.375" style="11" customWidth="1"/>
    <col min="8448" max="8449" width="9" style="11"/>
    <col min="8450" max="8450" width="8.75" style="11" customWidth="1"/>
    <col min="8451" max="8451" width="9" style="11"/>
    <col min="8452" max="8452" width="10.375" style="11" bestFit="1" customWidth="1"/>
    <col min="8453" max="8453" width="9" style="11"/>
    <col min="8454" max="8454" width="10.75" style="11" bestFit="1" customWidth="1"/>
    <col min="8455" max="8455" width="9" style="11"/>
    <col min="8456" max="8456" width="11" style="11" bestFit="1" customWidth="1"/>
    <col min="8457" max="8457" width="9" style="11"/>
    <col min="8458" max="8458" width="11" style="11" bestFit="1" customWidth="1"/>
    <col min="8459" max="8459" width="9.375" style="11" customWidth="1"/>
    <col min="8460" max="8460" width="10.75" style="11" bestFit="1" customWidth="1"/>
    <col min="8461" max="8461" width="9.375" style="11" customWidth="1"/>
    <col min="8462" max="8462" width="10.375" style="11" bestFit="1" customWidth="1"/>
    <col min="8463" max="8463" width="9.375" style="11" customWidth="1"/>
    <col min="8464" max="8464" width="11" style="11" bestFit="1" customWidth="1"/>
    <col min="8465" max="8465" width="9.375" style="11" customWidth="1"/>
    <col min="8466" max="8466" width="9.5" style="11" customWidth="1"/>
    <col min="8467" max="8467" width="9.375" style="11" customWidth="1"/>
    <col min="8468" max="8468" width="10.125" style="11" bestFit="1" customWidth="1"/>
    <col min="8469" max="8469" width="12.875" style="11" bestFit="1" customWidth="1"/>
    <col min="8470" max="8470" width="15.875" style="11" customWidth="1"/>
    <col min="8471" max="8701" width="9" style="11"/>
    <col min="8702" max="8702" width="40.75" style="11" customWidth="1"/>
    <col min="8703" max="8703" width="16.375" style="11" customWidth="1"/>
    <col min="8704" max="8705" width="9" style="11"/>
    <col min="8706" max="8706" width="8.75" style="11" customWidth="1"/>
    <col min="8707" max="8707" width="9" style="11"/>
    <col min="8708" max="8708" width="10.375" style="11" bestFit="1" customWidth="1"/>
    <col min="8709" max="8709" width="9" style="11"/>
    <col min="8710" max="8710" width="10.75" style="11" bestFit="1" customWidth="1"/>
    <col min="8711" max="8711" width="9" style="11"/>
    <col min="8712" max="8712" width="11" style="11" bestFit="1" customWidth="1"/>
    <col min="8713" max="8713" width="9" style="11"/>
    <col min="8714" max="8714" width="11" style="11" bestFit="1" customWidth="1"/>
    <col min="8715" max="8715" width="9.375" style="11" customWidth="1"/>
    <col min="8716" max="8716" width="10.75" style="11" bestFit="1" customWidth="1"/>
    <col min="8717" max="8717" width="9.375" style="11" customWidth="1"/>
    <col min="8718" max="8718" width="10.375" style="11" bestFit="1" customWidth="1"/>
    <col min="8719" max="8719" width="9.375" style="11" customWidth="1"/>
    <col min="8720" max="8720" width="11" style="11" bestFit="1" customWidth="1"/>
    <col min="8721" max="8721" width="9.375" style="11" customWidth="1"/>
    <col min="8722" max="8722" width="9.5" style="11" customWidth="1"/>
    <col min="8723" max="8723" width="9.375" style="11" customWidth="1"/>
    <col min="8724" max="8724" width="10.125" style="11" bestFit="1" customWidth="1"/>
    <col min="8725" max="8725" width="12.875" style="11" bestFit="1" customWidth="1"/>
    <col min="8726" max="8726" width="15.875" style="11" customWidth="1"/>
    <col min="8727" max="8957" width="9" style="11"/>
    <col min="8958" max="8958" width="40.75" style="11" customWidth="1"/>
    <col min="8959" max="8959" width="16.375" style="11" customWidth="1"/>
    <col min="8960" max="8961" width="9" style="11"/>
    <col min="8962" max="8962" width="8.75" style="11" customWidth="1"/>
    <col min="8963" max="8963" width="9" style="11"/>
    <col min="8964" max="8964" width="10.375" style="11" bestFit="1" customWidth="1"/>
    <col min="8965" max="8965" width="9" style="11"/>
    <col min="8966" max="8966" width="10.75" style="11" bestFit="1" customWidth="1"/>
    <col min="8967" max="8967" width="9" style="11"/>
    <col min="8968" max="8968" width="11" style="11" bestFit="1" customWidth="1"/>
    <col min="8969" max="8969" width="9" style="11"/>
    <col min="8970" max="8970" width="11" style="11" bestFit="1" customWidth="1"/>
    <col min="8971" max="8971" width="9.375" style="11" customWidth="1"/>
    <col min="8972" max="8972" width="10.75" style="11" bestFit="1" customWidth="1"/>
    <col min="8973" max="8973" width="9.375" style="11" customWidth="1"/>
    <col min="8974" max="8974" width="10.375" style="11" bestFit="1" customWidth="1"/>
    <col min="8975" max="8975" width="9.375" style="11" customWidth="1"/>
    <col min="8976" max="8976" width="11" style="11" bestFit="1" customWidth="1"/>
    <col min="8977" max="8977" width="9.375" style="11" customWidth="1"/>
    <col min="8978" max="8978" width="9.5" style="11" customWidth="1"/>
    <col min="8979" max="8979" width="9.375" style="11" customWidth="1"/>
    <col min="8980" max="8980" width="10.125" style="11" bestFit="1" customWidth="1"/>
    <col min="8981" max="8981" width="12.875" style="11" bestFit="1" customWidth="1"/>
    <col min="8982" max="8982" width="15.875" style="11" customWidth="1"/>
    <col min="8983" max="9213" width="9" style="11"/>
    <col min="9214" max="9214" width="40.75" style="11" customWidth="1"/>
    <col min="9215" max="9215" width="16.375" style="11" customWidth="1"/>
    <col min="9216" max="9217" width="9" style="11"/>
    <col min="9218" max="9218" width="8.75" style="11" customWidth="1"/>
    <col min="9219" max="9219" width="9" style="11"/>
    <col min="9220" max="9220" width="10.375" style="11" bestFit="1" customWidth="1"/>
    <col min="9221" max="9221" width="9" style="11"/>
    <col min="9222" max="9222" width="10.75" style="11" bestFit="1" customWidth="1"/>
    <col min="9223" max="9223" width="9" style="11"/>
    <col min="9224" max="9224" width="11" style="11" bestFit="1" customWidth="1"/>
    <col min="9225" max="9225" width="9" style="11"/>
    <col min="9226" max="9226" width="11" style="11" bestFit="1" customWidth="1"/>
    <col min="9227" max="9227" width="9.375" style="11" customWidth="1"/>
    <col min="9228" max="9228" width="10.75" style="11" bestFit="1" customWidth="1"/>
    <col min="9229" max="9229" width="9.375" style="11" customWidth="1"/>
    <col min="9230" max="9230" width="10.375" style="11" bestFit="1" customWidth="1"/>
    <col min="9231" max="9231" width="9.375" style="11" customWidth="1"/>
    <col min="9232" max="9232" width="11" style="11" bestFit="1" customWidth="1"/>
    <col min="9233" max="9233" width="9.375" style="11" customWidth="1"/>
    <col min="9234" max="9234" width="9.5" style="11" customWidth="1"/>
    <col min="9235" max="9235" width="9.375" style="11" customWidth="1"/>
    <col min="9236" max="9236" width="10.125" style="11" bestFit="1" customWidth="1"/>
    <col min="9237" max="9237" width="12.875" style="11" bestFit="1" customWidth="1"/>
    <col min="9238" max="9238" width="15.875" style="11" customWidth="1"/>
    <col min="9239" max="9469" width="9" style="11"/>
    <col min="9470" max="9470" width="40.75" style="11" customWidth="1"/>
    <col min="9471" max="9471" width="16.375" style="11" customWidth="1"/>
    <col min="9472" max="9473" width="9" style="11"/>
    <col min="9474" max="9474" width="8.75" style="11" customWidth="1"/>
    <col min="9475" max="9475" width="9" style="11"/>
    <col min="9476" max="9476" width="10.375" style="11" bestFit="1" customWidth="1"/>
    <col min="9477" max="9477" width="9" style="11"/>
    <col min="9478" max="9478" width="10.75" style="11" bestFit="1" customWidth="1"/>
    <col min="9479" max="9479" width="9" style="11"/>
    <col min="9480" max="9480" width="11" style="11" bestFit="1" customWidth="1"/>
    <col min="9481" max="9481" width="9" style="11"/>
    <col min="9482" max="9482" width="11" style="11" bestFit="1" customWidth="1"/>
    <col min="9483" max="9483" width="9.375" style="11" customWidth="1"/>
    <col min="9484" max="9484" width="10.75" style="11" bestFit="1" customWidth="1"/>
    <col min="9485" max="9485" width="9.375" style="11" customWidth="1"/>
    <col min="9486" max="9486" width="10.375" style="11" bestFit="1" customWidth="1"/>
    <col min="9487" max="9487" width="9.375" style="11" customWidth="1"/>
    <col min="9488" max="9488" width="11" style="11" bestFit="1" customWidth="1"/>
    <col min="9489" max="9489" width="9.375" style="11" customWidth="1"/>
    <col min="9490" max="9490" width="9.5" style="11" customWidth="1"/>
    <col min="9491" max="9491" width="9.375" style="11" customWidth="1"/>
    <col min="9492" max="9492" width="10.125" style="11" bestFit="1" customWidth="1"/>
    <col min="9493" max="9493" width="12.875" style="11" bestFit="1" customWidth="1"/>
    <col min="9494" max="9494" width="15.875" style="11" customWidth="1"/>
    <col min="9495" max="9725" width="9" style="11"/>
    <col min="9726" max="9726" width="40.75" style="11" customWidth="1"/>
    <col min="9727" max="9727" width="16.375" style="11" customWidth="1"/>
    <col min="9728" max="9729" width="9" style="11"/>
    <col min="9730" max="9730" width="8.75" style="11" customWidth="1"/>
    <col min="9731" max="9731" width="9" style="11"/>
    <col min="9732" max="9732" width="10.375" style="11" bestFit="1" customWidth="1"/>
    <col min="9733" max="9733" width="9" style="11"/>
    <col min="9734" max="9734" width="10.75" style="11" bestFit="1" customWidth="1"/>
    <col min="9735" max="9735" width="9" style="11"/>
    <col min="9736" max="9736" width="11" style="11" bestFit="1" customWidth="1"/>
    <col min="9737" max="9737" width="9" style="11"/>
    <col min="9738" max="9738" width="11" style="11" bestFit="1" customWidth="1"/>
    <col min="9739" max="9739" width="9.375" style="11" customWidth="1"/>
    <col min="9740" max="9740" width="10.75" style="11" bestFit="1" customWidth="1"/>
    <col min="9741" max="9741" width="9.375" style="11" customWidth="1"/>
    <col min="9742" max="9742" width="10.375" style="11" bestFit="1" customWidth="1"/>
    <col min="9743" max="9743" width="9.375" style="11" customWidth="1"/>
    <col min="9744" max="9744" width="11" style="11" bestFit="1" customWidth="1"/>
    <col min="9745" max="9745" width="9.375" style="11" customWidth="1"/>
    <col min="9746" max="9746" width="9.5" style="11" customWidth="1"/>
    <col min="9747" max="9747" width="9.375" style="11" customWidth="1"/>
    <col min="9748" max="9748" width="10.125" style="11" bestFit="1" customWidth="1"/>
    <col min="9749" max="9749" width="12.875" style="11" bestFit="1" customWidth="1"/>
    <col min="9750" max="9750" width="15.875" style="11" customWidth="1"/>
    <col min="9751" max="9981" width="9" style="11"/>
    <col min="9982" max="9982" width="40.75" style="11" customWidth="1"/>
    <col min="9983" max="9983" width="16.375" style="11" customWidth="1"/>
    <col min="9984" max="9985" width="9" style="11"/>
    <col min="9986" max="9986" width="8.75" style="11" customWidth="1"/>
    <col min="9987" max="9987" width="9" style="11"/>
    <col min="9988" max="9988" width="10.375" style="11" bestFit="1" customWidth="1"/>
    <col min="9989" max="9989" width="9" style="11"/>
    <col min="9990" max="9990" width="10.75" style="11" bestFit="1" customWidth="1"/>
    <col min="9991" max="9991" width="9" style="11"/>
    <col min="9992" max="9992" width="11" style="11" bestFit="1" customWidth="1"/>
    <col min="9993" max="9993" width="9" style="11"/>
    <col min="9994" max="9994" width="11" style="11" bestFit="1" customWidth="1"/>
    <col min="9995" max="9995" width="9.375" style="11" customWidth="1"/>
    <col min="9996" max="9996" width="10.75" style="11" bestFit="1" customWidth="1"/>
    <col min="9997" max="9997" width="9.375" style="11" customWidth="1"/>
    <col min="9998" max="9998" width="10.375" style="11" bestFit="1" customWidth="1"/>
    <col min="9999" max="9999" width="9.375" style="11" customWidth="1"/>
    <col min="10000" max="10000" width="11" style="11" bestFit="1" customWidth="1"/>
    <col min="10001" max="10001" width="9.375" style="11" customWidth="1"/>
    <col min="10002" max="10002" width="9.5" style="11" customWidth="1"/>
    <col min="10003" max="10003" width="9.375" style="11" customWidth="1"/>
    <col min="10004" max="10004" width="10.125" style="11" bestFit="1" customWidth="1"/>
    <col min="10005" max="10005" width="12.875" style="11" bestFit="1" customWidth="1"/>
    <col min="10006" max="10006" width="15.875" style="11" customWidth="1"/>
    <col min="10007" max="10237" width="9" style="11"/>
    <col min="10238" max="10238" width="40.75" style="11" customWidth="1"/>
    <col min="10239" max="10239" width="16.375" style="11" customWidth="1"/>
    <col min="10240" max="10241" width="9" style="11"/>
    <col min="10242" max="10242" width="8.75" style="11" customWidth="1"/>
    <col min="10243" max="10243" width="9" style="11"/>
    <col min="10244" max="10244" width="10.375" style="11" bestFit="1" customWidth="1"/>
    <col min="10245" max="10245" width="9" style="11"/>
    <col min="10246" max="10246" width="10.75" style="11" bestFit="1" customWidth="1"/>
    <col min="10247" max="10247" width="9" style="11"/>
    <col min="10248" max="10248" width="11" style="11" bestFit="1" customWidth="1"/>
    <col min="10249" max="10249" width="9" style="11"/>
    <col min="10250" max="10250" width="11" style="11" bestFit="1" customWidth="1"/>
    <col min="10251" max="10251" width="9.375" style="11" customWidth="1"/>
    <col min="10252" max="10252" width="10.75" style="11" bestFit="1" customWidth="1"/>
    <col min="10253" max="10253" width="9.375" style="11" customWidth="1"/>
    <col min="10254" max="10254" width="10.375" style="11" bestFit="1" customWidth="1"/>
    <col min="10255" max="10255" width="9.375" style="11" customWidth="1"/>
    <col min="10256" max="10256" width="11" style="11" bestFit="1" customWidth="1"/>
    <col min="10257" max="10257" width="9.375" style="11" customWidth="1"/>
    <col min="10258" max="10258" width="9.5" style="11" customWidth="1"/>
    <col min="10259" max="10259" width="9.375" style="11" customWidth="1"/>
    <col min="10260" max="10260" width="10.125" style="11" bestFit="1" customWidth="1"/>
    <col min="10261" max="10261" width="12.875" style="11" bestFit="1" customWidth="1"/>
    <col min="10262" max="10262" width="15.875" style="11" customWidth="1"/>
    <col min="10263" max="10493" width="9" style="11"/>
    <col min="10494" max="10494" width="40.75" style="11" customWidth="1"/>
    <col min="10495" max="10495" width="16.375" style="11" customWidth="1"/>
    <col min="10496" max="10497" width="9" style="11"/>
    <col min="10498" max="10498" width="8.75" style="11" customWidth="1"/>
    <col min="10499" max="10499" width="9" style="11"/>
    <col min="10500" max="10500" width="10.375" style="11" bestFit="1" customWidth="1"/>
    <col min="10501" max="10501" width="9" style="11"/>
    <col min="10502" max="10502" width="10.75" style="11" bestFit="1" customWidth="1"/>
    <col min="10503" max="10503" width="9" style="11"/>
    <col min="10504" max="10504" width="11" style="11" bestFit="1" customWidth="1"/>
    <col min="10505" max="10505" width="9" style="11"/>
    <col min="10506" max="10506" width="11" style="11" bestFit="1" customWidth="1"/>
    <col min="10507" max="10507" width="9.375" style="11" customWidth="1"/>
    <col min="10508" max="10508" width="10.75" style="11" bestFit="1" customWidth="1"/>
    <col min="10509" max="10509" width="9.375" style="11" customWidth="1"/>
    <col min="10510" max="10510" width="10.375" style="11" bestFit="1" customWidth="1"/>
    <col min="10511" max="10511" width="9.375" style="11" customWidth="1"/>
    <col min="10512" max="10512" width="11" style="11" bestFit="1" customWidth="1"/>
    <col min="10513" max="10513" width="9.375" style="11" customWidth="1"/>
    <col min="10514" max="10514" width="9.5" style="11" customWidth="1"/>
    <col min="10515" max="10515" width="9.375" style="11" customWidth="1"/>
    <col min="10516" max="10516" width="10.125" style="11" bestFit="1" customWidth="1"/>
    <col min="10517" max="10517" width="12.875" style="11" bestFit="1" customWidth="1"/>
    <col min="10518" max="10518" width="15.875" style="11" customWidth="1"/>
    <col min="10519" max="10749" width="9" style="11"/>
    <col min="10750" max="10750" width="40.75" style="11" customWidth="1"/>
    <col min="10751" max="10751" width="16.375" style="11" customWidth="1"/>
    <col min="10752" max="10753" width="9" style="11"/>
    <col min="10754" max="10754" width="8.75" style="11" customWidth="1"/>
    <col min="10755" max="10755" width="9" style="11"/>
    <col min="10756" max="10756" width="10.375" style="11" bestFit="1" customWidth="1"/>
    <col min="10757" max="10757" width="9" style="11"/>
    <col min="10758" max="10758" width="10.75" style="11" bestFit="1" customWidth="1"/>
    <col min="10759" max="10759" width="9" style="11"/>
    <col min="10760" max="10760" width="11" style="11" bestFit="1" customWidth="1"/>
    <col min="10761" max="10761" width="9" style="11"/>
    <col min="10762" max="10762" width="11" style="11" bestFit="1" customWidth="1"/>
    <col min="10763" max="10763" width="9.375" style="11" customWidth="1"/>
    <col min="10764" max="10764" width="10.75" style="11" bestFit="1" customWidth="1"/>
    <col min="10765" max="10765" width="9.375" style="11" customWidth="1"/>
    <col min="10766" max="10766" width="10.375" style="11" bestFit="1" customWidth="1"/>
    <col min="10767" max="10767" width="9.375" style="11" customWidth="1"/>
    <col min="10768" max="10768" width="11" style="11" bestFit="1" customWidth="1"/>
    <col min="10769" max="10769" width="9.375" style="11" customWidth="1"/>
    <col min="10770" max="10770" width="9.5" style="11" customWidth="1"/>
    <col min="10771" max="10771" width="9.375" style="11" customWidth="1"/>
    <col min="10772" max="10772" width="10.125" style="11" bestFit="1" customWidth="1"/>
    <col min="10773" max="10773" width="12.875" style="11" bestFit="1" customWidth="1"/>
    <col min="10774" max="10774" width="15.875" style="11" customWidth="1"/>
    <col min="10775" max="11005" width="9" style="11"/>
    <col min="11006" max="11006" width="40.75" style="11" customWidth="1"/>
    <col min="11007" max="11007" width="16.375" style="11" customWidth="1"/>
    <col min="11008" max="11009" width="9" style="11"/>
    <col min="11010" max="11010" width="8.75" style="11" customWidth="1"/>
    <col min="11011" max="11011" width="9" style="11"/>
    <col min="11012" max="11012" width="10.375" style="11" bestFit="1" customWidth="1"/>
    <col min="11013" max="11013" width="9" style="11"/>
    <col min="11014" max="11014" width="10.75" style="11" bestFit="1" customWidth="1"/>
    <col min="11015" max="11015" width="9" style="11"/>
    <col min="11016" max="11016" width="11" style="11" bestFit="1" customWidth="1"/>
    <col min="11017" max="11017" width="9" style="11"/>
    <col min="11018" max="11018" width="11" style="11" bestFit="1" customWidth="1"/>
    <col min="11019" max="11019" width="9.375" style="11" customWidth="1"/>
    <col min="11020" max="11020" width="10.75" style="11" bestFit="1" customWidth="1"/>
    <col min="11021" max="11021" width="9.375" style="11" customWidth="1"/>
    <col min="11022" max="11022" width="10.375" style="11" bestFit="1" customWidth="1"/>
    <col min="11023" max="11023" width="9.375" style="11" customWidth="1"/>
    <col min="11024" max="11024" width="11" style="11" bestFit="1" customWidth="1"/>
    <col min="11025" max="11025" width="9.375" style="11" customWidth="1"/>
    <col min="11026" max="11026" width="9.5" style="11" customWidth="1"/>
    <col min="11027" max="11027" width="9.375" style="11" customWidth="1"/>
    <col min="11028" max="11028" width="10.125" style="11" bestFit="1" customWidth="1"/>
    <col min="11029" max="11029" width="12.875" style="11" bestFit="1" customWidth="1"/>
    <col min="11030" max="11030" width="15.875" style="11" customWidth="1"/>
    <col min="11031" max="11261" width="9" style="11"/>
    <col min="11262" max="11262" width="40.75" style="11" customWidth="1"/>
    <col min="11263" max="11263" width="16.375" style="11" customWidth="1"/>
    <col min="11264" max="11265" width="9" style="11"/>
    <col min="11266" max="11266" width="8.75" style="11" customWidth="1"/>
    <col min="11267" max="11267" width="9" style="11"/>
    <col min="11268" max="11268" width="10.375" style="11" bestFit="1" customWidth="1"/>
    <col min="11269" max="11269" width="9" style="11"/>
    <col min="11270" max="11270" width="10.75" style="11" bestFit="1" customWidth="1"/>
    <col min="11271" max="11271" width="9" style="11"/>
    <col min="11272" max="11272" width="11" style="11" bestFit="1" customWidth="1"/>
    <col min="11273" max="11273" width="9" style="11"/>
    <col min="11274" max="11274" width="11" style="11" bestFit="1" customWidth="1"/>
    <col min="11275" max="11275" width="9.375" style="11" customWidth="1"/>
    <col min="11276" max="11276" width="10.75" style="11" bestFit="1" customWidth="1"/>
    <col min="11277" max="11277" width="9.375" style="11" customWidth="1"/>
    <col min="11278" max="11278" width="10.375" style="11" bestFit="1" customWidth="1"/>
    <col min="11279" max="11279" width="9.375" style="11" customWidth="1"/>
    <col min="11280" max="11280" width="11" style="11" bestFit="1" customWidth="1"/>
    <col min="11281" max="11281" width="9.375" style="11" customWidth="1"/>
    <col min="11282" max="11282" width="9.5" style="11" customWidth="1"/>
    <col min="11283" max="11283" width="9.375" style="11" customWidth="1"/>
    <col min="11284" max="11284" width="10.125" style="11" bestFit="1" customWidth="1"/>
    <col min="11285" max="11285" width="12.875" style="11" bestFit="1" customWidth="1"/>
    <col min="11286" max="11286" width="15.875" style="11" customWidth="1"/>
    <col min="11287" max="11517" width="9" style="11"/>
    <col min="11518" max="11518" width="40.75" style="11" customWidth="1"/>
    <col min="11519" max="11519" width="16.375" style="11" customWidth="1"/>
    <col min="11520" max="11521" width="9" style="11"/>
    <col min="11522" max="11522" width="8.75" style="11" customWidth="1"/>
    <col min="11523" max="11523" width="9" style="11"/>
    <col min="11524" max="11524" width="10.375" style="11" bestFit="1" customWidth="1"/>
    <col min="11525" max="11525" width="9" style="11"/>
    <col min="11526" max="11526" width="10.75" style="11" bestFit="1" customWidth="1"/>
    <col min="11527" max="11527" width="9" style="11"/>
    <col min="11528" max="11528" width="11" style="11" bestFit="1" customWidth="1"/>
    <col min="11529" max="11529" width="9" style="11"/>
    <col min="11530" max="11530" width="11" style="11" bestFit="1" customWidth="1"/>
    <col min="11531" max="11531" width="9.375" style="11" customWidth="1"/>
    <col min="11532" max="11532" width="10.75" style="11" bestFit="1" customWidth="1"/>
    <col min="11533" max="11533" width="9.375" style="11" customWidth="1"/>
    <col min="11534" max="11534" width="10.375" style="11" bestFit="1" customWidth="1"/>
    <col min="11535" max="11535" width="9.375" style="11" customWidth="1"/>
    <col min="11536" max="11536" width="11" style="11" bestFit="1" customWidth="1"/>
    <col min="11537" max="11537" width="9.375" style="11" customWidth="1"/>
    <col min="11538" max="11538" width="9.5" style="11" customWidth="1"/>
    <col min="11539" max="11539" width="9.375" style="11" customWidth="1"/>
    <col min="11540" max="11540" width="10.125" style="11" bestFit="1" customWidth="1"/>
    <col min="11541" max="11541" width="12.875" style="11" bestFit="1" customWidth="1"/>
    <col min="11542" max="11542" width="15.875" style="11" customWidth="1"/>
    <col min="11543" max="11773" width="9" style="11"/>
    <col min="11774" max="11774" width="40.75" style="11" customWidth="1"/>
    <col min="11775" max="11775" width="16.375" style="11" customWidth="1"/>
    <col min="11776" max="11777" width="9" style="11"/>
    <col min="11778" max="11778" width="8.75" style="11" customWidth="1"/>
    <col min="11779" max="11779" width="9" style="11"/>
    <col min="11780" max="11780" width="10.375" style="11" bestFit="1" customWidth="1"/>
    <col min="11781" max="11781" width="9" style="11"/>
    <col min="11782" max="11782" width="10.75" style="11" bestFit="1" customWidth="1"/>
    <col min="11783" max="11783" width="9" style="11"/>
    <col min="11784" max="11784" width="11" style="11" bestFit="1" customWidth="1"/>
    <col min="11785" max="11785" width="9" style="11"/>
    <col min="11786" max="11786" width="11" style="11" bestFit="1" customWidth="1"/>
    <col min="11787" max="11787" width="9.375" style="11" customWidth="1"/>
    <col min="11788" max="11788" width="10.75" style="11" bestFit="1" customWidth="1"/>
    <col min="11789" max="11789" width="9.375" style="11" customWidth="1"/>
    <col min="11790" max="11790" width="10.375" style="11" bestFit="1" customWidth="1"/>
    <col min="11791" max="11791" width="9.375" style="11" customWidth="1"/>
    <col min="11792" max="11792" width="11" style="11" bestFit="1" customWidth="1"/>
    <col min="11793" max="11793" width="9.375" style="11" customWidth="1"/>
    <col min="11794" max="11794" width="9.5" style="11" customWidth="1"/>
    <col min="11795" max="11795" width="9.375" style="11" customWidth="1"/>
    <col min="11796" max="11796" width="10.125" style="11" bestFit="1" customWidth="1"/>
    <col min="11797" max="11797" width="12.875" style="11" bestFit="1" customWidth="1"/>
    <col min="11798" max="11798" width="15.875" style="11" customWidth="1"/>
    <col min="11799" max="12029" width="9" style="11"/>
    <col min="12030" max="12030" width="40.75" style="11" customWidth="1"/>
    <col min="12031" max="12031" width="16.375" style="11" customWidth="1"/>
    <col min="12032" max="12033" width="9" style="11"/>
    <col min="12034" max="12034" width="8.75" style="11" customWidth="1"/>
    <col min="12035" max="12035" width="9" style="11"/>
    <col min="12036" max="12036" width="10.375" style="11" bestFit="1" customWidth="1"/>
    <col min="12037" max="12037" width="9" style="11"/>
    <col min="12038" max="12038" width="10.75" style="11" bestFit="1" customWidth="1"/>
    <col min="12039" max="12039" width="9" style="11"/>
    <col min="12040" max="12040" width="11" style="11" bestFit="1" customWidth="1"/>
    <col min="12041" max="12041" width="9" style="11"/>
    <col min="12042" max="12042" width="11" style="11" bestFit="1" customWidth="1"/>
    <col min="12043" max="12043" width="9.375" style="11" customWidth="1"/>
    <col min="12044" max="12044" width="10.75" style="11" bestFit="1" customWidth="1"/>
    <col min="12045" max="12045" width="9.375" style="11" customWidth="1"/>
    <col min="12046" max="12046" width="10.375" style="11" bestFit="1" customWidth="1"/>
    <col min="12047" max="12047" width="9.375" style="11" customWidth="1"/>
    <col min="12048" max="12048" width="11" style="11" bestFit="1" customWidth="1"/>
    <col min="12049" max="12049" width="9.375" style="11" customWidth="1"/>
    <col min="12050" max="12050" width="9.5" style="11" customWidth="1"/>
    <col min="12051" max="12051" width="9.375" style="11" customWidth="1"/>
    <col min="12052" max="12052" width="10.125" style="11" bestFit="1" customWidth="1"/>
    <col min="12053" max="12053" width="12.875" style="11" bestFit="1" customWidth="1"/>
    <col min="12054" max="12054" width="15.875" style="11" customWidth="1"/>
    <col min="12055" max="12285" width="9" style="11"/>
    <col min="12286" max="12286" width="40.75" style="11" customWidth="1"/>
    <col min="12287" max="12287" width="16.375" style="11" customWidth="1"/>
    <col min="12288" max="12289" width="9" style="11"/>
    <col min="12290" max="12290" width="8.75" style="11" customWidth="1"/>
    <col min="12291" max="12291" width="9" style="11"/>
    <col min="12292" max="12292" width="10.375" style="11" bestFit="1" customWidth="1"/>
    <col min="12293" max="12293" width="9" style="11"/>
    <col min="12294" max="12294" width="10.75" style="11" bestFit="1" customWidth="1"/>
    <col min="12295" max="12295" width="9" style="11"/>
    <col min="12296" max="12296" width="11" style="11" bestFit="1" customWidth="1"/>
    <col min="12297" max="12297" width="9" style="11"/>
    <col min="12298" max="12298" width="11" style="11" bestFit="1" customWidth="1"/>
    <col min="12299" max="12299" width="9.375" style="11" customWidth="1"/>
    <col min="12300" max="12300" width="10.75" style="11" bestFit="1" customWidth="1"/>
    <col min="12301" max="12301" width="9.375" style="11" customWidth="1"/>
    <col min="12302" max="12302" width="10.375" style="11" bestFit="1" customWidth="1"/>
    <col min="12303" max="12303" width="9.375" style="11" customWidth="1"/>
    <col min="12304" max="12304" width="11" style="11" bestFit="1" customWidth="1"/>
    <col min="12305" max="12305" width="9.375" style="11" customWidth="1"/>
    <col min="12306" max="12306" width="9.5" style="11" customWidth="1"/>
    <col min="12307" max="12307" width="9.375" style="11" customWidth="1"/>
    <col min="12308" max="12308" width="10.125" style="11" bestFit="1" customWidth="1"/>
    <col min="12309" max="12309" width="12.875" style="11" bestFit="1" customWidth="1"/>
    <col min="12310" max="12310" width="15.875" style="11" customWidth="1"/>
    <col min="12311" max="12541" width="9" style="11"/>
    <col min="12542" max="12542" width="40.75" style="11" customWidth="1"/>
    <col min="12543" max="12543" width="16.375" style="11" customWidth="1"/>
    <col min="12544" max="12545" width="9" style="11"/>
    <col min="12546" max="12546" width="8.75" style="11" customWidth="1"/>
    <col min="12547" max="12547" width="9" style="11"/>
    <col min="12548" max="12548" width="10.375" style="11" bestFit="1" customWidth="1"/>
    <col min="12549" max="12549" width="9" style="11"/>
    <col min="12550" max="12550" width="10.75" style="11" bestFit="1" customWidth="1"/>
    <col min="12551" max="12551" width="9" style="11"/>
    <col min="12552" max="12552" width="11" style="11" bestFit="1" customWidth="1"/>
    <col min="12553" max="12553" width="9" style="11"/>
    <col min="12554" max="12554" width="11" style="11" bestFit="1" customWidth="1"/>
    <col min="12555" max="12555" width="9.375" style="11" customWidth="1"/>
    <col min="12556" max="12556" width="10.75" style="11" bestFit="1" customWidth="1"/>
    <col min="12557" max="12557" width="9.375" style="11" customWidth="1"/>
    <col min="12558" max="12558" width="10.375" style="11" bestFit="1" customWidth="1"/>
    <col min="12559" max="12559" width="9.375" style="11" customWidth="1"/>
    <col min="12560" max="12560" width="11" style="11" bestFit="1" customWidth="1"/>
    <col min="12561" max="12561" width="9.375" style="11" customWidth="1"/>
    <col min="12562" max="12562" width="9.5" style="11" customWidth="1"/>
    <col min="12563" max="12563" width="9.375" style="11" customWidth="1"/>
    <col min="12564" max="12564" width="10.125" style="11" bestFit="1" customWidth="1"/>
    <col min="12565" max="12565" width="12.875" style="11" bestFit="1" customWidth="1"/>
    <col min="12566" max="12566" width="15.875" style="11" customWidth="1"/>
    <col min="12567" max="12797" width="9" style="11"/>
    <col min="12798" max="12798" width="40.75" style="11" customWidth="1"/>
    <col min="12799" max="12799" width="16.375" style="11" customWidth="1"/>
    <col min="12800" max="12801" width="9" style="11"/>
    <col min="12802" max="12802" width="8.75" style="11" customWidth="1"/>
    <col min="12803" max="12803" width="9" style="11"/>
    <col min="12804" max="12804" width="10.375" style="11" bestFit="1" customWidth="1"/>
    <col min="12805" max="12805" width="9" style="11"/>
    <col min="12806" max="12806" width="10.75" style="11" bestFit="1" customWidth="1"/>
    <col min="12807" max="12807" width="9" style="11"/>
    <col min="12808" max="12808" width="11" style="11" bestFit="1" customWidth="1"/>
    <col min="12809" max="12809" width="9" style="11"/>
    <col min="12810" max="12810" width="11" style="11" bestFit="1" customWidth="1"/>
    <col min="12811" max="12811" width="9.375" style="11" customWidth="1"/>
    <col min="12812" max="12812" width="10.75" style="11" bestFit="1" customWidth="1"/>
    <col min="12813" max="12813" width="9.375" style="11" customWidth="1"/>
    <col min="12814" max="12814" width="10.375" style="11" bestFit="1" customWidth="1"/>
    <col min="12815" max="12815" width="9.375" style="11" customWidth="1"/>
    <col min="12816" max="12816" width="11" style="11" bestFit="1" customWidth="1"/>
    <col min="12817" max="12817" width="9.375" style="11" customWidth="1"/>
    <col min="12818" max="12818" width="9.5" style="11" customWidth="1"/>
    <col min="12819" max="12819" width="9.375" style="11" customWidth="1"/>
    <col min="12820" max="12820" width="10.125" style="11" bestFit="1" customWidth="1"/>
    <col min="12821" max="12821" width="12.875" style="11" bestFit="1" customWidth="1"/>
    <col min="12822" max="12822" width="15.875" style="11" customWidth="1"/>
    <col min="12823" max="13053" width="9" style="11"/>
    <col min="13054" max="13054" width="40.75" style="11" customWidth="1"/>
    <col min="13055" max="13055" width="16.375" style="11" customWidth="1"/>
    <col min="13056" max="13057" width="9" style="11"/>
    <col min="13058" max="13058" width="8.75" style="11" customWidth="1"/>
    <col min="13059" max="13059" width="9" style="11"/>
    <col min="13060" max="13060" width="10.375" style="11" bestFit="1" customWidth="1"/>
    <col min="13061" max="13061" width="9" style="11"/>
    <col min="13062" max="13062" width="10.75" style="11" bestFit="1" customWidth="1"/>
    <col min="13063" max="13063" width="9" style="11"/>
    <col min="13064" max="13064" width="11" style="11" bestFit="1" customWidth="1"/>
    <col min="13065" max="13065" width="9" style="11"/>
    <col min="13066" max="13066" width="11" style="11" bestFit="1" customWidth="1"/>
    <col min="13067" max="13067" width="9.375" style="11" customWidth="1"/>
    <col min="13068" max="13068" width="10.75" style="11" bestFit="1" customWidth="1"/>
    <col min="13069" max="13069" width="9.375" style="11" customWidth="1"/>
    <col min="13070" max="13070" width="10.375" style="11" bestFit="1" customWidth="1"/>
    <col min="13071" max="13071" width="9.375" style="11" customWidth="1"/>
    <col min="13072" max="13072" width="11" style="11" bestFit="1" customWidth="1"/>
    <col min="13073" max="13073" width="9.375" style="11" customWidth="1"/>
    <col min="13074" max="13074" width="9.5" style="11" customWidth="1"/>
    <col min="13075" max="13075" width="9.375" style="11" customWidth="1"/>
    <col min="13076" max="13076" width="10.125" style="11" bestFit="1" customWidth="1"/>
    <col min="13077" max="13077" width="12.875" style="11" bestFit="1" customWidth="1"/>
    <col min="13078" max="13078" width="15.875" style="11" customWidth="1"/>
    <col min="13079" max="13309" width="9" style="11"/>
    <col min="13310" max="13310" width="40.75" style="11" customWidth="1"/>
    <col min="13311" max="13311" width="16.375" style="11" customWidth="1"/>
    <col min="13312" max="13313" width="9" style="11"/>
    <col min="13314" max="13314" width="8.75" style="11" customWidth="1"/>
    <col min="13315" max="13315" width="9" style="11"/>
    <col min="13316" max="13316" width="10.375" style="11" bestFit="1" customWidth="1"/>
    <col min="13317" max="13317" width="9" style="11"/>
    <col min="13318" max="13318" width="10.75" style="11" bestFit="1" customWidth="1"/>
    <col min="13319" max="13319" width="9" style="11"/>
    <col min="13320" max="13320" width="11" style="11" bestFit="1" customWidth="1"/>
    <col min="13321" max="13321" width="9" style="11"/>
    <col min="13322" max="13322" width="11" style="11" bestFit="1" customWidth="1"/>
    <col min="13323" max="13323" width="9.375" style="11" customWidth="1"/>
    <col min="13324" max="13324" width="10.75" style="11" bestFit="1" customWidth="1"/>
    <col min="13325" max="13325" width="9.375" style="11" customWidth="1"/>
    <col min="13326" max="13326" width="10.375" style="11" bestFit="1" customWidth="1"/>
    <col min="13327" max="13327" width="9.375" style="11" customWidth="1"/>
    <col min="13328" max="13328" width="11" style="11" bestFit="1" customWidth="1"/>
    <col min="13329" max="13329" width="9.375" style="11" customWidth="1"/>
    <col min="13330" max="13330" width="9.5" style="11" customWidth="1"/>
    <col min="13331" max="13331" width="9.375" style="11" customWidth="1"/>
    <col min="13332" max="13332" width="10.125" style="11" bestFit="1" customWidth="1"/>
    <col min="13333" max="13333" width="12.875" style="11" bestFit="1" customWidth="1"/>
    <col min="13334" max="13334" width="15.875" style="11" customWidth="1"/>
    <col min="13335" max="13565" width="9" style="11"/>
    <col min="13566" max="13566" width="40.75" style="11" customWidth="1"/>
    <col min="13567" max="13567" width="16.375" style="11" customWidth="1"/>
    <col min="13568" max="13569" width="9" style="11"/>
    <col min="13570" max="13570" width="8.75" style="11" customWidth="1"/>
    <col min="13571" max="13571" width="9" style="11"/>
    <col min="13572" max="13572" width="10.375" style="11" bestFit="1" customWidth="1"/>
    <col min="13573" max="13573" width="9" style="11"/>
    <col min="13574" max="13574" width="10.75" style="11" bestFit="1" customWidth="1"/>
    <col min="13575" max="13575" width="9" style="11"/>
    <col min="13576" max="13576" width="11" style="11" bestFit="1" customWidth="1"/>
    <col min="13577" max="13577" width="9" style="11"/>
    <col min="13578" max="13578" width="11" style="11" bestFit="1" customWidth="1"/>
    <col min="13579" max="13579" width="9.375" style="11" customWidth="1"/>
    <col min="13580" max="13580" width="10.75" style="11" bestFit="1" customWidth="1"/>
    <col min="13581" max="13581" width="9.375" style="11" customWidth="1"/>
    <col min="13582" max="13582" width="10.375" style="11" bestFit="1" customWidth="1"/>
    <col min="13583" max="13583" width="9.375" style="11" customWidth="1"/>
    <col min="13584" max="13584" width="11" style="11" bestFit="1" customWidth="1"/>
    <col min="13585" max="13585" width="9.375" style="11" customWidth="1"/>
    <col min="13586" max="13586" width="9.5" style="11" customWidth="1"/>
    <col min="13587" max="13587" width="9.375" style="11" customWidth="1"/>
    <col min="13588" max="13588" width="10.125" style="11" bestFit="1" customWidth="1"/>
    <col min="13589" max="13589" width="12.875" style="11" bestFit="1" customWidth="1"/>
    <col min="13590" max="13590" width="15.875" style="11" customWidth="1"/>
    <col min="13591" max="13821" width="9" style="11"/>
    <col min="13822" max="13822" width="40.75" style="11" customWidth="1"/>
    <col min="13823" max="13823" width="16.375" style="11" customWidth="1"/>
    <col min="13824" max="13825" width="9" style="11"/>
    <col min="13826" max="13826" width="8.75" style="11" customWidth="1"/>
    <col min="13827" max="13827" width="9" style="11"/>
    <col min="13828" max="13828" width="10.375" style="11" bestFit="1" customWidth="1"/>
    <col min="13829" max="13829" width="9" style="11"/>
    <col min="13830" max="13830" width="10.75" style="11" bestFit="1" customWidth="1"/>
    <col min="13831" max="13831" width="9" style="11"/>
    <col min="13832" max="13832" width="11" style="11" bestFit="1" customWidth="1"/>
    <col min="13833" max="13833" width="9" style="11"/>
    <col min="13834" max="13834" width="11" style="11" bestFit="1" customWidth="1"/>
    <col min="13835" max="13835" width="9.375" style="11" customWidth="1"/>
    <col min="13836" max="13836" width="10.75" style="11" bestFit="1" customWidth="1"/>
    <col min="13837" max="13837" width="9.375" style="11" customWidth="1"/>
    <col min="13838" max="13838" width="10.375" style="11" bestFit="1" customWidth="1"/>
    <col min="13839" max="13839" width="9.375" style="11" customWidth="1"/>
    <col min="13840" max="13840" width="11" style="11" bestFit="1" customWidth="1"/>
    <col min="13841" max="13841" width="9.375" style="11" customWidth="1"/>
    <col min="13842" max="13842" width="9.5" style="11" customWidth="1"/>
    <col min="13843" max="13843" width="9.375" style="11" customWidth="1"/>
    <col min="13844" max="13844" width="10.125" style="11" bestFit="1" customWidth="1"/>
    <col min="13845" max="13845" width="12.875" style="11" bestFit="1" customWidth="1"/>
    <col min="13846" max="13846" width="15.875" style="11" customWidth="1"/>
    <col min="13847" max="14077" width="9" style="11"/>
    <col min="14078" max="14078" width="40.75" style="11" customWidth="1"/>
    <col min="14079" max="14079" width="16.375" style="11" customWidth="1"/>
    <col min="14080" max="14081" width="9" style="11"/>
    <col min="14082" max="14082" width="8.75" style="11" customWidth="1"/>
    <col min="14083" max="14083" width="9" style="11"/>
    <col min="14084" max="14084" width="10.375" style="11" bestFit="1" customWidth="1"/>
    <col min="14085" max="14085" width="9" style="11"/>
    <col min="14086" max="14086" width="10.75" style="11" bestFit="1" customWidth="1"/>
    <col min="14087" max="14087" width="9" style="11"/>
    <col min="14088" max="14088" width="11" style="11" bestFit="1" customWidth="1"/>
    <col min="14089" max="14089" width="9" style="11"/>
    <col min="14090" max="14090" width="11" style="11" bestFit="1" customWidth="1"/>
    <col min="14091" max="14091" width="9.375" style="11" customWidth="1"/>
    <col min="14092" max="14092" width="10.75" style="11" bestFit="1" customWidth="1"/>
    <col min="14093" max="14093" width="9.375" style="11" customWidth="1"/>
    <col min="14094" max="14094" width="10.375" style="11" bestFit="1" customWidth="1"/>
    <col min="14095" max="14095" width="9.375" style="11" customWidth="1"/>
    <col min="14096" max="14096" width="11" style="11" bestFit="1" customWidth="1"/>
    <col min="14097" max="14097" width="9.375" style="11" customWidth="1"/>
    <col min="14098" max="14098" width="9.5" style="11" customWidth="1"/>
    <col min="14099" max="14099" width="9.375" style="11" customWidth="1"/>
    <col min="14100" max="14100" width="10.125" style="11" bestFit="1" customWidth="1"/>
    <col min="14101" max="14101" width="12.875" style="11" bestFit="1" customWidth="1"/>
    <col min="14102" max="14102" width="15.875" style="11" customWidth="1"/>
    <col min="14103" max="14333" width="9" style="11"/>
    <col min="14334" max="14334" width="40.75" style="11" customWidth="1"/>
    <col min="14335" max="14335" width="16.375" style="11" customWidth="1"/>
    <col min="14336" max="14337" width="9" style="11"/>
    <col min="14338" max="14338" width="8.75" style="11" customWidth="1"/>
    <col min="14339" max="14339" width="9" style="11"/>
    <col min="14340" max="14340" width="10.375" style="11" bestFit="1" customWidth="1"/>
    <col min="14341" max="14341" width="9" style="11"/>
    <col min="14342" max="14342" width="10.75" style="11" bestFit="1" customWidth="1"/>
    <col min="14343" max="14343" width="9" style="11"/>
    <col min="14344" max="14344" width="11" style="11" bestFit="1" customWidth="1"/>
    <col min="14345" max="14345" width="9" style="11"/>
    <col min="14346" max="14346" width="11" style="11" bestFit="1" customWidth="1"/>
    <col min="14347" max="14347" width="9.375" style="11" customWidth="1"/>
    <col min="14348" max="14348" width="10.75" style="11" bestFit="1" customWidth="1"/>
    <col min="14349" max="14349" width="9.375" style="11" customWidth="1"/>
    <col min="14350" max="14350" width="10.375" style="11" bestFit="1" customWidth="1"/>
    <col min="14351" max="14351" width="9.375" style="11" customWidth="1"/>
    <col min="14352" max="14352" width="11" style="11" bestFit="1" customWidth="1"/>
    <col min="14353" max="14353" width="9.375" style="11" customWidth="1"/>
    <col min="14354" max="14354" width="9.5" style="11" customWidth="1"/>
    <col min="14355" max="14355" width="9.375" style="11" customWidth="1"/>
    <col min="14356" max="14356" width="10.125" style="11" bestFit="1" customWidth="1"/>
    <col min="14357" max="14357" width="12.875" style="11" bestFit="1" customWidth="1"/>
    <col min="14358" max="14358" width="15.875" style="11" customWidth="1"/>
    <col min="14359" max="14589" width="9" style="11"/>
    <col min="14590" max="14590" width="40.75" style="11" customWidth="1"/>
    <col min="14591" max="14591" width="16.375" style="11" customWidth="1"/>
    <col min="14592" max="14593" width="9" style="11"/>
    <col min="14594" max="14594" width="8.75" style="11" customWidth="1"/>
    <col min="14595" max="14595" width="9" style="11"/>
    <col min="14596" max="14596" width="10.375" style="11" bestFit="1" customWidth="1"/>
    <col min="14597" max="14597" width="9" style="11"/>
    <col min="14598" max="14598" width="10.75" style="11" bestFit="1" customWidth="1"/>
    <col min="14599" max="14599" width="9" style="11"/>
    <col min="14600" max="14600" width="11" style="11" bestFit="1" customWidth="1"/>
    <col min="14601" max="14601" width="9" style="11"/>
    <col min="14602" max="14602" width="11" style="11" bestFit="1" customWidth="1"/>
    <col min="14603" max="14603" width="9.375" style="11" customWidth="1"/>
    <col min="14604" max="14604" width="10.75" style="11" bestFit="1" customWidth="1"/>
    <col min="14605" max="14605" width="9.375" style="11" customWidth="1"/>
    <col min="14606" max="14606" width="10.375" style="11" bestFit="1" customWidth="1"/>
    <col min="14607" max="14607" width="9.375" style="11" customWidth="1"/>
    <col min="14608" max="14608" width="11" style="11" bestFit="1" customWidth="1"/>
    <col min="14609" max="14609" width="9.375" style="11" customWidth="1"/>
    <col min="14610" max="14610" width="9.5" style="11" customWidth="1"/>
    <col min="14611" max="14611" width="9.375" style="11" customWidth="1"/>
    <col min="14612" max="14612" width="10.125" style="11" bestFit="1" customWidth="1"/>
    <col min="14613" max="14613" width="12.875" style="11" bestFit="1" customWidth="1"/>
    <col min="14614" max="14614" width="15.875" style="11" customWidth="1"/>
    <col min="14615" max="14845" width="9" style="11"/>
    <col min="14846" max="14846" width="40.75" style="11" customWidth="1"/>
    <col min="14847" max="14847" width="16.375" style="11" customWidth="1"/>
    <col min="14848" max="14849" width="9" style="11"/>
    <col min="14850" max="14850" width="8.75" style="11" customWidth="1"/>
    <col min="14851" max="14851" width="9" style="11"/>
    <col min="14852" max="14852" width="10.375" style="11" bestFit="1" customWidth="1"/>
    <col min="14853" max="14853" width="9" style="11"/>
    <col min="14854" max="14854" width="10.75" style="11" bestFit="1" customWidth="1"/>
    <col min="14855" max="14855" width="9" style="11"/>
    <col min="14856" max="14856" width="11" style="11" bestFit="1" customWidth="1"/>
    <col min="14857" max="14857" width="9" style="11"/>
    <col min="14858" max="14858" width="11" style="11" bestFit="1" customWidth="1"/>
    <col min="14859" max="14859" width="9.375" style="11" customWidth="1"/>
    <col min="14860" max="14860" width="10.75" style="11" bestFit="1" customWidth="1"/>
    <col min="14861" max="14861" width="9.375" style="11" customWidth="1"/>
    <col min="14862" max="14862" width="10.375" style="11" bestFit="1" customWidth="1"/>
    <col min="14863" max="14863" width="9.375" style="11" customWidth="1"/>
    <col min="14864" max="14864" width="11" style="11" bestFit="1" customWidth="1"/>
    <col min="14865" max="14865" width="9.375" style="11" customWidth="1"/>
    <col min="14866" max="14866" width="9.5" style="11" customWidth="1"/>
    <col min="14867" max="14867" width="9.375" style="11" customWidth="1"/>
    <col min="14868" max="14868" width="10.125" style="11" bestFit="1" customWidth="1"/>
    <col min="14869" max="14869" width="12.875" style="11" bestFit="1" customWidth="1"/>
    <col min="14870" max="14870" width="15.875" style="11" customWidth="1"/>
    <col min="14871" max="15101" width="9" style="11"/>
    <col min="15102" max="15102" width="40.75" style="11" customWidth="1"/>
    <col min="15103" max="15103" width="16.375" style="11" customWidth="1"/>
    <col min="15104" max="15105" width="9" style="11"/>
    <col min="15106" max="15106" width="8.75" style="11" customWidth="1"/>
    <col min="15107" max="15107" width="9" style="11"/>
    <col min="15108" max="15108" width="10.375" style="11" bestFit="1" customWidth="1"/>
    <col min="15109" max="15109" width="9" style="11"/>
    <col min="15110" max="15110" width="10.75" style="11" bestFit="1" customWidth="1"/>
    <col min="15111" max="15111" width="9" style="11"/>
    <col min="15112" max="15112" width="11" style="11" bestFit="1" customWidth="1"/>
    <col min="15113" max="15113" width="9" style="11"/>
    <col min="15114" max="15114" width="11" style="11" bestFit="1" customWidth="1"/>
    <col min="15115" max="15115" width="9.375" style="11" customWidth="1"/>
    <col min="15116" max="15116" width="10.75" style="11" bestFit="1" customWidth="1"/>
    <col min="15117" max="15117" width="9.375" style="11" customWidth="1"/>
    <col min="15118" max="15118" width="10.375" style="11" bestFit="1" customWidth="1"/>
    <col min="15119" max="15119" width="9.375" style="11" customWidth="1"/>
    <col min="15120" max="15120" width="11" style="11" bestFit="1" customWidth="1"/>
    <col min="15121" max="15121" width="9.375" style="11" customWidth="1"/>
    <col min="15122" max="15122" width="9.5" style="11" customWidth="1"/>
    <col min="15123" max="15123" width="9.375" style="11" customWidth="1"/>
    <col min="15124" max="15124" width="10.125" style="11" bestFit="1" customWidth="1"/>
    <col min="15125" max="15125" width="12.875" style="11" bestFit="1" customWidth="1"/>
    <col min="15126" max="15126" width="15.875" style="11" customWidth="1"/>
    <col min="15127" max="15357" width="9" style="11"/>
    <col min="15358" max="15358" width="40.75" style="11" customWidth="1"/>
    <col min="15359" max="15359" width="16.375" style="11" customWidth="1"/>
    <col min="15360" max="15361" width="9" style="11"/>
    <col min="15362" max="15362" width="8.75" style="11" customWidth="1"/>
    <col min="15363" max="15363" width="9" style="11"/>
    <col min="15364" max="15364" width="10.375" style="11" bestFit="1" customWidth="1"/>
    <col min="15365" max="15365" width="9" style="11"/>
    <col min="15366" max="15366" width="10.75" style="11" bestFit="1" customWidth="1"/>
    <col min="15367" max="15367" width="9" style="11"/>
    <col min="15368" max="15368" width="11" style="11" bestFit="1" customWidth="1"/>
    <col min="15369" max="15369" width="9" style="11"/>
    <col min="15370" max="15370" width="11" style="11" bestFit="1" customWidth="1"/>
    <col min="15371" max="15371" width="9.375" style="11" customWidth="1"/>
    <col min="15372" max="15372" width="10.75" style="11" bestFit="1" customWidth="1"/>
    <col min="15373" max="15373" width="9.375" style="11" customWidth="1"/>
    <col min="15374" max="15374" width="10.375" style="11" bestFit="1" customWidth="1"/>
    <col min="15375" max="15375" width="9.375" style="11" customWidth="1"/>
    <col min="15376" max="15376" width="11" style="11" bestFit="1" customWidth="1"/>
    <col min="15377" max="15377" width="9.375" style="11" customWidth="1"/>
    <col min="15378" max="15378" width="9.5" style="11" customWidth="1"/>
    <col min="15379" max="15379" width="9.375" style="11" customWidth="1"/>
    <col min="15380" max="15380" width="10.125" style="11" bestFit="1" customWidth="1"/>
    <col min="15381" max="15381" width="12.875" style="11" bestFit="1" customWidth="1"/>
    <col min="15382" max="15382" width="15.875" style="11" customWidth="1"/>
    <col min="15383" max="15613" width="9" style="11"/>
    <col min="15614" max="15614" width="40.75" style="11" customWidth="1"/>
    <col min="15615" max="15615" width="16.375" style="11" customWidth="1"/>
    <col min="15616" max="15617" width="9" style="11"/>
    <col min="15618" max="15618" width="8.75" style="11" customWidth="1"/>
    <col min="15619" max="15619" width="9" style="11"/>
    <col min="15620" max="15620" width="10.375" style="11" bestFit="1" customWidth="1"/>
    <col min="15621" max="15621" width="9" style="11"/>
    <col min="15622" max="15622" width="10.75" style="11" bestFit="1" customWidth="1"/>
    <col min="15623" max="15623" width="9" style="11"/>
    <col min="15624" max="15624" width="11" style="11" bestFit="1" customWidth="1"/>
    <col min="15625" max="15625" width="9" style="11"/>
    <col min="15626" max="15626" width="11" style="11" bestFit="1" customWidth="1"/>
    <col min="15627" max="15627" width="9.375" style="11" customWidth="1"/>
    <col min="15628" max="15628" width="10.75" style="11" bestFit="1" customWidth="1"/>
    <col min="15629" max="15629" width="9.375" style="11" customWidth="1"/>
    <col min="15630" max="15630" width="10.375" style="11" bestFit="1" customWidth="1"/>
    <col min="15631" max="15631" width="9.375" style="11" customWidth="1"/>
    <col min="15632" max="15632" width="11" style="11" bestFit="1" customWidth="1"/>
    <col min="15633" max="15633" width="9.375" style="11" customWidth="1"/>
    <col min="15634" max="15634" width="9.5" style="11" customWidth="1"/>
    <col min="15635" max="15635" width="9.375" style="11" customWidth="1"/>
    <col min="15636" max="15636" width="10.125" style="11" bestFit="1" customWidth="1"/>
    <col min="15637" max="15637" width="12.875" style="11" bestFit="1" customWidth="1"/>
    <col min="15638" max="15638" width="15.875" style="11" customWidth="1"/>
    <col min="15639" max="15869" width="9" style="11"/>
    <col min="15870" max="15870" width="40.75" style="11" customWidth="1"/>
    <col min="15871" max="15871" width="16.375" style="11" customWidth="1"/>
    <col min="15872" max="15873" width="9" style="11"/>
    <col min="15874" max="15874" width="8.75" style="11" customWidth="1"/>
    <col min="15875" max="15875" width="9" style="11"/>
    <col min="15876" max="15876" width="10.375" style="11" bestFit="1" customWidth="1"/>
    <col min="15877" max="15877" width="9" style="11"/>
    <col min="15878" max="15878" width="10.75" style="11" bestFit="1" customWidth="1"/>
    <col min="15879" max="15879" width="9" style="11"/>
    <col min="15880" max="15880" width="11" style="11" bestFit="1" customWidth="1"/>
    <col min="15881" max="15881" width="9" style="11"/>
    <col min="15882" max="15882" width="11" style="11" bestFit="1" customWidth="1"/>
    <col min="15883" max="15883" width="9.375" style="11" customWidth="1"/>
    <col min="15884" max="15884" width="10.75" style="11" bestFit="1" customWidth="1"/>
    <col min="15885" max="15885" width="9.375" style="11" customWidth="1"/>
    <col min="15886" max="15886" width="10.375" style="11" bestFit="1" customWidth="1"/>
    <col min="15887" max="15887" width="9.375" style="11" customWidth="1"/>
    <col min="15888" max="15888" width="11" style="11" bestFit="1" customWidth="1"/>
    <col min="15889" max="15889" width="9.375" style="11" customWidth="1"/>
    <col min="15890" max="15890" width="9.5" style="11" customWidth="1"/>
    <col min="15891" max="15891" width="9.375" style="11" customWidth="1"/>
    <col min="15892" max="15892" width="10.125" style="11" bestFit="1" customWidth="1"/>
    <col min="15893" max="15893" width="12.875" style="11" bestFit="1" customWidth="1"/>
    <col min="15894" max="15894" width="15.875" style="11" customWidth="1"/>
    <col min="15895" max="16125" width="9" style="11"/>
    <col min="16126" max="16126" width="40.75" style="11" customWidth="1"/>
    <col min="16127" max="16127" width="16.375" style="11" customWidth="1"/>
    <col min="16128" max="16129" width="9" style="11"/>
    <col min="16130" max="16130" width="8.75" style="11" customWidth="1"/>
    <col min="16131" max="16131" width="9" style="11"/>
    <col min="16132" max="16132" width="10.375" style="11" bestFit="1" customWidth="1"/>
    <col min="16133" max="16133" width="9" style="11"/>
    <col min="16134" max="16134" width="10.75" style="11" bestFit="1" customWidth="1"/>
    <col min="16135" max="16135" width="9" style="11"/>
    <col min="16136" max="16136" width="11" style="11" bestFit="1" customWidth="1"/>
    <col min="16137" max="16137" width="9" style="11"/>
    <col min="16138" max="16138" width="11" style="11" bestFit="1" customWidth="1"/>
    <col min="16139" max="16139" width="9.375" style="11" customWidth="1"/>
    <col min="16140" max="16140" width="10.75" style="11" bestFit="1" customWidth="1"/>
    <col min="16141" max="16141" width="9.375" style="11" customWidth="1"/>
    <col min="16142" max="16142" width="10.375" style="11" bestFit="1" customWidth="1"/>
    <col min="16143" max="16143" width="9.375" style="11" customWidth="1"/>
    <col min="16144" max="16144" width="11" style="11" bestFit="1" customWidth="1"/>
    <col min="16145" max="16145" width="9.375" style="11" customWidth="1"/>
    <col min="16146" max="16146" width="9.5" style="11" customWidth="1"/>
    <col min="16147" max="16147" width="9.375" style="11" customWidth="1"/>
    <col min="16148" max="16148" width="10.125" style="11" bestFit="1" customWidth="1"/>
    <col min="16149" max="16149" width="12.875" style="11" bestFit="1" customWidth="1"/>
    <col min="16150" max="16150" width="15.875" style="11" customWidth="1"/>
    <col min="16151" max="16384" width="9" style="11"/>
  </cols>
  <sheetData>
    <row r="1" spans="1:26" ht="18">
      <c r="A1" s="50" t="s">
        <v>1838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2"/>
    </row>
    <row r="2" spans="1:26" ht="15.75">
      <c r="A2" s="12"/>
      <c r="B2" s="53" t="s">
        <v>1839</v>
      </c>
      <c r="C2" s="54"/>
      <c r="D2" s="54"/>
      <c r="E2" s="54"/>
      <c r="F2" s="54"/>
      <c r="G2" s="54"/>
      <c r="H2" s="55"/>
      <c r="I2" s="56" t="s">
        <v>1840</v>
      </c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8"/>
    </row>
    <row r="3" spans="1:26" ht="15.75">
      <c r="A3" s="12"/>
      <c r="B3" s="56" t="s">
        <v>1841</v>
      </c>
      <c r="C3" s="57"/>
      <c r="D3" s="57"/>
      <c r="E3" s="57"/>
      <c r="F3" s="57"/>
      <c r="G3" s="57"/>
      <c r="H3" s="58"/>
      <c r="I3" s="56" t="s">
        <v>1842</v>
      </c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8"/>
    </row>
    <row r="4" spans="1:26" ht="15.75">
      <c r="A4" s="13"/>
      <c r="B4" s="56" t="s">
        <v>1843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8"/>
    </row>
    <row r="5" spans="1:26">
      <c r="A5" s="64" t="s">
        <v>1</v>
      </c>
      <c r="B5" s="49" t="s">
        <v>3</v>
      </c>
      <c r="C5" s="65" t="s">
        <v>1844</v>
      </c>
      <c r="D5" s="48" t="s">
        <v>1845</v>
      </c>
      <c r="E5" s="49" t="s">
        <v>1846</v>
      </c>
      <c r="F5" s="49"/>
      <c r="G5" s="49" t="s">
        <v>1847</v>
      </c>
      <c r="H5" s="49"/>
      <c r="I5" s="49" t="s">
        <v>1848</v>
      </c>
      <c r="J5" s="49"/>
      <c r="K5" s="49" t="s">
        <v>1849</v>
      </c>
      <c r="L5" s="49"/>
      <c r="M5" s="49" t="s">
        <v>1850</v>
      </c>
      <c r="N5" s="49"/>
      <c r="O5" s="49" t="s">
        <v>1851</v>
      </c>
      <c r="P5" s="49"/>
      <c r="Q5" s="49" t="s">
        <v>1852</v>
      </c>
      <c r="R5" s="49"/>
      <c r="S5" s="49" t="s">
        <v>1853</v>
      </c>
      <c r="T5" s="49"/>
      <c r="U5" s="62" t="s">
        <v>1854</v>
      </c>
    </row>
    <row r="6" spans="1:26" ht="27" customHeight="1">
      <c r="A6" s="64"/>
      <c r="B6" s="49"/>
      <c r="C6" s="66"/>
      <c r="D6" s="48"/>
      <c r="E6" s="14" t="s">
        <v>1855</v>
      </c>
      <c r="F6" s="15" t="s">
        <v>1856</v>
      </c>
      <c r="G6" s="14" t="s">
        <v>1855</v>
      </c>
      <c r="H6" s="15" t="s">
        <v>1856</v>
      </c>
      <c r="I6" s="14" t="s">
        <v>1855</v>
      </c>
      <c r="J6" s="15" t="s">
        <v>1856</v>
      </c>
      <c r="K6" s="14" t="s">
        <v>1855</v>
      </c>
      <c r="L6" s="15" t="s">
        <v>1856</v>
      </c>
      <c r="M6" s="14" t="s">
        <v>1855</v>
      </c>
      <c r="N6" s="15" t="s">
        <v>1856</v>
      </c>
      <c r="O6" s="14" t="s">
        <v>1855</v>
      </c>
      <c r="P6" s="15" t="s">
        <v>1856</v>
      </c>
      <c r="Q6" s="14" t="s">
        <v>1855</v>
      </c>
      <c r="R6" s="15" t="s">
        <v>1856</v>
      </c>
      <c r="S6" s="14" t="s">
        <v>1855</v>
      </c>
      <c r="T6" s="15" t="s">
        <v>1856</v>
      </c>
      <c r="U6" s="62"/>
    </row>
    <row r="7" spans="1:26">
      <c r="A7" s="16">
        <v>1</v>
      </c>
      <c r="B7" s="17" t="str">
        <f>'PLANILHA ORIGINAL'!C8</f>
        <v>SERVIÇOS PRELIMINARES</v>
      </c>
      <c r="C7" s="18">
        <f>TRUNC(('PLANILHA ORIGINAL'!H8*1.2312),2)</f>
        <v>106642.99</v>
      </c>
      <c r="D7" s="19">
        <f t="shared" ref="D7:D30" si="0">C7/$C$32</f>
        <v>3.0247794785764587E-2</v>
      </c>
      <c r="E7" s="20">
        <v>0.3</v>
      </c>
      <c r="F7" s="18">
        <f>C7*E7</f>
        <v>31992.897000000001</v>
      </c>
      <c r="G7" s="20">
        <v>0.1</v>
      </c>
      <c r="H7" s="18">
        <f>G7*C7</f>
        <v>10664.299000000001</v>
      </c>
      <c r="I7" s="20">
        <v>0.1</v>
      </c>
      <c r="J7" s="18">
        <f>C7*I7</f>
        <v>10664.299000000001</v>
      </c>
      <c r="K7" s="20">
        <v>0.1</v>
      </c>
      <c r="L7" s="18">
        <f>C7*K7</f>
        <v>10664.299000000001</v>
      </c>
      <c r="M7" s="20">
        <v>0.1</v>
      </c>
      <c r="N7" s="18">
        <f>C7*M7</f>
        <v>10664.299000000001</v>
      </c>
      <c r="O7" s="20">
        <v>0.1</v>
      </c>
      <c r="P7" s="18">
        <f>C7*O7</f>
        <v>10664.299000000001</v>
      </c>
      <c r="Q7" s="20">
        <v>0.1</v>
      </c>
      <c r="R7" s="18">
        <f>C7*Q7</f>
        <v>10664.299000000001</v>
      </c>
      <c r="S7" s="20">
        <v>0.1</v>
      </c>
      <c r="T7" s="18">
        <f>C7*S7</f>
        <v>10664.299000000001</v>
      </c>
      <c r="U7" s="18">
        <f t="shared" ref="U7:U30" si="1">F7+H7+J7+L7+N7+P7+R7+T7</f>
        <v>106642.99</v>
      </c>
      <c r="Z7" s="11" t="s">
        <v>1857</v>
      </c>
    </row>
    <row r="8" spans="1:26">
      <c r="A8" s="21">
        <v>2</v>
      </c>
      <c r="B8" s="22" t="str">
        <f>'PLANILHA ORIGINAL'!C17</f>
        <v>MOVIMENTO DE TERRA PARA FUNDAÇÕES</v>
      </c>
      <c r="C8" s="18">
        <f>'PLANILHA ORIGINAL'!H17*1.2312</f>
        <v>106067.51064000001</v>
      </c>
      <c r="D8" s="19">
        <f t="shared" si="0"/>
        <v>3.0084568102184885E-2</v>
      </c>
      <c r="E8" s="23">
        <v>0.8</v>
      </c>
      <c r="F8" s="18">
        <f t="shared" ref="F8:F30" si="2">C8*E8</f>
        <v>84854.008512000015</v>
      </c>
      <c r="G8" s="23">
        <v>0.2</v>
      </c>
      <c r="H8" s="18">
        <f t="shared" ref="H8:H30" si="3">G8*C8</f>
        <v>21213.502128000004</v>
      </c>
      <c r="I8" s="23"/>
      <c r="J8" s="18">
        <f t="shared" ref="J8:J30" si="4">C8*I8</f>
        <v>0</v>
      </c>
      <c r="K8" s="23"/>
      <c r="L8" s="18">
        <f t="shared" ref="L8:L30" si="5">C8*K8</f>
        <v>0</v>
      </c>
      <c r="M8" s="23"/>
      <c r="N8" s="18">
        <f t="shared" ref="N8:N30" si="6">C8*M8</f>
        <v>0</v>
      </c>
      <c r="O8" s="23"/>
      <c r="P8" s="18">
        <f t="shared" ref="P8:P30" si="7">C8*O8</f>
        <v>0</v>
      </c>
      <c r="Q8" s="23"/>
      <c r="R8" s="18">
        <f t="shared" ref="R8:R30" si="8">C8*Q8</f>
        <v>0</v>
      </c>
      <c r="S8" s="23"/>
      <c r="T8" s="18">
        <f t="shared" ref="T8:T30" si="9">C8*S8</f>
        <v>0</v>
      </c>
      <c r="U8" s="18">
        <f t="shared" si="1"/>
        <v>106067.51064000002</v>
      </c>
    </row>
    <row r="9" spans="1:26">
      <c r="A9" s="16">
        <v>3</v>
      </c>
      <c r="B9" s="22" t="str">
        <f>'PLANILHA ORIGINAL'!C25</f>
        <v>FUNDAÇÕES</v>
      </c>
      <c r="C9" s="18">
        <f>'PLANILHA ORIGINAL'!H25*1.2312</f>
        <v>147088.792296</v>
      </c>
      <c r="D9" s="19">
        <f t="shared" si="0"/>
        <v>4.1719681759254487E-2</v>
      </c>
      <c r="E9" s="23">
        <v>0.2</v>
      </c>
      <c r="F9" s="18">
        <f t="shared" si="2"/>
        <v>29417.758459200002</v>
      </c>
      <c r="G9" s="23">
        <v>0.8</v>
      </c>
      <c r="H9" s="18">
        <f t="shared" si="3"/>
        <v>117671.03383680001</v>
      </c>
      <c r="I9" s="23"/>
      <c r="J9" s="18">
        <f t="shared" si="4"/>
        <v>0</v>
      </c>
      <c r="K9" s="23"/>
      <c r="L9" s="18">
        <f t="shared" si="5"/>
        <v>0</v>
      </c>
      <c r="M9" s="23"/>
      <c r="N9" s="18">
        <f t="shared" si="6"/>
        <v>0</v>
      </c>
      <c r="O9" s="23"/>
      <c r="P9" s="18">
        <f t="shared" si="7"/>
        <v>0</v>
      </c>
      <c r="Q9" s="23"/>
      <c r="R9" s="18">
        <f t="shared" si="8"/>
        <v>0</v>
      </c>
      <c r="S9" s="23"/>
      <c r="T9" s="18">
        <f t="shared" si="9"/>
        <v>0</v>
      </c>
      <c r="U9" s="18">
        <f t="shared" si="1"/>
        <v>147088.792296</v>
      </c>
    </row>
    <row r="10" spans="1:26">
      <c r="A10" s="21">
        <v>4</v>
      </c>
      <c r="B10" s="22" t="str">
        <f>'PLANILHA ORIGINAL'!C45</f>
        <v>SUPERESTRUTURA</v>
      </c>
      <c r="C10" s="18">
        <f>'PLANILHA ORIGINAL'!H45*1.2312</f>
        <v>336930.15506399999</v>
      </c>
      <c r="D10" s="19">
        <f t="shared" si="0"/>
        <v>9.5565533069840891E-2</v>
      </c>
      <c r="E10" s="23"/>
      <c r="F10" s="18">
        <f t="shared" si="2"/>
        <v>0</v>
      </c>
      <c r="G10" s="23">
        <v>0.4</v>
      </c>
      <c r="H10" s="18">
        <f t="shared" si="3"/>
        <v>134772.0620256</v>
      </c>
      <c r="I10" s="23">
        <v>0.6</v>
      </c>
      <c r="J10" s="18">
        <f t="shared" si="4"/>
        <v>202158.09303839999</v>
      </c>
      <c r="K10" s="23"/>
      <c r="L10" s="18">
        <f t="shared" si="5"/>
        <v>0</v>
      </c>
      <c r="M10" s="23"/>
      <c r="N10" s="18">
        <f t="shared" si="6"/>
        <v>0</v>
      </c>
      <c r="O10" s="23"/>
      <c r="P10" s="18">
        <f t="shared" si="7"/>
        <v>0</v>
      </c>
      <c r="Q10" s="23"/>
      <c r="R10" s="18">
        <f t="shared" si="8"/>
        <v>0</v>
      </c>
      <c r="S10" s="23"/>
      <c r="T10" s="18">
        <f t="shared" si="9"/>
        <v>0</v>
      </c>
      <c r="U10" s="18">
        <f t="shared" si="1"/>
        <v>336930.15506399999</v>
      </c>
    </row>
    <row r="11" spans="1:26">
      <c r="A11" s="16">
        <v>5</v>
      </c>
      <c r="B11" s="22" t="str">
        <f>'PLANILHA ORIGINAL'!C83</f>
        <v>ESTRUTURA METÁLICA</v>
      </c>
      <c r="C11" s="18">
        <f>'PLANILHA ORIGINAL'!H83*1.2312</f>
        <v>205441.319304</v>
      </c>
      <c r="D11" s="19">
        <f t="shared" si="0"/>
        <v>5.8270561120089825E-2</v>
      </c>
      <c r="E11" s="23"/>
      <c r="F11" s="18">
        <f t="shared" si="2"/>
        <v>0</v>
      </c>
      <c r="G11" s="23">
        <v>0.05</v>
      </c>
      <c r="H11" s="18">
        <f t="shared" si="3"/>
        <v>10272.065965200001</v>
      </c>
      <c r="I11" s="23">
        <v>0.2</v>
      </c>
      <c r="J11" s="18">
        <f t="shared" si="4"/>
        <v>41088.263860800005</v>
      </c>
      <c r="K11" s="23">
        <v>0.65</v>
      </c>
      <c r="L11" s="18">
        <f t="shared" si="5"/>
        <v>133536.8575476</v>
      </c>
      <c r="M11" s="23">
        <v>0.1</v>
      </c>
      <c r="N11" s="18">
        <f t="shared" si="6"/>
        <v>20544.131930400003</v>
      </c>
      <c r="O11" s="23"/>
      <c r="P11" s="18">
        <f t="shared" si="7"/>
        <v>0</v>
      </c>
      <c r="Q11" s="23"/>
      <c r="R11" s="18">
        <f t="shared" si="8"/>
        <v>0</v>
      </c>
      <c r="S11" s="23"/>
      <c r="T11" s="18">
        <f t="shared" si="9"/>
        <v>0</v>
      </c>
      <c r="U11" s="18">
        <f t="shared" si="1"/>
        <v>205441.319304</v>
      </c>
    </row>
    <row r="12" spans="1:26">
      <c r="A12" s="21">
        <v>6</v>
      </c>
      <c r="B12" s="22" t="str">
        <f>'PLANILHA ORIGINAL'!C88</f>
        <v>SISTEMA DE VEDAÇÃO VERTICAL</v>
      </c>
      <c r="C12" s="18">
        <f>('PLANILHA ORIGINAL'!H88*1.2312)</f>
        <v>117392.14980000001</v>
      </c>
      <c r="D12" s="19">
        <f t="shared" si="0"/>
        <v>3.3296643845133519E-2</v>
      </c>
      <c r="E12" s="23"/>
      <c r="F12" s="18">
        <f t="shared" si="2"/>
        <v>0</v>
      </c>
      <c r="G12" s="23">
        <v>0.15</v>
      </c>
      <c r="H12" s="18">
        <f t="shared" si="3"/>
        <v>17608.822470000003</v>
      </c>
      <c r="I12" s="23">
        <v>0.6</v>
      </c>
      <c r="J12" s="18">
        <f t="shared" si="4"/>
        <v>70435.289880000011</v>
      </c>
      <c r="K12" s="23">
        <v>0.2</v>
      </c>
      <c r="L12" s="18">
        <f t="shared" si="5"/>
        <v>23478.429960000005</v>
      </c>
      <c r="M12" s="23">
        <v>0.05</v>
      </c>
      <c r="N12" s="18">
        <f t="shared" si="6"/>
        <v>5869.6074900000012</v>
      </c>
      <c r="O12" s="23"/>
      <c r="P12" s="18">
        <f t="shared" si="7"/>
        <v>0</v>
      </c>
      <c r="Q12" s="23"/>
      <c r="R12" s="18">
        <f t="shared" si="8"/>
        <v>0</v>
      </c>
      <c r="S12" s="23"/>
      <c r="T12" s="18">
        <f t="shared" si="9"/>
        <v>0</v>
      </c>
      <c r="U12" s="18">
        <f t="shared" si="1"/>
        <v>117392.14980000001</v>
      </c>
    </row>
    <row r="13" spans="1:26">
      <c r="A13" s="16">
        <v>7</v>
      </c>
      <c r="B13" s="22" t="str">
        <f>'PLANILHA ORIGINAL'!C105</f>
        <v>ESQUADRIAS</v>
      </c>
      <c r="C13" s="18">
        <f>'PLANILHA ORIGINAL'!H105*1.2312</f>
        <v>358615.13292</v>
      </c>
      <c r="D13" s="19">
        <f t="shared" si="0"/>
        <v>0.10171617419610843</v>
      </c>
      <c r="E13" s="23"/>
      <c r="F13" s="18">
        <f t="shared" si="2"/>
        <v>0</v>
      </c>
      <c r="G13" s="23"/>
      <c r="H13" s="18">
        <f t="shared" si="3"/>
        <v>0</v>
      </c>
      <c r="I13" s="23">
        <v>0.1</v>
      </c>
      <c r="J13" s="18">
        <f t="shared" si="4"/>
        <v>35861.513292000003</v>
      </c>
      <c r="K13" s="23">
        <v>0.35</v>
      </c>
      <c r="L13" s="18">
        <f t="shared" si="5"/>
        <v>125515.29652199999</v>
      </c>
      <c r="M13" s="23">
        <v>0.5</v>
      </c>
      <c r="N13" s="18">
        <f t="shared" si="6"/>
        <v>179307.56646</v>
      </c>
      <c r="O13" s="23">
        <v>0.05</v>
      </c>
      <c r="P13" s="18">
        <f t="shared" si="7"/>
        <v>17930.756646000002</v>
      </c>
      <c r="Q13" s="23"/>
      <c r="R13" s="18">
        <f t="shared" si="8"/>
        <v>0</v>
      </c>
      <c r="S13" s="23"/>
      <c r="T13" s="18">
        <f t="shared" si="9"/>
        <v>0</v>
      </c>
      <c r="U13" s="18">
        <f t="shared" si="1"/>
        <v>358615.13292</v>
      </c>
    </row>
    <row r="14" spans="1:26">
      <c r="A14" s="21">
        <v>8</v>
      </c>
      <c r="B14" s="24" t="str">
        <f>'PLANILHA ORIGINAL'!C153</f>
        <v>SISTEMAS DE COBERTURA</v>
      </c>
      <c r="C14" s="18">
        <f>'PLANILHA ORIGINAL'!H153*1.2312</f>
        <v>245234.26965600002</v>
      </c>
      <c r="D14" s="19">
        <f t="shared" si="0"/>
        <v>6.9557275757098927E-2</v>
      </c>
      <c r="E14" s="23"/>
      <c r="F14" s="18">
        <f t="shared" si="2"/>
        <v>0</v>
      </c>
      <c r="G14" s="23"/>
      <c r="H14" s="18">
        <f t="shared" si="3"/>
        <v>0</v>
      </c>
      <c r="I14" s="23">
        <v>0.2</v>
      </c>
      <c r="J14" s="18">
        <f t="shared" si="4"/>
        <v>49046.853931200007</v>
      </c>
      <c r="K14" s="23">
        <v>0.6</v>
      </c>
      <c r="L14" s="18">
        <f t="shared" si="5"/>
        <v>147140.56179360001</v>
      </c>
      <c r="M14" s="23">
        <v>0.1</v>
      </c>
      <c r="N14" s="18">
        <f t="shared" si="6"/>
        <v>24523.426965600003</v>
      </c>
      <c r="O14" s="23">
        <v>0.1</v>
      </c>
      <c r="P14" s="18">
        <f t="shared" si="7"/>
        <v>24523.426965600003</v>
      </c>
      <c r="Q14" s="23"/>
      <c r="R14" s="18">
        <f t="shared" si="8"/>
        <v>0</v>
      </c>
      <c r="S14" s="23"/>
      <c r="T14" s="18">
        <f t="shared" si="9"/>
        <v>0</v>
      </c>
      <c r="U14" s="18">
        <f t="shared" si="1"/>
        <v>245234.26965600002</v>
      </c>
    </row>
    <row r="15" spans="1:26">
      <c r="A15" s="16">
        <v>9</v>
      </c>
      <c r="B15" s="22" t="str">
        <f>'PLANILHA ORIGINAL'!C160</f>
        <v>IMPERMEABILIZAÇÃO</v>
      </c>
      <c r="C15" s="18">
        <f>'PLANILHA ORIGINAL'!H160*1.2312</f>
        <v>32974.675560000003</v>
      </c>
      <c r="D15" s="19">
        <f t="shared" si="0"/>
        <v>9.352806213198327E-3</v>
      </c>
      <c r="E15" s="23"/>
      <c r="F15" s="18">
        <f t="shared" si="2"/>
        <v>0</v>
      </c>
      <c r="G15" s="23">
        <v>0.3</v>
      </c>
      <c r="H15" s="18">
        <f t="shared" si="3"/>
        <v>9892.4026680000006</v>
      </c>
      <c r="I15" s="23">
        <v>0.5</v>
      </c>
      <c r="J15" s="18">
        <f t="shared" si="4"/>
        <v>16487.337780000002</v>
      </c>
      <c r="K15" s="25">
        <v>0.2</v>
      </c>
      <c r="L15" s="18">
        <f t="shared" si="5"/>
        <v>6594.935112000001</v>
      </c>
      <c r="M15" s="23"/>
      <c r="N15" s="18">
        <f t="shared" si="6"/>
        <v>0</v>
      </c>
      <c r="O15" s="23"/>
      <c r="P15" s="18">
        <f t="shared" si="7"/>
        <v>0</v>
      </c>
      <c r="Q15" s="23"/>
      <c r="R15" s="18">
        <f t="shared" si="8"/>
        <v>0</v>
      </c>
      <c r="S15" s="23"/>
      <c r="T15" s="18">
        <f t="shared" si="9"/>
        <v>0</v>
      </c>
      <c r="U15" s="18">
        <f t="shared" si="1"/>
        <v>32974.675560000003</v>
      </c>
    </row>
    <row r="16" spans="1:26">
      <c r="A16" s="21">
        <v>10</v>
      </c>
      <c r="B16" s="22" t="str">
        <f>'PLANILHA ORIGINAL'!C166</f>
        <v>REVESTIMENTOS INTERNO E EXTERNO</v>
      </c>
      <c r="C16" s="18">
        <f>'PLANILHA ORIGINAL'!H166*1.2312</f>
        <v>314220.25245600002</v>
      </c>
      <c r="D16" s="19">
        <f t="shared" si="0"/>
        <v>8.9124186351303814E-2</v>
      </c>
      <c r="E16" s="23"/>
      <c r="F16" s="18">
        <f t="shared" si="2"/>
        <v>0</v>
      </c>
      <c r="G16" s="23"/>
      <c r="H16" s="18">
        <f t="shared" si="3"/>
        <v>0</v>
      </c>
      <c r="I16" s="23">
        <v>0.2</v>
      </c>
      <c r="J16" s="18">
        <f t="shared" si="4"/>
        <v>62844.050491200003</v>
      </c>
      <c r="K16" s="23">
        <v>0.2</v>
      </c>
      <c r="L16" s="18">
        <f t="shared" si="5"/>
        <v>62844.050491200003</v>
      </c>
      <c r="M16" s="23">
        <v>0.4</v>
      </c>
      <c r="N16" s="18">
        <f t="shared" si="6"/>
        <v>125688.10098240001</v>
      </c>
      <c r="O16" s="23">
        <v>0.2</v>
      </c>
      <c r="P16" s="18">
        <f t="shared" si="7"/>
        <v>62844.050491200003</v>
      </c>
      <c r="Q16" s="23"/>
      <c r="R16" s="18">
        <f t="shared" si="8"/>
        <v>0</v>
      </c>
      <c r="S16" s="23"/>
      <c r="T16" s="18">
        <f t="shared" si="9"/>
        <v>0</v>
      </c>
      <c r="U16" s="18">
        <f t="shared" si="1"/>
        <v>314220.25245600002</v>
      </c>
    </row>
    <row r="17" spans="1:21">
      <c r="A17" s="16">
        <v>11</v>
      </c>
      <c r="B17" s="22" t="str">
        <f>'PLANILHA ORIGINAL'!C183</f>
        <v>SISTEMAS DE PISOS</v>
      </c>
      <c r="C17" s="18">
        <f>'PLANILHA ORIGINAL'!H183*1.2312</f>
        <v>394408.16071200004</v>
      </c>
      <c r="D17" s="19">
        <f t="shared" si="0"/>
        <v>0.11186836666008178</v>
      </c>
      <c r="E17" s="23"/>
      <c r="F17" s="18">
        <f t="shared" si="2"/>
        <v>0</v>
      </c>
      <c r="G17" s="23"/>
      <c r="H17" s="18">
        <f t="shared" si="3"/>
        <v>0</v>
      </c>
      <c r="I17" s="23">
        <v>0.2</v>
      </c>
      <c r="J17" s="18">
        <f t="shared" si="4"/>
        <v>78881.63214240002</v>
      </c>
      <c r="K17" s="23">
        <v>0.2</v>
      </c>
      <c r="L17" s="18">
        <f t="shared" si="5"/>
        <v>78881.63214240002</v>
      </c>
      <c r="M17" s="23">
        <v>0.3</v>
      </c>
      <c r="N17" s="18">
        <f t="shared" si="6"/>
        <v>118322.4482136</v>
      </c>
      <c r="O17" s="23">
        <v>0.2</v>
      </c>
      <c r="P17" s="18">
        <f t="shared" si="7"/>
        <v>78881.63214240002</v>
      </c>
      <c r="Q17" s="23">
        <v>0.1</v>
      </c>
      <c r="R17" s="18">
        <f t="shared" si="8"/>
        <v>39440.81607120001</v>
      </c>
      <c r="S17" s="23"/>
      <c r="T17" s="18">
        <f t="shared" si="9"/>
        <v>0</v>
      </c>
      <c r="U17" s="18">
        <f t="shared" si="1"/>
        <v>394408.16071200004</v>
      </c>
    </row>
    <row r="18" spans="1:21">
      <c r="A18" s="21">
        <v>12</v>
      </c>
      <c r="B18" s="22" t="str">
        <f>'PLANILHA ORIGINAL'!C217</f>
        <v>PINTURAS E ACABAMENTOS</v>
      </c>
      <c r="C18" s="18">
        <f>'PLANILHA ORIGINAL'!H217*1.2312</f>
        <v>127299.283776</v>
      </c>
      <c r="D18" s="19">
        <f t="shared" si="0"/>
        <v>3.6106664038876433E-2</v>
      </c>
      <c r="E18" s="23"/>
      <c r="F18" s="18">
        <f t="shared" si="2"/>
        <v>0</v>
      </c>
      <c r="G18" s="23"/>
      <c r="H18" s="18">
        <f t="shared" si="3"/>
        <v>0</v>
      </c>
      <c r="I18" s="23"/>
      <c r="J18" s="18">
        <f t="shared" si="4"/>
        <v>0</v>
      </c>
      <c r="K18" s="23"/>
      <c r="L18" s="18">
        <f t="shared" si="5"/>
        <v>0</v>
      </c>
      <c r="M18" s="23"/>
      <c r="N18" s="18">
        <f t="shared" si="6"/>
        <v>0</v>
      </c>
      <c r="O18" s="23">
        <v>0.2</v>
      </c>
      <c r="P18" s="18">
        <f t="shared" si="7"/>
        <v>25459.856755200002</v>
      </c>
      <c r="Q18" s="23">
        <v>0.35</v>
      </c>
      <c r="R18" s="18">
        <f t="shared" si="8"/>
        <v>44554.749321599993</v>
      </c>
      <c r="S18" s="23">
        <v>0.45</v>
      </c>
      <c r="T18" s="18">
        <f t="shared" si="9"/>
        <v>57284.677699200001</v>
      </c>
      <c r="U18" s="18">
        <f t="shared" si="1"/>
        <v>127299.283776</v>
      </c>
    </row>
    <row r="19" spans="1:21">
      <c r="A19" s="16">
        <v>13</v>
      </c>
      <c r="B19" s="24" t="str">
        <f>'PLANILHA ORIGINAL'!C238</f>
        <v>INSTALAÇÕES DE ÁGUA FRIA</v>
      </c>
      <c r="C19" s="18">
        <f>'PLANILHA ORIGINAL'!H238*1.2312</f>
        <v>116676.527112</v>
      </c>
      <c r="D19" s="19">
        <f t="shared" si="0"/>
        <v>3.3093667463744911E-2</v>
      </c>
      <c r="E19" s="23"/>
      <c r="F19" s="18">
        <f t="shared" si="2"/>
        <v>0</v>
      </c>
      <c r="G19" s="23"/>
      <c r="H19" s="18">
        <f t="shared" si="3"/>
        <v>0</v>
      </c>
      <c r="I19" s="23">
        <v>0.05</v>
      </c>
      <c r="J19" s="18">
        <f t="shared" si="4"/>
        <v>5833.8263556000002</v>
      </c>
      <c r="K19" s="23">
        <v>0.05</v>
      </c>
      <c r="L19" s="18">
        <f t="shared" si="5"/>
        <v>5833.8263556000002</v>
      </c>
      <c r="M19" s="23">
        <v>0.2</v>
      </c>
      <c r="N19" s="18">
        <f t="shared" si="6"/>
        <v>23335.305422400001</v>
      </c>
      <c r="O19" s="23">
        <v>0.45</v>
      </c>
      <c r="P19" s="18">
        <f t="shared" si="7"/>
        <v>52504.437200399996</v>
      </c>
      <c r="Q19" s="23">
        <v>0.25</v>
      </c>
      <c r="R19" s="18">
        <f t="shared" si="8"/>
        <v>29169.131777999999</v>
      </c>
      <c r="S19" s="23"/>
      <c r="T19" s="18">
        <f t="shared" si="9"/>
        <v>0</v>
      </c>
      <c r="U19" s="18">
        <f t="shared" si="1"/>
        <v>116676.527112</v>
      </c>
    </row>
    <row r="20" spans="1:21">
      <c r="A20" s="21">
        <v>14</v>
      </c>
      <c r="B20" s="22" t="str">
        <f>'PLANILHA ORIGINAL'!C295</f>
        <v>INSTALAÇÕES DE ÁGUAS PLUVIAIS</v>
      </c>
      <c r="C20" s="18">
        <f>'PLANILHA ORIGINAL'!H295*1.2312</f>
        <v>35796.487464000005</v>
      </c>
      <c r="D20" s="19">
        <f t="shared" si="0"/>
        <v>1.0153173751619929E-2</v>
      </c>
      <c r="E20" s="23"/>
      <c r="F20" s="18">
        <f t="shared" si="2"/>
        <v>0</v>
      </c>
      <c r="G20" s="23"/>
      <c r="H20" s="18">
        <f t="shared" si="3"/>
        <v>0</v>
      </c>
      <c r="I20" s="23"/>
      <c r="J20" s="18">
        <f t="shared" si="4"/>
        <v>0</v>
      </c>
      <c r="K20" s="23"/>
      <c r="L20" s="18">
        <f t="shared" si="5"/>
        <v>0</v>
      </c>
      <c r="M20" s="23">
        <v>0.25</v>
      </c>
      <c r="N20" s="18">
        <f t="shared" si="6"/>
        <v>8949.1218660000013</v>
      </c>
      <c r="O20" s="23">
        <v>0.5</v>
      </c>
      <c r="P20" s="18">
        <f t="shared" si="7"/>
        <v>17898.243732000003</v>
      </c>
      <c r="Q20" s="23">
        <v>0.25</v>
      </c>
      <c r="R20" s="18">
        <f t="shared" si="8"/>
        <v>8949.1218660000013</v>
      </c>
      <c r="S20" s="23"/>
      <c r="T20" s="18">
        <f t="shared" si="9"/>
        <v>0</v>
      </c>
      <c r="U20" s="18">
        <f t="shared" si="1"/>
        <v>35796.487464000005</v>
      </c>
    </row>
    <row r="21" spans="1:21">
      <c r="A21" s="16">
        <v>15</v>
      </c>
      <c r="B21" s="22" t="str">
        <f>'PLANILHA ORIGINAL'!C314</f>
        <v>INSTALAÇÕES DE ESGOTO SANITÁRIO</v>
      </c>
      <c r="C21" s="18">
        <f>'PLANILHA ORIGINAL'!H314*1.2312</f>
        <v>86050.821096000014</v>
      </c>
      <c r="D21" s="19">
        <f t="shared" si="0"/>
        <v>2.4407113657056598E-2</v>
      </c>
      <c r="E21" s="23"/>
      <c r="F21" s="18">
        <f t="shared" si="2"/>
        <v>0</v>
      </c>
      <c r="G21" s="23">
        <v>0.05</v>
      </c>
      <c r="H21" s="18">
        <f t="shared" si="3"/>
        <v>4302.5410548000009</v>
      </c>
      <c r="I21" s="23">
        <v>0.05</v>
      </c>
      <c r="J21" s="18">
        <f t="shared" si="4"/>
        <v>4302.5410548000009</v>
      </c>
      <c r="K21" s="23">
        <v>0.1</v>
      </c>
      <c r="L21" s="18">
        <f t="shared" si="5"/>
        <v>8605.0821096000018</v>
      </c>
      <c r="M21" s="23">
        <v>0.15</v>
      </c>
      <c r="N21" s="18">
        <f t="shared" si="6"/>
        <v>12907.623164400002</v>
      </c>
      <c r="O21" s="23">
        <v>0.45</v>
      </c>
      <c r="P21" s="18">
        <f t="shared" si="7"/>
        <v>38722.869493200007</v>
      </c>
      <c r="Q21" s="23">
        <v>0.2</v>
      </c>
      <c r="R21" s="18">
        <f t="shared" si="8"/>
        <v>17210.164219200004</v>
      </c>
      <c r="S21" s="23"/>
      <c r="T21" s="18">
        <f t="shared" si="9"/>
        <v>0</v>
      </c>
      <c r="U21" s="18">
        <f t="shared" si="1"/>
        <v>86050.821096000014</v>
      </c>
    </row>
    <row r="22" spans="1:21">
      <c r="A22" s="21">
        <v>16</v>
      </c>
      <c r="B22" s="22" t="str">
        <f>'PLANILHA ORIGINAL'!C360</f>
        <v>LOUÇAS, ACESSÓRIOS E METAIS</v>
      </c>
      <c r="C22" s="18">
        <f>'PLANILHA ORIGINAL'!H360*1.2312</f>
        <v>55600.302528000007</v>
      </c>
      <c r="D22" s="19">
        <f t="shared" si="0"/>
        <v>1.5770249323404869E-2</v>
      </c>
      <c r="E22" s="23"/>
      <c r="F22" s="18">
        <f t="shared" si="2"/>
        <v>0</v>
      </c>
      <c r="G22" s="23"/>
      <c r="H22" s="18">
        <f t="shared" si="3"/>
        <v>0</v>
      </c>
      <c r="I22" s="23"/>
      <c r="J22" s="18">
        <f t="shared" si="4"/>
        <v>0</v>
      </c>
      <c r="K22" s="23"/>
      <c r="L22" s="18">
        <f t="shared" si="5"/>
        <v>0</v>
      </c>
      <c r="M22" s="23"/>
      <c r="N22" s="18">
        <f t="shared" si="6"/>
        <v>0</v>
      </c>
      <c r="O22" s="23"/>
      <c r="P22" s="18">
        <f t="shared" si="7"/>
        <v>0</v>
      </c>
      <c r="Q22" s="23">
        <v>0.2</v>
      </c>
      <c r="R22" s="18">
        <f t="shared" si="8"/>
        <v>11120.060505600002</v>
      </c>
      <c r="S22" s="23">
        <v>0.8</v>
      </c>
      <c r="T22" s="18">
        <f t="shared" si="9"/>
        <v>44480.242022400009</v>
      </c>
      <c r="U22" s="18">
        <f t="shared" si="1"/>
        <v>55600.302528000015</v>
      </c>
    </row>
    <row r="23" spans="1:21">
      <c r="A23" s="16">
        <v>17</v>
      </c>
      <c r="B23" s="22" t="str">
        <f>'PLANILHA ORIGINAL'!C395</f>
        <v>INSTALAÇÕES DE PROTEÇÃO CONTRA INCÊNDIO</v>
      </c>
      <c r="C23" s="18">
        <f>'PLANILHA ORIGINAL'!H395*1.2312</f>
        <v>77722.417944000001</v>
      </c>
      <c r="D23" s="19">
        <f t="shared" si="0"/>
        <v>2.204487841370107E-2</v>
      </c>
      <c r="E23" s="23"/>
      <c r="F23" s="18">
        <f t="shared" si="2"/>
        <v>0</v>
      </c>
      <c r="G23" s="23"/>
      <c r="H23" s="18">
        <f t="shared" si="3"/>
        <v>0</v>
      </c>
      <c r="I23" s="23"/>
      <c r="J23" s="18">
        <f t="shared" si="4"/>
        <v>0</v>
      </c>
      <c r="K23" s="23">
        <v>0.15</v>
      </c>
      <c r="L23" s="18">
        <f t="shared" si="5"/>
        <v>11658.362691599999</v>
      </c>
      <c r="M23" s="23">
        <v>0.15</v>
      </c>
      <c r="N23" s="18">
        <f t="shared" si="6"/>
        <v>11658.362691599999</v>
      </c>
      <c r="O23" s="23">
        <v>0.55000000000000004</v>
      </c>
      <c r="P23" s="18">
        <f t="shared" si="7"/>
        <v>42747.329869200003</v>
      </c>
      <c r="Q23" s="23">
        <v>0.1</v>
      </c>
      <c r="R23" s="18">
        <f t="shared" si="8"/>
        <v>7772.2417944000008</v>
      </c>
      <c r="S23" s="23">
        <v>0.05</v>
      </c>
      <c r="T23" s="18">
        <f t="shared" si="9"/>
        <v>3886.1208972000004</v>
      </c>
      <c r="U23" s="18">
        <f t="shared" si="1"/>
        <v>77722.417944000001</v>
      </c>
    </row>
    <row r="24" spans="1:21">
      <c r="A24" s="21">
        <v>18</v>
      </c>
      <c r="B24" s="22" t="str">
        <f>'PLANILHA ORIGINAL'!C458</f>
        <v>INSTALAÇÕES ELÉTRICAS - 220V</v>
      </c>
      <c r="C24" s="18">
        <f>'PLANILHA ORIGINAL'!H458*1.2312</f>
        <v>238555.51444800003</v>
      </c>
      <c r="D24" s="19">
        <f t="shared" si="0"/>
        <v>6.7662940114822392E-2</v>
      </c>
      <c r="E24" s="23"/>
      <c r="F24" s="18">
        <f t="shared" si="2"/>
        <v>0</v>
      </c>
      <c r="G24" s="23">
        <v>0.05</v>
      </c>
      <c r="H24" s="18">
        <f t="shared" si="3"/>
        <v>11927.775722400002</v>
      </c>
      <c r="I24" s="23">
        <v>0.05</v>
      </c>
      <c r="J24" s="18">
        <f t="shared" si="4"/>
        <v>11927.775722400002</v>
      </c>
      <c r="K24" s="23">
        <v>0.15</v>
      </c>
      <c r="L24" s="18">
        <f t="shared" si="5"/>
        <v>35783.327167200005</v>
      </c>
      <c r="M24" s="23">
        <v>0.15</v>
      </c>
      <c r="N24" s="18">
        <f t="shared" si="6"/>
        <v>35783.327167200005</v>
      </c>
      <c r="O24" s="23">
        <v>0.3</v>
      </c>
      <c r="P24" s="18">
        <f t="shared" si="7"/>
        <v>71566.654334400009</v>
      </c>
      <c r="Q24" s="23">
        <v>0.2</v>
      </c>
      <c r="R24" s="18">
        <f t="shared" si="8"/>
        <v>47711.102889600006</v>
      </c>
      <c r="S24" s="23">
        <v>0.1</v>
      </c>
      <c r="T24" s="18">
        <f t="shared" si="9"/>
        <v>23855.551444800003</v>
      </c>
      <c r="U24" s="18">
        <f t="shared" si="1"/>
        <v>238555.51444800006</v>
      </c>
    </row>
    <row r="25" spans="1:21">
      <c r="A25" s="16">
        <v>19</v>
      </c>
      <c r="B25" s="22" t="str">
        <f>'PLANILHA ORIGINAL'!C559</f>
        <v>INSTALAÇÕES DE CABEAMENTO ESTRUTURADO</v>
      </c>
      <c r="C25" s="18">
        <f>'PLANILHA ORIGINAL'!H559*1.2312</f>
        <v>63668.996351999995</v>
      </c>
      <c r="D25" s="19">
        <f t="shared" si="0"/>
        <v>1.8058821642856129E-2</v>
      </c>
      <c r="E25" s="23"/>
      <c r="F25" s="18">
        <f t="shared" si="2"/>
        <v>0</v>
      </c>
      <c r="G25" s="23"/>
      <c r="H25" s="18">
        <f t="shared" si="3"/>
        <v>0</v>
      </c>
      <c r="I25" s="23"/>
      <c r="J25" s="18">
        <f t="shared" si="4"/>
        <v>0</v>
      </c>
      <c r="K25" s="23"/>
      <c r="L25" s="18">
        <f t="shared" si="5"/>
        <v>0</v>
      </c>
      <c r="M25" s="23"/>
      <c r="N25" s="18">
        <f t="shared" si="6"/>
        <v>0</v>
      </c>
      <c r="O25" s="23"/>
      <c r="P25" s="18">
        <f t="shared" si="7"/>
        <v>0</v>
      </c>
      <c r="Q25" s="23">
        <v>0.3</v>
      </c>
      <c r="R25" s="18">
        <f t="shared" si="8"/>
        <v>19100.698905599998</v>
      </c>
      <c r="S25" s="23">
        <v>0.7</v>
      </c>
      <c r="T25" s="18">
        <f t="shared" si="9"/>
        <v>44568.297446399993</v>
      </c>
      <c r="U25" s="18">
        <f t="shared" si="1"/>
        <v>63668.996351999987</v>
      </c>
    </row>
    <row r="26" spans="1:21">
      <c r="A26" s="16">
        <v>20</v>
      </c>
      <c r="B26" s="22" t="str">
        <f>'PLANILHA ORIGINAL'!C593</f>
        <v>INSTALAÇÕES DO SISTEMA DE PROTEÇÃO CONTRA DESCARGAS ATMOSFÉRICAS (SPDA)</v>
      </c>
      <c r="C26" s="18">
        <f>'PLANILHA ORIGINAL'!H593*1.2312</f>
        <v>35651.661408</v>
      </c>
      <c r="D26" s="19">
        <f t="shared" si="0"/>
        <v>1.0112095863410683E-2</v>
      </c>
      <c r="E26" s="23"/>
      <c r="F26" s="18">
        <f t="shared" si="2"/>
        <v>0</v>
      </c>
      <c r="G26" s="23">
        <v>0.05</v>
      </c>
      <c r="H26" s="18">
        <f t="shared" si="3"/>
        <v>1782.5830704</v>
      </c>
      <c r="I26" s="23">
        <v>0.1</v>
      </c>
      <c r="J26" s="18">
        <f t="shared" si="4"/>
        <v>3565.1661408</v>
      </c>
      <c r="K26" s="23"/>
      <c r="L26" s="18">
        <f t="shared" si="5"/>
        <v>0</v>
      </c>
      <c r="M26" s="23"/>
      <c r="N26" s="18">
        <f t="shared" si="6"/>
        <v>0</v>
      </c>
      <c r="O26" s="23"/>
      <c r="P26" s="18">
        <f t="shared" si="7"/>
        <v>0</v>
      </c>
      <c r="Q26" s="23">
        <v>0.65</v>
      </c>
      <c r="R26" s="18">
        <f t="shared" si="8"/>
        <v>23173.5799152</v>
      </c>
      <c r="S26" s="23">
        <v>0.2</v>
      </c>
      <c r="T26" s="18">
        <f t="shared" si="9"/>
        <v>7130.3322816</v>
      </c>
      <c r="U26" s="18">
        <f t="shared" si="1"/>
        <v>35651.661408</v>
      </c>
    </row>
    <row r="27" spans="1:21">
      <c r="A27" s="21">
        <v>21</v>
      </c>
      <c r="B27" s="22" t="str">
        <f>'PLANILHA ORIGINAL'!C607</f>
        <v>INSTALAÇÕES DE CLIMATIZAÇÃO</v>
      </c>
      <c r="C27" s="18">
        <f>'PLANILHA ORIGINAL'!H607*1.2312</f>
        <v>34897.071239999997</v>
      </c>
      <c r="D27" s="19">
        <f t="shared" si="0"/>
        <v>9.8980669005222666E-3</v>
      </c>
      <c r="E27" s="23"/>
      <c r="F27" s="18">
        <f t="shared" si="2"/>
        <v>0</v>
      </c>
      <c r="G27" s="23"/>
      <c r="H27" s="18">
        <f t="shared" si="3"/>
        <v>0</v>
      </c>
      <c r="I27" s="23"/>
      <c r="J27" s="18">
        <f t="shared" si="4"/>
        <v>0</v>
      </c>
      <c r="K27" s="23">
        <v>0.3</v>
      </c>
      <c r="L27" s="18">
        <f t="shared" si="5"/>
        <v>10469.121372</v>
      </c>
      <c r="M27" s="23">
        <v>0.2</v>
      </c>
      <c r="N27" s="18">
        <f t="shared" si="6"/>
        <v>6979.414248</v>
      </c>
      <c r="O27" s="23"/>
      <c r="P27" s="18">
        <f t="shared" si="7"/>
        <v>0</v>
      </c>
      <c r="Q27" s="23"/>
      <c r="R27" s="18">
        <f t="shared" si="8"/>
        <v>0</v>
      </c>
      <c r="S27" s="23">
        <v>0.5</v>
      </c>
      <c r="T27" s="18">
        <f t="shared" si="9"/>
        <v>17448.535619999999</v>
      </c>
      <c r="U27" s="18">
        <f t="shared" si="1"/>
        <v>34897.071239999997</v>
      </c>
    </row>
    <row r="28" spans="1:21">
      <c r="A28" s="16">
        <v>23</v>
      </c>
      <c r="B28" s="22" t="str">
        <f>'PLANILHA ORIGINAL'!C644</f>
        <v>SERVIÇOS COMPLEMENTARES</v>
      </c>
      <c r="C28" s="18">
        <f>'PLANILHA ORIGINAL'!H644*1.2312</f>
        <v>89613.064368000007</v>
      </c>
      <c r="D28" s="19">
        <f t="shared" si="0"/>
        <v>2.5417494212482006E-2</v>
      </c>
      <c r="E28" s="23"/>
      <c r="F28" s="18">
        <f t="shared" si="2"/>
        <v>0</v>
      </c>
      <c r="G28" s="23"/>
      <c r="H28" s="18">
        <f t="shared" si="3"/>
        <v>0</v>
      </c>
      <c r="I28" s="23">
        <v>0.1</v>
      </c>
      <c r="J28" s="18">
        <f t="shared" si="4"/>
        <v>8961.3064368000014</v>
      </c>
      <c r="K28" s="23">
        <v>0.15</v>
      </c>
      <c r="L28" s="18">
        <f t="shared" si="5"/>
        <v>13441.9596552</v>
      </c>
      <c r="M28" s="23"/>
      <c r="N28" s="18">
        <f t="shared" si="6"/>
        <v>0</v>
      </c>
      <c r="O28" s="23"/>
      <c r="P28" s="18">
        <f t="shared" si="7"/>
        <v>0</v>
      </c>
      <c r="Q28" s="23">
        <v>0.5</v>
      </c>
      <c r="R28" s="18">
        <f t="shared" si="8"/>
        <v>44806.532184000003</v>
      </c>
      <c r="S28" s="23">
        <v>0.25</v>
      </c>
      <c r="T28" s="18">
        <f t="shared" si="9"/>
        <v>22403.266092000002</v>
      </c>
      <c r="U28" s="18">
        <f t="shared" si="1"/>
        <v>89613.064368000007</v>
      </c>
    </row>
    <row r="29" spans="1:21">
      <c r="A29" s="16">
        <v>24</v>
      </c>
      <c r="B29" s="22" t="str">
        <f>'PLANILHA ORIGINAL'!C655</f>
        <v>FECHAMENTO - MURO</v>
      </c>
      <c r="C29" s="18">
        <f>'PLANILHA ORIGINAL'!H655*1.2312</f>
        <v>167861.75875199997</v>
      </c>
      <c r="D29" s="19">
        <f t="shared" si="0"/>
        <v>4.7611643588650478E-2</v>
      </c>
      <c r="E29" s="23">
        <v>0.1</v>
      </c>
      <c r="F29" s="18">
        <f t="shared" si="2"/>
        <v>16786.175875199999</v>
      </c>
      <c r="G29" s="23">
        <v>0.15</v>
      </c>
      <c r="H29" s="18">
        <f t="shared" si="3"/>
        <v>25179.263812799993</v>
      </c>
      <c r="I29" s="23">
        <v>0.3</v>
      </c>
      <c r="J29" s="18">
        <f t="shared" si="4"/>
        <v>50358.527625599985</v>
      </c>
      <c r="K29" s="23">
        <v>0.3</v>
      </c>
      <c r="L29" s="18">
        <f t="shared" si="5"/>
        <v>50358.527625599985</v>
      </c>
      <c r="M29" s="23">
        <v>0.15</v>
      </c>
      <c r="N29" s="18">
        <f t="shared" si="6"/>
        <v>25179.263812799993</v>
      </c>
      <c r="O29" s="23"/>
      <c r="P29" s="18">
        <f t="shared" si="7"/>
        <v>0</v>
      </c>
      <c r="Q29" s="23"/>
      <c r="R29" s="18">
        <f t="shared" si="8"/>
        <v>0</v>
      </c>
      <c r="S29" s="23"/>
      <c r="T29" s="18">
        <f t="shared" si="9"/>
        <v>0</v>
      </c>
      <c r="U29" s="18">
        <f t="shared" si="1"/>
        <v>167861.75875199997</v>
      </c>
    </row>
    <row r="30" spans="1:21">
      <c r="A30" s="16">
        <v>25</v>
      </c>
      <c r="B30" s="22" t="str">
        <f>'PLANILHA ORIGINAL'!C701</f>
        <v>SERVIÇOS FINAIS</v>
      </c>
      <c r="C30" s="18">
        <f>'PLANILHA ORIGINAL'!H701*1.2312</f>
        <v>31235.802552000001</v>
      </c>
      <c r="D30" s="19">
        <f t="shared" si="0"/>
        <v>8.8595991687926007E-3</v>
      </c>
      <c r="E30" s="23"/>
      <c r="F30" s="18">
        <f t="shared" si="2"/>
        <v>0</v>
      </c>
      <c r="G30" s="23"/>
      <c r="H30" s="18">
        <f t="shared" si="3"/>
        <v>0</v>
      </c>
      <c r="I30" s="23"/>
      <c r="J30" s="18">
        <f t="shared" si="4"/>
        <v>0</v>
      </c>
      <c r="K30" s="23"/>
      <c r="L30" s="18">
        <f t="shared" si="5"/>
        <v>0</v>
      </c>
      <c r="M30" s="23"/>
      <c r="N30" s="18">
        <f t="shared" si="6"/>
        <v>0</v>
      </c>
      <c r="O30" s="23"/>
      <c r="P30" s="18">
        <f t="shared" si="7"/>
        <v>0</v>
      </c>
      <c r="Q30" s="23">
        <v>0.3</v>
      </c>
      <c r="R30" s="18">
        <f t="shared" si="8"/>
        <v>9370.7407655999996</v>
      </c>
      <c r="S30" s="23">
        <v>0.7</v>
      </c>
      <c r="T30" s="18">
        <f t="shared" si="9"/>
        <v>21865.061786399998</v>
      </c>
      <c r="U30" s="18">
        <f t="shared" si="1"/>
        <v>31235.802551999997</v>
      </c>
    </row>
    <row r="31" spans="1:21" ht="15.75">
      <c r="A31" s="63" t="s">
        <v>1858</v>
      </c>
      <c r="B31" s="63"/>
      <c r="C31" s="26"/>
      <c r="D31" s="27"/>
      <c r="E31" s="23">
        <f>F31/$C$32</f>
        <v>4.6247093628193223E-2</v>
      </c>
      <c r="F31" s="26">
        <f>SUM(F7:F30)</f>
        <v>163050.83984639999</v>
      </c>
      <c r="G31" s="23">
        <f>H31/$C$32</f>
        <v>0.10360837225114947</v>
      </c>
      <c r="H31" s="26">
        <f>SUM(H7:H30)</f>
        <v>365286.35175400006</v>
      </c>
      <c r="I31" s="23">
        <f>J31/$C$32</f>
        <v>0.18504882227745162</v>
      </c>
      <c r="J31" s="26">
        <f>SUM(J7:J30)</f>
        <v>652416.47675200016</v>
      </c>
      <c r="K31" s="23">
        <f>L31/$C$32</f>
        <v>0.20558117604027121</v>
      </c>
      <c r="L31" s="26">
        <f>SUM(L7:L30)</f>
        <v>724806.26954560005</v>
      </c>
      <c r="M31" s="23">
        <f>N31/$C$32</f>
        <v>0.17293629367204527</v>
      </c>
      <c r="N31" s="26">
        <f>SUM(N7:N30)</f>
        <v>609711.99941439996</v>
      </c>
      <c r="O31" s="23">
        <f>P31/$C$32</f>
        <v>0.12586166271629715</v>
      </c>
      <c r="P31" s="26">
        <f>SUM(P7:P30)</f>
        <v>443743.55662960006</v>
      </c>
      <c r="Q31" s="23">
        <f>R31/$C$32</f>
        <v>8.8790342983412041E-2</v>
      </c>
      <c r="R31" s="26">
        <f>SUM(R7:R30)</f>
        <v>313043.23921600002</v>
      </c>
      <c r="S31" s="23">
        <f>T31/$C$32</f>
        <v>7.192623643117993E-2</v>
      </c>
      <c r="T31" s="26">
        <f>SUM(T7:T30)</f>
        <v>253586.38429000002</v>
      </c>
      <c r="U31" s="18">
        <f>SUM(U7:U30)</f>
        <v>3525645.1174480007</v>
      </c>
    </row>
    <row r="32" spans="1:21" ht="15.75">
      <c r="A32" s="63" t="s">
        <v>1859</v>
      </c>
      <c r="B32" s="63"/>
      <c r="C32" s="28">
        <f>SUM(C7:C30)</f>
        <v>3525645.1174480007</v>
      </c>
      <c r="D32" s="29">
        <f>SUM(D7:D31)</f>
        <v>0.99999999999999989</v>
      </c>
      <c r="E32" s="23">
        <f>F32/C32</f>
        <v>4.6247093628193223E-2</v>
      </c>
      <c r="F32" s="26">
        <f>F31</f>
        <v>163050.83984639999</v>
      </c>
      <c r="G32" s="23">
        <f>H32/$C$32</f>
        <v>0.1498554658793427</v>
      </c>
      <c r="H32" s="26">
        <f>F32+H31</f>
        <v>528337.19160040002</v>
      </c>
      <c r="I32" s="23">
        <f>J32/$C$32</f>
        <v>0.33490428815679429</v>
      </c>
      <c r="J32" s="26">
        <f>H32+J31</f>
        <v>1180753.6683524002</v>
      </c>
      <c r="K32" s="23">
        <f>L32/$C$32</f>
        <v>0.54048546419706556</v>
      </c>
      <c r="L32" s="26">
        <f>J32+L31</f>
        <v>1905559.9378980002</v>
      </c>
      <c r="M32" s="23">
        <f>N32/$C$32</f>
        <v>0.71342175786911066</v>
      </c>
      <c r="N32" s="26">
        <f>L32+N31</f>
        <v>2515271.9373124</v>
      </c>
      <c r="O32" s="23">
        <f>P32/$C$32</f>
        <v>0.83928342058540784</v>
      </c>
      <c r="P32" s="26">
        <f>N32+P31</f>
        <v>2959015.493942</v>
      </c>
      <c r="Q32" s="23">
        <f>R32/$C$32</f>
        <v>0.92807376356881988</v>
      </c>
      <c r="R32" s="26">
        <f>P32+R31</f>
        <v>3272058.7331579998</v>
      </c>
      <c r="S32" s="23">
        <f>T32/$C$32</f>
        <v>0.99999999999999978</v>
      </c>
      <c r="T32" s="26">
        <f>R32+T31</f>
        <v>3525645.1174479998</v>
      </c>
      <c r="U32" s="28">
        <f>U31</f>
        <v>3525645.1174480007</v>
      </c>
    </row>
    <row r="33" spans="1:21" ht="15">
      <c r="A33" s="59" t="s">
        <v>1860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1"/>
    </row>
    <row r="34" spans="1:21" ht="15">
      <c r="A34" s="59" t="s">
        <v>1861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1"/>
    </row>
    <row r="35" spans="1:21" ht="15">
      <c r="A35" s="59" t="s">
        <v>1862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1"/>
    </row>
    <row r="41" spans="1:21">
      <c r="B41" s="11" t="s">
        <v>1863</v>
      </c>
    </row>
    <row r="42" spans="1:21">
      <c r="B42" s="11" t="s">
        <v>1864</v>
      </c>
    </row>
  </sheetData>
  <mergeCells count="24">
    <mergeCell ref="A35:U35"/>
    <mergeCell ref="U5:U6"/>
    <mergeCell ref="A31:B31"/>
    <mergeCell ref="A32:B32"/>
    <mergeCell ref="A33:U33"/>
    <mergeCell ref="A34:U34"/>
    <mergeCell ref="I5:J5"/>
    <mergeCell ref="K5:L5"/>
    <mergeCell ref="M5:N5"/>
    <mergeCell ref="O5:P5"/>
    <mergeCell ref="Q5:R5"/>
    <mergeCell ref="S5:T5"/>
    <mergeCell ref="A5:A6"/>
    <mergeCell ref="B5:B6"/>
    <mergeCell ref="C5:C6"/>
    <mergeCell ref="D5:D6"/>
    <mergeCell ref="E5:F5"/>
    <mergeCell ref="G5:H5"/>
    <mergeCell ref="A1:U1"/>
    <mergeCell ref="B2:H2"/>
    <mergeCell ref="I2:U2"/>
    <mergeCell ref="B3:H3"/>
    <mergeCell ref="I3:U3"/>
    <mergeCell ref="B4:U4"/>
  </mergeCells>
  <pageMargins left="0.511811024" right="0.511811024" top="0.78740157499999996" bottom="0.78740157499999996" header="0.31496062000000002" footer="0.31496062000000002"/>
  <pageSetup paperSize="9" scale="43" orientation="landscape" r:id="rId1"/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outlinePr summaryBelow="0"/>
  </sheetPr>
  <dimension ref="A2:K715"/>
  <sheetViews>
    <sheetView tabSelected="1" view="pageBreakPreview" zoomScale="145" zoomScaleNormal="145" zoomScaleSheetLayoutView="145" workbookViewId="0">
      <selection activeCell="J707" sqref="J707"/>
    </sheetView>
  </sheetViews>
  <sheetFormatPr defaultRowHeight="14.25"/>
  <cols>
    <col min="1" max="1" width="4.875" bestFit="1" customWidth="1"/>
    <col min="2" max="2" width="5.75" bestFit="1" customWidth="1"/>
    <col min="3" max="3" width="42.625" bestFit="1"/>
    <col min="4" max="4" width="9.375" customWidth="1"/>
    <col min="5" max="5" width="8.375" customWidth="1"/>
    <col min="6" max="6" width="10.375" customWidth="1"/>
    <col min="7" max="8" width="12.5" customWidth="1"/>
    <col min="10" max="10" width="11.75" bestFit="1" customWidth="1"/>
  </cols>
  <sheetData>
    <row r="2" spans="1:10" ht="15.75" customHeight="1">
      <c r="A2" s="71" t="s">
        <v>1867</v>
      </c>
      <c r="B2" s="71"/>
      <c r="C2" s="71"/>
      <c r="D2" s="71"/>
      <c r="E2" s="71"/>
      <c r="F2" s="71"/>
      <c r="G2" s="71"/>
      <c r="H2" s="71"/>
    </row>
    <row r="3" spans="1:10">
      <c r="A3" s="70" t="s">
        <v>1865</v>
      </c>
      <c r="B3" s="70"/>
      <c r="C3" s="70"/>
      <c r="D3" s="70"/>
      <c r="E3" s="70" t="s">
        <v>1869</v>
      </c>
      <c r="F3" s="70"/>
      <c r="G3" s="70"/>
      <c r="H3" s="70"/>
    </row>
    <row r="4" spans="1:10">
      <c r="A4" s="67" t="s">
        <v>1842</v>
      </c>
      <c r="B4" s="67"/>
      <c r="C4" s="67"/>
      <c r="D4" s="67"/>
      <c r="E4" s="4"/>
      <c r="F4" s="4"/>
      <c r="G4" s="68" t="s">
        <v>1866</v>
      </c>
      <c r="H4" s="68"/>
    </row>
    <row r="5" spans="1:10">
      <c r="A5" s="4"/>
      <c r="B5" s="4"/>
      <c r="C5" s="4"/>
      <c r="D5" s="4"/>
      <c r="E5" s="4"/>
      <c r="F5" s="4"/>
      <c r="G5" s="69" t="s">
        <v>1868</v>
      </c>
      <c r="H5" s="69"/>
    </row>
    <row r="6" spans="1:10" ht="9.9499999999999993" customHeight="1">
      <c r="A6" s="1"/>
      <c r="B6" s="77" t="s">
        <v>0</v>
      </c>
      <c r="C6" s="77"/>
      <c r="D6" s="77"/>
      <c r="E6" s="77"/>
      <c r="F6" s="77"/>
      <c r="G6" s="77"/>
      <c r="H6" s="1"/>
    </row>
    <row r="7" spans="1:10" ht="21.95" customHeight="1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7"/>
      <c r="J7" s="5"/>
    </row>
    <row r="8" spans="1:10" ht="14.25" customHeight="1">
      <c r="A8" s="32" t="s">
        <v>9</v>
      </c>
      <c r="B8" s="33"/>
      <c r="C8" s="33" t="s">
        <v>10</v>
      </c>
      <c r="D8" s="33"/>
      <c r="E8" s="33"/>
      <c r="F8" s="30">
        <v>1</v>
      </c>
      <c r="G8" s="31">
        <v>86617.12</v>
      </c>
      <c r="H8" s="31">
        <v>86617.12</v>
      </c>
      <c r="I8" s="7"/>
      <c r="J8" s="9"/>
    </row>
    <row r="9" spans="1:10" ht="16.5">
      <c r="A9" s="35" t="s">
        <v>11</v>
      </c>
      <c r="B9" s="36" t="s">
        <v>12</v>
      </c>
      <c r="C9" s="37" t="s">
        <v>13</v>
      </c>
      <c r="D9" s="36" t="s">
        <v>14</v>
      </c>
      <c r="E9" s="36" t="s">
        <v>15</v>
      </c>
      <c r="F9" s="38">
        <v>6.48</v>
      </c>
      <c r="G9" s="39">
        <v>502.36</v>
      </c>
      <c r="H9" s="40">
        <f>G9*F9</f>
        <v>3255.2928000000002</v>
      </c>
      <c r="I9" s="7"/>
      <c r="J9" s="10"/>
    </row>
    <row r="10" spans="1:10">
      <c r="A10" s="35" t="s">
        <v>16</v>
      </c>
      <c r="B10" s="36" t="s">
        <v>17</v>
      </c>
      <c r="C10" s="37" t="s">
        <v>18</v>
      </c>
      <c r="D10" s="36" t="s">
        <v>14</v>
      </c>
      <c r="E10" s="36" t="s">
        <v>15</v>
      </c>
      <c r="F10" s="38">
        <v>391.6</v>
      </c>
      <c r="G10" s="39">
        <v>86.27</v>
      </c>
      <c r="H10" s="40">
        <f t="shared" ref="H10:H16" si="0">G10*F10</f>
        <v>33783.332000000002</v>
      </c>
      <c r="J10" s="5"/>
    </row>
    <row r="11" spans="1:10" ht="24.75">
      <c r="A11" s="35" t="s">
        <v>19</v>
      </c>
      <c r="B11" s="36" t="s">
        <v>20</v>
      </c>
      <c r="C11" s="37" t="s">
        <v>21</v>
      </c>
      <c r="D11" s="36" t="s">
        <v>14</v>
      </c>
      <c r="E11" s="36" t="s">
        <v>22</v>
      </c>
      <c r="F11" s="38">
        <v>1</v>
      </c>
      <c r="G11" s="39">
        <v>2012.87</v>
      </c>
      <c r="H11" s="40">
        <f t="shared" si="0"/>
        <v>2012.87</v>
      </c>
      <c r="J11" s="5"/>
    </row>
    <row r="12" spans="1:10">
      <c r="A12" s="35" t="s">
        <v>23</v>
      </c>
      <c r="B12" s="36" t="s">
        <v>24</v>
      </c>
      <c r="C12" s="37" t="s">
        <v>25</v>
      </c>
      <c r="D12" s="36" t="s">
        <v>26</v>
      </c>
      <c r="E12" s="36" t="s">
        <v>22</v>
      </c>
      <c r="F12" s="38">
        <v>1</v>
      </c>
      <c r="G12" s="39">
        <v>3118.51</v>
      </c>
      <c r="H12" s="40">
        <f t="shared" si="0"/>
        <v>3118.51</v>
      </c>
    </row>
    <row r="13" spans="1:10" ht="16.5">
      <c r="A13" s="35" t="s">
        <v>27</v>
      </c>
      <c r="B13" s="36" t="s">
        <v>28</v>
      </c>
      <c r="C13" s="37" t="s">
        <v>29</v>
      </c>
      <c r="D13" s="36" t="s">
        <v>14</v>
      </c>
      <c r="E13" s="36" t="s">
        <v>30</v>
      </c>
      <c r="F13" s="38">
        <v>220</v>
      </c>
      <c r="G13" s="39">
        <v>73.319999999999993</v>
      </c>
      <c r="H13" s="40">
        <f t="shared" si="0"/>
        <v>16130.399999999998</v>
      </c>
    </row>
    <row r="14" spans="1:10" ht="24.75">
      <c r="A14" s="35" t="s">
        <v>31</v>
      </c>
      <c r="B14" s="36" t="s">
        <v>33</v>
      </c>
      <c r="C14" s="37" t="s">
        <v>34</v>
      </c>
      <c r="D14" s="36" t="s">
        <v>26</v>
      </c>
      <c r="E14" s="36" t="s">
        <v>35</v>
      </c>
      <c r="F14" s="38">
        <v>8</v>
      </c>
      <c r="G14" s="39">
        <v>1169.71</v>
      </c>
      <c r="H14" s="40">
        <f t="shared" si="0"/>
        <v>9357.68</v>
      </c>
    </row>
    <row r="15" spans="1:10" ht="24.75">
      <c r="A15" s="35" t="s">
        <v>32</v>
      </c>
      <c r="B15" s="36" t="s">
        <v>37</v>
      </c>
      <c r="C15" s="37" t="s">
        <v>38</v>
      </c>
      <c r="D15" s="36" t="s">
        <v>26</v>
      </c>
      <c r="E15" s="36" t="s">
        <v>35</v>
      </c>
      <c r="F15" s="38">
        <v>8</v>
      </c>
      <c r="G15" s="39">
        <v>956.42</v>
      </c>
      <c r="H15" s="40">
        <f t="shared" si="0"/>
        <v>7651.36</v>
      </c>
    </row>
    <row r="16" spans="1:10" ht="24.75">
      <c r="A16" s="35" t="s">
        <v>36</v>
      </c>
      <c r="B16" s="36" t="s">
        <v>39</v>
      </c>
      <c r="C16" s="37" t="s">
        <v>40</v>
      </c>
      <c r="D16" s="36" t="s">
        <v>26</v>
      </c>
      <c r="E16" s="36" t="s">
        <v>35</v>
      </c>
      <c r="F16" s="38">
        <v>8</v>
      </c>
      <c r="G16" s="39">
        <v>1413.46</v>
      </c>
      <c r="H16" s="40">
        <f t="shared" si="0"/>
        <v>11307.68</v>
      </c>
    </row>
    <row r="17" spans="1:8" ht="14.25" customHeight="1">
      <c r="A17" s="32" t="s">
        <v>41</v>
      </c>
      <c r="B17" s="33"/>
      <c r="C17" s="33" t="s">
        <v>42</v>
      </c>
      <c r="D17" s="33"/>
      <c r="E17" s="33"/>
      <c r="F17" s="30">
        <v>1</v>
      </c>
      <c r="G17" s="31">
        <v>86149.69</v>
      </c>
      <c r="H17" s="31">
        <v>86149.7</v>
      </c>
    </row>
    <row r="18" spans="1:8" ht="24.75">
      <c r="A18" s="35" t="s">
        <v>43</v>
      </c>
      <c r="B18" s="36" t="s">
        <v>44</v>
      </c>
      <c r="C18" s="37" t="s">
        <v>45</v>
      </c>
      <c r="D18" s="36" t="s">
        <v>14</v>
      </c>
      <c r="E18" s="36" t="s">
        <v>15</v>
      </c>
      <c r="F18" s="38">
        <v>1800</v>
      </c>
      <c r="G18" s="39">
        <v>0.7</v>
      </c>
      <c r="H18" s="40">
        <f>G18*F18</f>
        <v>1260</v>
      </c>
    </row>
    <row r="19" spans="1:8" ht="24.75">
      <c r="A19" s="35" t="s">
        <v>46</v>
      </c>
      <c r="B19" s="36" t="s">
        <v>47</v>
      </c>
      <c r="C19" s="37" t="s">
        <v>48</v>
      </c>
      <c r="D19" s="36" t="s">
        <v>14</v>
      </c>
      <c r="E19" s="36" t="s">
        <v>49</v>
      </c>
      <c r="F19" s="38">
        <v>360</v>
      </c>
      <c r="G19" s="39">
        <v>76.58</v>
      </c>
      <c r="H19" s="40">
        <f t="shared" ref="H19:H24" si="1">G19*F19</f>
        <v>27568.799999999999</v>
      </c>
    </row>
    <row r="20" spans="1:8" ht="24.75">
      <c r="A20" s="35" t="s">
        <v>50</v>
      </c>
      <c r="B20" s="36" t="s">
        <v>51</v>
      </c>
      <c r="C20" s="37" t="s">
        <v>52</v>
      </c>
      <c r="D20" s="36" t="s">
        <v>14</v>
      </c>
      <c r="E20" s="36" t="s">
        <v>49</v>
      </c>
      <c r="F20" s="38">
        <v>360.09</v>
      </c>
      <c r="G20" s="39">
        <v>44.55</v>
      </c>
      <c r="H20" s="40">
        <f t="shared" si="1"/>
        <v>16042.009499999998</v>
      </c>
    </row>
    <row r="21" spans="1:8" ht="24.75">
      <c r="A21" s="35" t="s">
        <v>53</v>
      </c>
      <c r="B21" s="36" t="s">
        <v>54</v>
      </c>
      <c r="C21" s="37" t="s">
        <v>55</v>
      </c>
      <c r="D21" s="36" t="s">
        <v>14</v>
      </c>
      <c r="E21" s="36" t="s">
        <v>49</v>
      </c>
      <c r="F21" s="38">
        <v>167.93</v>
      </c>
      <c r="G21" s="39">
        <v>57.13</v>
      </c>
      <c r="H21" s="40">
        <f t="shared" si="1"/>
        <v>9593.8409000000011</v>
      </c>
    </row>
    <row r="22" spans="1:8" ht="16.5">
      <c r="A22" s="35" t="s">
        <v>56</v>
      </c>
      <c r="B22" s="36" t="s">
        <v>57</v>
      </c>
      <c r="C22" s="37" t="s">
        <v>58</v>
      </c>
      <c r="D22" s="36" t="s">
        <v>14</v>
      </c>
      <c r="E22" s="36" t="s">
        <v>15</v>
      </c>
      <c r="F22" s="38">
        <v>828.96</v>
      </c>
      <c r="G22" s="39">
        <v>6.93</v>
      </c>
      <c r="H22" s="40">
        <f t="shared" si="1"/>
        <v>5744.6927999999998</v>
      </c>
    </row>
    <row r="23" spans="1:8" ht="33">
      <c r="A23" s="35" t="s">
        <v>59</v>
      </c>
      <c r="B23" s="36" t="s">
        <v>60</v>
      </c>
      <c r="C23" s="37" t="s">
        <v>61</v>
      </c>
      <c r="D23" s="36" t="s">
        <v>14</v>
      </c>
      <c r="E23" s="36" t="s">
        <v>49</v>
      </c>
      <c r="F23" s="38">
        <v>465.54</v>
      </c>
      <c r="G23" s="39">
        <v>28.99</v>
      </c>
      <c r="H23" s="40">
        <f t="shared" si="1"/>
        <v>13496.0046</v>
      </c>
    </row>
    <row r="24" spans="1:8" ht="16.5">
      <c r="A24" s="35" t="s">
        <v>62</v>
      </c>
      <c r="B24" s="36" t="s">
        <v>63</v>
      </c>
      <c r="C24" s="37" t="s">
        <v>64</v>
      </c>
      <c r="D24" s="36" t="s">
        <v>14</v>
      </c>
      <c r="E24" s="36" t="s">
        <v>49</v>
      </c>
      <c r="F24" s="38">
        <v>153.9</v>
      </c>
      <c r="G24" s="39">
        <v>80.86</v>
      </c>
      <c r="H24" s="40">
        <f t="shared" si="1"/>
        <v>12444.354000000001</v>
      </c>
    </row>
    <row r="25" spans="1:8" ht="20.100000000000001" customHeight="1">
      <c r="A25" s="32" t="s">
        <v>65</v>
      </c>
      <c r="B25" s="33"/>
      <c r="C25" s="33" t="s">
        <v>66</v>
      </c>
      <c r="D25" s="33"/>
      <c r="E25" s="33"/>
      <c r="F25" s="30">
        <v>1</v>
      </c>
      <c r="G25" s="31">
        <v>119467.83</v>
      </c>
      <c r="H25" s="31">
        <f>H26+H29+H37</f>
        <v>119467.83</v>
      </c>
    </row>
    <row r="26" spans="1:8" ht="20.100000000000001" customHeight="1">
      <c r="A26" s="32" t="s">
        <v>67</v>
      </c>
      <c r="B26" s="76" t="s">
        <v>68</v>
      </c>
      <c r="C26" s="76"/>
      <c r="D26" s="76"/>
      <c r="E26" s="76"/>
      <c r="F26" s="30">
        <v>1</v>
      </c>
      <c r="G26" s="31">
        <v>40318.239999999998</v>
      </c>
      <c r="H26" s="31">
        <f>SUM(H27:H28)</f>
        <v>40318.239999999998</v>
      </c>
    </row>
    <row r="27" spans="1:8" ht="24.75">
      <c r="A27" s="35" t="s">
        <v>69</v>
      </c>
      <c r="B27" s="36" t="s">
        <v>70</v>
      </c>
      <c r="C27" s="37" t="s">
        <v>71</v>
      </c>
      <c r="D27" s="36" t="s">
        <v>14</v>
      </c>
      <c r="E27" s="36" t="s">
        <v>30</v>
      </c>
      <c r="F27" s="38">
        <v>590</v>
      </c>
      <c r="G27" s="39">
        <v>64.59</v>
      </c>
      <c r="H27" s="40">
        <v>38108.1</v>
      </c>
    </row>
    <row r="28" spans="1:8" ht="16.5">
      <c r="A28" s="35" t="s">
        <v>72</v>
      </c>
      <c r="B28" s="36" t="s">
        <v>73</v>
      </c>
      <c r="C28" s="37" t="s">
        <v>74</v>
      </c>
      <c r="D28" s="36" t="s">
        <v>14</v>
      </c>
      <c r="E28" s="36" t="s">
        <v>22</v>
      </c>
      <c r="F28" s="38">
        <v>118</v>
      </c>
      <c r="G28" s="39">
        <v>18.73</v>
      </c>
      <c r="H28" s="40">
        <v>2210.14</v>
      </c>
    </row>
    <row r="29" spans="1:8" ht="20.100000000000001" customHeight="1">
      <c r="A29" s="32" t="s">
        <v>75</v>
      </c>
      <c r="B29" s="76" t="s">
        <v>76</v>
      </c>
      <c r="C29" s="76"/>
      <c r="D29" s="76"/>
      <c r="E29" s="76"/>
      <c r="F29" s="30">
        <v>1</v>
      </c>
      <c r="G29" s="31">
        <v>6617.65</v>
      </c>
      <c r="H29" s="31">
        <f>SUM(H30:H36)</f>
        <v>6617.65</v>
      </c>
    </row>
    <row r="30" spans="1:8" ht="16.5">
      <c r="A30" s="35" t="s">
        <v>77</v>
      </c>
      <c r="B30" s="36" t="s">
        <v>78</v>
      </c>
      <c r="C30" s="37" t="s">
        <v>79</v>
      </c>
      <c r="D30" s="36" t="s">
        <v>14</v>
      </c>
      <c r="E30" s="36" t="s">
        <v>49</v>
      </c>
      <c r="F30" s="38">
        <v>0.59</v>
      </c>
      <c r="G30" s="39">
        <v>273.45</v>
      </c>
      <c r="H30" s="40">
        <v>161.34</v>
      </c>
    </row>
    <row r="31" spans="1:8" ht="16.5">
      <c r="A31" s="35" t="s">
        <v>80</v>
      </c>
      <c r="B31" s="36" t="s">
        <v>81</v>
      </c>
      <c r="C31" s="37" t="s">
        <v>82</v>
      </c>
      <c r="D31" s="36" t="s">
        <v>14</v>
      </c>
      <c r="E31" s="36" t="s">
        <v>15</v>
      </c>
      <c r="F31" s="38">
        <v>7.8</v>
      </c>
      <c r="G31" s="39">
        <v>43.38</v>
      </c>
      <c r="H31" s="40">
        <v>338.36</v>
      </c>
    </row>
    <row r="32" spans="1:8" ht="16.5">
      <c r="A32" s="35" t="s">
        <v>83</v>
      </c>
      <c r="B32" s="36" t="s">
        <v>84</v>
      </c>
      <c r="C32" s="37" t="s">
        <v>85</v>
      </c>
      <c r="D32" s="36" t="s">
        <v>14</v>
      </c>
      <c r="E32" s="36" t="s">
        <v>15</v>
      </c>
      <c r="F32" s="38">
        <v>17.3</v>
      </c>
      <c r="G32" s="39">
        <v>142.91</v>
      </c>
      <c r="H32" s="40">
        <v>2472.34</v>
      </c>
    </row>
    <row r="33" spans="1:8" ht="16.5">
      <c r="A33" s="35" t="s">
        <v>86</v>
      </c>
      <c r="B33" s="36" t="s">
        <v>87</v>
      </c>
      <c r="C33" s="37" t="s">
        <v>88</v>
      </c>
      <c r="D33" s="36" t="s">
        <v>14</v>
      </c>
      <c r="E33" s="36" t="s">
        <v>89</v>
      </c>
      <c r="F33" s="38">
        <v>61.15</v>
      </c>
      <c r="G33" s="39">
        <v>14.53</v>
      </c>
      <c r="H33" s="40">
        <v>888.51</v>
      </c>
    </row>
    <row r="34" spans="1:8" ht="16.5">
      <c r="A34" s="35" t="s">
        <v>90</v>
      </c>
      <c r="B34" s="36" t="s">
        <v>91</v>
      </c>
      <c r="C34" s="37" t="s">
        <v>92</v>
      </c>
      <c r="D34" s="36" t="s">
        <v>14</v>
      </c>
      <c r="E34" s="36" t="s">
        <v>89</v>
      </c>
      <c r="F34" s="38">
        <v>54.79</v>
      </c>
      <c r="G34" s="39">
        <v>12.87</v>
      </c>
      <c r="H34" s="40">
        <v>705.15</v>
      </c>
    </row>
    <row r="35" spans="1:8" ht="16.5">
      <c r="A35" s="35" t="s">
        <v>93</v>
      </c>
      <c r="B35" s="36" t="s">
        <v>94</v>
      </c>
      <c r="C35" s="37" t="s">
        <v>95</v>
      </c>
      <c r="D35" s="36" t="s">
        <v>14</v>
      </c>
      <c r="E35" s="36" t="s">
        <v>89</v>
      </c>
      <c r="F35" s="38">
        <v>15.34</v>
      </c>
      <c r="G35" s="39">
        <v>17.39</v>
      </c>
      <c r="H35" s="40">
        <v>266.76</v>
      </c>
    </row>
    <row r="36" spans="1:8" ht="16.5">
      <c r="A36" s="35" t="s">
        <v>96</v>
      </c>
      <c r="B36" s="36" t="s">
        <v>97</v>
      </c>
      <c r="C36" s="37" t="s">
        <v>98</v>
      </c>
      <c r="D36" s="36" t="s">
        <v>14</v>
      </c>
      <c r="E36" s="36" t="s">
        <v>49</v>
      </c>
      <c r="F36" s="38">
        <v>2.14</v>
      </c>
      <c r="G36" s="39">
        <v>834.2</v>
      </c>
      <c r="H36" s="40">
        <v>1785.19</v>
      </c>
    </row>
    <row r="37" spans="1:8" ht="20.100000000000001" customHeight="1">
      <c r="A37" s="32" t="s">
        <v>99</v>
      </c>
      <c r="B37" s="76" t="s">
        <v>100</v>
      </c>
      <c r="C37" s="76"/>
      <c r="D37" s="76"/>
      <c r="E37" s="76"/>
      <c r="F37" s="30">
        <v>1</v>
      </c>
      <c r="G37" s="31">
        <v>72531.94</v>
      </c>
      <c r="H37" s="31">
        <f>SUM(H38:H44)</f>
        <v>72531.94</v>
      </c>
    </row>
    <row r="38" spans="1:8" ht="16.5">
      <c r="A38" s="35" t="s">
        <v>101</v>
      </c>
      <c r="B38" s="36" t="s">
        <v>78</v>
      </c>
      <c r="C38" s="37" t="s">
        <v>79</v>
      </c>
      <c r="D38" s="36" t="s">
        <v>14</v>
      </c>
      <c r="E38" s="36" t="s">
        <v>49</v>
      </c>
      <c r="F38" s="38">
        <v>13.14</v>
      </c>
      <c r="G38" s="39">
        <v>273.45</v>
      </c>
      <c r="H38" s="40">
        <v>3593.13</v>
      </c>
    </row>
    <row r="39" spans="1:8" ht="16.5">
      <c r="A39" s="35" t="s">
        <v>102</v>
      </c>
      <c r="B39" s="36" t="s">
        <v>81</v>
      </c>
      <c r="C39" s="37" t="s">
        <v>82</v>
      </c>
      <c r="D39" s="36" t="s">
        <v>14</v>
      </c>
      <c r="E39" s="36" t="s">
        <v>15</v>
      </c>
      <c r="F39" s="38">
        <v>262.75</v>
      </c>
      <c r="G39" s="39">
        <v>43.38</v>
      </c>
      <c r="H39" s="40">
        <v>11398.1</v>
      </c>
    </row>
    <row r="40" spans="1:8" ht="16.5">
      <c r="A40" s="35" t="s">
        <v>103</v>
      </c>
      <c r="B40" s="36" t="s">
        <v>104</v>
      </c>
      <c r="C40" s="37" t="s">
        <v>105</v>
      </c>
      <c r="D40" s="36" t="s">
        <v>14</v>
      </c>
      <c r="E40" s="36" t="s">
        <v>15</v>
      </c>
      <c r="F40" s="38">
        <v>233.83</v>
      </c>
      <c r="G40" s="39">
        <v>82.95</v>
      </c>
      <c r="H40" s="40">
        <v>19396.2</v>
      </c>
    </row>
    <row r="41" spans="1:8" ht="16.5">
      <c r="A41" s="35" t="s">
        <v>106</v>
      </c>
      <c r="B41" s="36" t="s">
        <v>107</v>
      </c>
      <c r="C41" s="37" t="s">
        <v>108</v>
      </c>
      <c r="D41" s="36" t="s">
        <v>14</v>
      </c>
      <c r="E41" s="36" t="s">
        <v>89</v>
      </c>
      <c r="F41" s="38">
        <v>273.60000000000002</v>
      </c>
      <c r="G41" s="39">
        <v>18.559999999999999</v>
      </c>
      <c r="H41" s="40">
        <v>5078.0200000000004</v>
      </c>
    </row>
    <row r="42" spans="1:8" ht="16.5">
      <c r="A42" s="35" t="s">
        <v>109</v>
      </c>
      <c r="B42" s="36" t="s">
        <v>110</v>
      </c>
      <c r="C42" s="37" t="s">
        <v>111</v>
      </c>
      <c r="D42" s="36" t="s">
        <v>14</v>
      </c>
      <c r="E42" s="36" t="s">
        <v>89</v>
      </c>
      <c r="F42" s="38">
        <v>437.16</v>
      </c>
      <c r="G42" s="39">
        <v>14.31</v>
      </c>
      <c r="H42" s="40">
        <v>6255.76</v>
      </c>
    </row>
    <row r="43" spans="1:8">
      <c r="A43" s="35" t="s">
        <v>112</v>
      </c>
      <c r="B43" s="36" t="s">
        <v>113</v>
      </c>
      <c r="C43" s="37" t="s">
        <v>114</v>
      </c>
      <c r="D43" s="36" t="s">
        <v>14</v>
      </c>
      <c r="E43" s="36" t="s">
        <v>89</v>
      </c>
      <c r="F43" s="38">
        <v>194.57</v>
      </c>
      <c r="G43" s="39">
        <v>20.94</v>
      </c>
      <c r="H43" s="40">
        <v>4074.3</v>
      </c>
    </row>
    <row r="44" spans="1:8" ht="24.75">
      <c r="A44" s="35" t="s">
        <v>115</v>
      </c>
      <c r="B44" s="36" t="s">
        <v>116</v>
      </c>
      <c r="C44" s="37" t="s">
        <v>117</v>
      </c>
      <c r="D44" s="36" t="s">
        <v>14</v>
      </c>
      <c r="E44" s="36" t="s">
        <v>49</v>
      </c>
      <c r="F44" s="38">
        <v>28.47</v>
      </c>
      <c r="G44" s="39">
        <v>798.61</v>
      </c>
      <c r="H44" s="40">
        <v>22736.43</v>
      </c>
    </row>
    <row r="45" spans="1:8" ht="20.100000000000001" customHeight="1">
      <c r="A45" s="32" t="s">
        <v>118</v>
      </c>
      <c r="B45" s="33"/>
      <c r="C45" s="33" t="s">
        <v>119</v>
      </c>
      <c r="D45" s="33"/>
      <c r="E45" s="33"/>
      <c r="F45" s="30">
        <v>1</v>
      </c>
      <c r="G45" s="31">
        <v>440522.64</v>
      </c>
      <c r="H45" s="31">
        <f>H46+H55+H61+H69+H77</f>
        <v>273659.96999999997</v>
      </c>
    </row>
    <row r="46" spans="1:8" ht="20.100000000000001" customHeight="1">
      <c r="A46" s="32" t="s">
        <v>120</v>
      </c>
      <c r="B46" s="76" t="s">
        <v>121</v>
      </c>
      <c r="C46" s="76"/>
      <c r="D46" s="76"/>
      <c r="E46" s="76"/>
      <c r="F46" s="30">
        <v>1</v>
      </c>
      <c r="G46" s="31">
        <v>110930.04</v>
      </c>
      <c r="H46" s="31">
        <f>SUM(H47:H54)</f>
        <v>110930.04000000001</v>
      </c>
    </row>
    <row r="47" spans="1:8" ht="16.5">
      <c r="A47" s="35" t="s">
        <v>122</v>
      </c>
      <c r="B47" s="36" t="s">
        <v>78</v>
      </c>
      <c r="C47" s="37" t="s">
        <v>79</v>
      </c>
      <c r="D47" s="36" t="s">
        <v>14</v>
      </c>
      <c r="E47" s="36" t="s">
        <v>49</v>
      </c>
      <c r="F47" s="38">
        <v>27.57</v>
      </c>
      <c r="G47" s="39">
        <v>273.45</v>
      </c>
      <c r="H47" s="40">
        <v>7539.02</v>
      </c>
    </row>
    <row r="48" spans="1:8" ht="16.5">
      <c r="A48" s="35" t="s">
        <v>123</v>
      </c>
      <c r="B48" s="36" t="s">
        <v>81</v>
      </c>
      <c r="C48" s="37" t="s">
        <v>82</v>
      </c>
      <c r="D48" s="36" t="s">
        <v>14</v>
      </c>
      <c r="E48" s="36" t="s">
        <v>15</v>
      </c>
      <c r="F48" s="38">
        <v>551.45000000000005</v>
      </c>
      <c r="G48" s="39">
        <v>43.38</v>
      </c>
      <c r="H48" s="40">
        <v>23921.9</v>
      </c>
    </row>
    <row r="49" spans="1:8" ht="16.5">
      <c r="A49" s="35" t="s">
        <v>124</v>
      </c>
      <c r="B49" s="36" t="s">
        <v>125</v>
      </c>
      <c r="C49" s="37" t="s">
        <v>126</v>
      </c>
      <c r="D49" s="36" t="s">
        <v>14</v>
      </c>
      <c r="E49" s="36" t="s">
        <v>15</v>
      </c>
      <c r="F49" s="38">
        <v>331.58</v>
      </c>
      <c r="G49" s="39">
        <v>71.849999999999994</v>
      </c>
      <c r="H49" s="40">
        <v>23824.02</v>
      </c>
    </row>
    <row r="50" spans="1:8" ht="16.5">
      <c r="A50" s="35" t="s">
        <v>127</v>
      </c>
      <c r="B50" s="36" t="s">
        <v>87</v>
      </c>
      <c r="C50" s="37" t="s">
        <v>88</v>
      </c>
      <c r="D50" s="36" t="s">
        <v>14</v>
      </c>
      <c r="E50" s="36" t="s">
        <v>89</v>
      </c>
      <c r="F50" s="38">
        <v>244.82</v>
      </c>
      <c r="G50" s="39">
        <v>14.53</v>
      </c>
      <c r="H50" s="40">
        <v>3557.23</v>
      </c>
    </row>
    <row r="51" spans="1:8" ht="16.5">
      <c r="A51" s="35" t="s">
        <v>128</v>
      </c>
      <c r="B51" s="36" t="s">
        <v>91</v>
      </c>
      <c r="C51" s="37" t="s">
        <v>92</v>
      </c>
      <c r="D51" s="36" t="s">
        <v>14</v>
      </c>
      <c r="E51" s="36" t="s">
        <v>89</v>
      </c>
      <c r="F51" s="38">
        <v>491.49</v>
      </c>
      <c r="G51" s="39">
        <v>12.87</v>
      </c>
      <c r="H51" s="40">
        <v>6325.48</v>
      </c>
    </row>
    <row r="52" spans="1:8" ht="16.5">
      <c r="A52" s="35" t="s">
        <v>129</v>
      </c>
      <c r="B52" s="36" t="s">
        <v>130</v>
      </c>
      <c r="C52" s="37" t="s">
        <v>131</v>
      </c>
      <c r="D52" s="36" t="s">
        <v>14</v>
      </c>
      <c r="E52" s="36" t="s">
        <v>89</v>
      </c>
      <c r="F52" s="38">
        <v>1005.28</v>
      </c>
      <c r="G52" s="39">
        <v>10.87</v>
      </c>
      <c r="H52" s="40">
        <v>10927.39</v>
      </c>
    </row>
    <row r="53" spans="1:8" ht="16.5">
      <c r="A53" s="35" t="s">
        <v>132</v>
      </c>
      <c r="B53" s="36" t="s">
        <v>94</v>
      </c>
      <c r="C53" s="37" t="s">
        <v>95</v>
      </c>
      <c r="D53" s="36" t="s">
        <v>14</v>
      </c>
      <c r="E53" s="36" t="s">
        <v>89</v>
      </c>
      <c r="F53" s="38">
        <v>509.73</v>
      </c>
      <c r="G53" s="39">
        <v>17.39</v>
      </c>
      <c r="H53" s="40">
        <v>8864.2000000000007</v>
      </c>
    </row>
    <row r="54" spans="1:8" ht="24.75">
      <c r="A54" s="35" t="s">
        <v>133</v>
      </c>
      <c r="B54" s="36" t="s">
        <v>116</v>
      </c>
      <c r="C54" s="37" t="s">
        <v>117</v>
      </c>
      <c r="D54" s="36" t="s">
        <v>14</v>
      </c>
      <c r="E54" s="36" t="s">
        <v>49</v>
      </c>
      <c r="F54" s="38">
        <v>32.520000000000003</v>
      </c>
      <c r="G54" s="39">
        <v>798.61</v>
      </c>
      <c r="H54" s="40">
        <v>25970.799999999999</v>
      </c>
    </row>
    <row r="55" spans="1:8" ht="20.100000000000001" customHeight="1">
      <c r="A55" s="32" t="s">
        <v>134</v>
      </c>
      <c r="B55" s="76" t="s">
        <v>135</v>
      </c>
      <c r="C55" s="76"/>
      <c r="D55" s="76"/>
      <c r="E55" s="76"/>
      <c r="F55" s="30">
        <v>1</v>
      </c>
      <c r="G55" s="31">
        <v>53242.75</v>
      </c>
      <c r="H55" s="31">
        <f>SUM(H56:H60)</f>
        <v>53242.75</v>
      </c>
    </row>
    <row r="56" spans="1:8" ht="24.75">
      <c r="A56" s="35" t="s">
        <v>136</v>
      </c>
      <c r="B56" s="36" t="s">
        <v>137</v>
      </c>
      <c r="C56" s="37" t="s">
        <v>138</v>
      </c>
      <c r="D56" s="36" t="s">
        <v>14</v>
      </c>
      <c r="E56" s="36" t="s">
        <v>15</v>
      </c>
      <c r="F56" s="38">
        <v>389.99</v>
      </c>
      <c r="G56" s="39">
        <v>51.8</v>
      </c>
      <c r="H56" s="40">
        <v>20201.48</v>
      </c>
    </row>
    <row r="57" spans="1:8" ht="16.5">
      <c r="A57" s="35" t="s">
        <v>139</v>
      </c>
      <c r="B57" s="36" t="s">
        <v>140</v>
      </c>
      <c r="C57" s="37" t="s">
        <v>141</v>
      </c>
      <c r="D57" s="36" t="s">
        <v>14</v>
      </c>
      <c r="E57" s="36" t="s">
        <v>89</v>
      </c>
      <c r="F57" s="38">
        <v>1099.3699999999999</v>
      </c>
      <c r="G57" s="39">
        <v>11</v>
      </c>
      <c r="H57" s="40">
        <v>12093.07</v>
      </c>
    </row>
    <row r="58" spans="1:8" ht="16.5">
      <c r="A58" s="35" t="s">
        <v>142</v>
      </c>
      <c r="B58" s="36" t="s">
        <v>143</v>
      </c>
      <c r="C58" s="37" t="s">
        <v>144</v>
      </c>
      <c r="D58" s="36" t="s">
        <v>14</v>
      </c>
      <c r="E58" s="36" t="s">
        <v>89</v>
      </c>
      <c r="F58" s="38">
        <v>13.56</v>
      </c>
      <c r="G58" s="39">
        <v>9.18</v>
      </c>
      <c r="H58" s="40">
        <v>124.48</v>
      </c>
    </row>
    <row r="59" spans="1:8" ht="16.5">
      <c r="A59" s="35" t="s">
        <v>145</v>
      </c>
      <c r="B59" s="36" t="s">
        <v>146</v>
      </c>
      <c r="C59" s="37" t="s">
        <v>147</v>
      </c>
      <c r="D59" s="36" t="s">
        <v>14</v>
      </c>
      <c r="E59" s="36" t="s">
        <v>89</v>
      </c>
      <c r="F59" s="38">
        <v>465.08</v>
      </c>
      <c r="G59" s="39">
        <v>14.47</v>
      </c>
      <c r="H59" s="40">
        <v>6729.71</v>
      </c>
    </row>
    <row r="60" spans="1:8" ht="16.5">
      <c r="A60" s="35" t="s">
        <v>148</v>
      </c>
      <c r="B60" s="36" t="s">
        <v>149</v>
      </c>
      <c r="C60" s="37" t="s">
        <v>150</v>
      </c>
      <c r="D60" s="36" t="s">
        <v>26</v>
      </c>
      <c r="E60" s="36" t="s">
        <v>49</v>
      </c>
      <c r="F60" s="38">
        <v>19.02</v>
      </c>
      <c r="G60" s="39">
        <v>741.01</v>
      </c>
      <c r="H60" s="40">
        <v>14094.01</v>
      </c>
    </row>
    <row r="61" spans="1:8" ht="20.100000000000001" customHeight="1">
      <c r="A61" s="32" t="s">
        <v>151</v>
      </c>
      <c r="B61" s="76" t="s">
        <v>152</v>
      </c>
      <c r="C61" s="76"/>
      <c r="D61" s="76"/>
      <c r="E61" s="76"/>
      <c r="F61" s="30">
        <v>1</v>
      </c>
      <c r="G61" s="31">
        <v>104548.92</v>
      </c>
      <c r="H61" s="31">
        <f>SUM(H62:H67)</f>
        <v>104548.91999999998</v>
      </c>
    </row>
    <row r="62" spans="1:8" ht="24.75">
      <c r="A62" s="35" t="s">
        <v>153</v>
      </c>
      <c r="B62" s="36" t="s">
        <v>154</v>
      </c>
      <c r="C62" s="37" t="s">
        <v>155</v>
      </c>
      <c r="D62" s="36" t="s">
        <v>14</v>
      </c>
      <c r="E62" s="36" t="s">
        <v>15</v>
      </c>
      <c r="F62" s="38">
        <v>666.59</v>
      </c>
      <c r="G62" s="39">
        <v>74.06</v>
      </c>
      <c r="H62" s="40">
        <v>49367.66</v>
      </c>
    </row>
    <row r="63" spans="1:8" ht="16.5">
      <c r="A63" s="35" t="s">
        <v>156</v>
      </c>
      <c r="B63" s="36" t="s">
        <v>157</v>
      </c>
      <c r="C63" s="37" t="s">
        <v>158</v>
      </c>
      <c r="D63" s="36" t="s">
        <v>14</v>
      </c>
      <c r="E63" s="36" t="s">
        <v>89</v>
      </c>
      <c r="F63" s="38">
        <v>1030.52</v>
      </c>
      <c r="G63" s="39">
        <v>12.42</v>
      </c>
      <c r="H63" s="40">
        <v>12799.06</v>
      </c>
    </row>
    <row r="64" spans="1:8" ht="16.5">
      <c r="A64" s="35" t="s">
        <v>159</v>
      </c>
      <c r="B64" s="36" t="s">
        <v>140</v>
      </c>
      <c r="C64" s="37" t="s">
        <v>141</v>
      </c>
      <c r="D64" s="36" t="s">
        <v>14</v>
      </c>
      <c r="E64" s="36" t="s">
        <v>89</v>
      </c>
      <c r="F64" s="38">
        <v>319.67</v>
      </c>
      <c r="G64" s="39">
        <v>11</v>
      </c>
      <c r="H64" s="40">
        <v>3516.37</v>
      </c>
    </row>
    <row r="65" spans="1:8" ht="16.5">
      <c r="A65" s="35" t="s">
        <v>160</v>
      </c>
      <c r="B65" s="36" t="s">
        <v>143</v>
      </c>
      <c r="C65" s="37" t="s">
        <v>144</v>
      </c>
      <c r="D65" s="36" t="s">
        <v>14</v>
      </c>
      <c r="E65" s="36" t="s">
        <v>89</v>
      </c>
      <c r="F65" s="38">
        <v>143.78</v>
      </c>
      <c r="G65" s="39">
        <v>9.18</v>
      </c>
      <c r="H65" s="40">
        <v>1319.9</v>
      </c>
    </row>
    <row r="66" spans="1:8" ht="16.5">
      <c r="A66" s="35" t="s">
        <v>161</v>
      </c>
      <c r="B66" s="36" t="s">
        <v>146</v>
      </c>
      <c r="C66" s="37" t="s">
        <v>147</v>
      </c>
      <c r="D66" s="36" t="s">
        <v>14</v>
      </c>
      <c r="E66" s="36" t="s">
        <v>89</v>
      </c>
      <c r="F66" s="38">
        <v>564.05999999999995</v>
      </c>
      <c r="G66" s="39">
        <v>14.47</v>
      </c>
      <c r="H66" s="40">
        <v>8161.95</v>
      </c>
    </row>
    <row r="67" spans="1:8" ht="24.75">
      <c r="A67" s="35" t="s">
        <v>162</v>
      </c>
      <c r="B67" s="36" t="s">
        <v>163</v>
      </c>
      <c r="C67" s="37" t="s">
        <v>164</v>
      </c>
      <c r="D67" s="36" t="s">
        <v>26</v>
      </c>
      <c r="E67" s="36" t="s">
        <v>49</v>
      </c>
      <c r="F67" s="38">
        <v>39.56</v>
      </c>
      <c r="G67" s="39">
        <v>742.77</v>
      </c>
      <c r="H67" s="40">
        <v>29383.98</v>
      </c>
    </row>
    <row r="68" spans="1:8" ht="20.100000000000001" customHeight="1">
      <c r="A68" s="32" t="s">
        <v>165</v>
      </c>
      <c r="B68" s="76" t="s">
        <v>166</v>
      </c>
      <c r="C68" s="76"/>
      <c r="D68" s="76"/>
      <c r="E68" s="76"/>
      <c r="F68" s="30">
        <v>1</v>
      </c>
      <c r="G68" s="31">
        <v>4938.26</v>
      </c>
      <c r="H68" s="31">
        <v>4938.26</v>
      </c>
    </row>
    <row r="69" spans="1:8" ht="20.100000000000001" customHeight="1">
      <c r="A69" s="32" t="s">
        <v>167</v>
      </c>
      <c r="B69" s="76" t="s">
        <v>168</v>
      </c>
      <c r="C69" s="76"/>
      <c r="D69" s="76"/>
      <c r="E69" s="76"/>
      <c r="F69" s="30">
        <v>1</v>
      </c>
      <c r="G69" s="31">
        <v>2818.13</v>
      </c>
      <c r="H69" s="31">
        <f>SUM(H70:H76)</f>
        <v>2818.13</v>
      </c>
    </row>
    <row r="70" spans="1:8" ht="24.75">
      <c r="A70" s="35" t="s">
        <v>169</v>
      </c>
      <c r="B70" s="36" t="s">
        <v>170</v>
      </c>
      <c r="C70" s="37" t="s">
        <v>171</v>
      </c>
      <c r="D70" s="36" t="s">
        <v>14</v>
      </c>
      <c r="E70" s="36" t="s">
        <v>15</v>
      </c>
      <c r="F70" s="38">
        <v>12.86</v>
      </c>
      <c r="G70" s="39">
        <v>3.58</v>
      </c>
      <c r="H70" s="40">
        <v>46.04</v>
      </c>
    </row>
    <row r="71" spans="1:8" ht="16.5">
      <c r="A71" s="35" t="s">
        <v>172</v>
      </c>
      <c r="B71" s="36" t="s">
        <v>173</v>
      </c>
      <c r="C71" s="37" t="s">
        <v>174</v>
      </c>
      <c r="D71" s="36" t="s">
        <v>14</v>
      </c>
      <c r="E71" s="36" t="s">
        <v>49</v>
      </c>
      <c r="F71" s="38">
        <v>1.29</v>
      </c>
      <c r="G71" s="39">
        <v>218.56</v>
      </c>
      <c r="H71" s="40">
        <v>281.94</v>
      </c>
    </row>
    <row r="72" spans="1:8" ht="16.5">
      <c r="A72" s="35" t="s">
        <v>175</v>
      </c>
      <c r="B72" s="36" t="s">
        <v>176</v>
      </c>
      <c r="C72" s="37" t="s">
        <v>177</v>
      </c>
      <c r="D72" s="36" t="s">
        <v>14</v>
      </c>
      <c r="E72" s="36" t="s">
        <v>15</v>
      </c>
      <c r="F72" s="38">
        <v>12.86</v>
      </c>
      <c r="G72" s="39">
        <v>2.7</v>
      </c>
      <c r="H72" s="40">
        <v>34.72</v>
      </c>
    </row>
    <row r="73" spans="1:8" ht="24.75">
      <c r="A73" s="35" t="s">
        <v>178</v>
      </c>
      <c r="B73" s="36" t="s">
        <v>179</v>
      </c>
      <c r="C73" s="37" t="s">
        <v>180</v>
      </c>
      <c r="D73" s="36" t="s">
        <v>14</v>
      </c>
      <c r="E73" s="36" t="s">
        <v>15</v>
      </c>
      <c r="F73" s="38">
        <v>5.6</v>
      </c>
      <c r="G73" s="39">
        <v>149.61000000000001</v>
      </c>
      <c r="H73" s="40">
        <v>837.82</v>
      </c>
    </row>
    <row r="74" spans="1:8" ht="16.5">
      <c r="A74" s="35" t="s">
        <v>181</v>
      </c>
      <c r="B74" s="36" t="s">
        <v>182</v>
      </c>
      <c r="C74" s="37" t="s">
        <v>183</v>
      </c>
      <c r="D74" s="36" t="s">
        <v>14</v>
      </c>
      <c r="E74" s="36" t="s">
        <v>89</v>
      </c>
      <c r="F74" s="38">
        <v>15.87</v>
      </c>
      <c r="G74" s="39">
        <v>15.85</v>
      </c>
      <c r="H74" s="40">
        <v>251.54</v>
      </c>
    </row>
    <row r="75" spans="1:8" ht="16.5">
      <c r="A75" s="35" t="s">
        <v>184</v>
      </c>
      <c r="B75" s="36" t="s">
        <v>185</v>
      </c>
      <c r="C75" s="37" t="s">
        <v>186</v>
      </c>
      <c r="D75" s="36" t="s">
        <v>14</v>
      </c>
      <c r="E75" s="36" t="s">
        <v>49</v>
      </c>
      <c r="F75" s="38">
        <v>1.72</v>
      </c>
      <c r="G75" s="39">
        <v>691.56</v>
      </c>
      <c r="H75" s="40">
        <v>1189.48</v>
      </c>
    </row>
    <row r="76" spans="1:8" ht="16.5">
      <c r="A76" s="35" t="s">
        <v>187</v>
      </c>
      <c r="B76" s="36" t="s">
        <v>188</v>
      </c>
      <c r="C76" s="37" t="s">
        <v>189</v>
      </c>
      <c r="D76" s="36" t="s">
        <v>14</v>
      </c>
      <c r="E76" s="36" t="s">
        <v>15</v>
      </c>
      <c r="F76" s="38">
        <v>5.15</v>
      </c>
      <c r="G76" s="39">
        <v>34.29</v>
      </c>
      <c r="H76" s="40">
        <v>176.59</v>
      </c>
    </row>
    <row r="77" spans="1:8" ht="20.100000000000001" customHeight="1">
      <c r="A77" s="32" t="s">
        <v>190</v>
      </c>
      <c r="B77" s="76" t="s">
        <v>191</v>
      </c>
      <c r="C77" s="76"/>
      <c r="D77" s="76"/>
      <c r="E77" s="76"/>
      <c r="F77" s="30">
        <v>1</v>
      </c>
      <c r="G77" s="31">
        <v>2120.13</v>
      </c>
      <c r="H77" s="31">
        <f>SUM(H78:H82)</f>
        <v>2120.13</v>
      </c>
    </row>
    <row r="78" spans="1:8" ht="24.75">
      <c r="A78" s="35" t="s">
        <v>192</v>
      </c>
      <c r="B78" s="36" t="s">
        <v>193</v>
      </c>
      <c r="C78" s="37" t="s">
        <v>194</v>
      </c>
      <c r="D78" s="36" t="s">
        <v>14</v>
      </c>
      <c r="E78" s="36" t="s">
        <v>15</v>
      </c>
      <c r="F78" s="38">
        <v>16.11</v>
      </c>
      <c r="G78" s="39">
        <v>33.36</v>
      </c>
      <c r="H78" s="40">
        <v>537.42999999999995</v>
      </c>
    </row>
    <row r="79" spans="1:8" ht="16.5">
      <c r="A79" s="35" t="s">
        <v>195</v>
      </c>
      <c r="B79" s="36" t="s">
        <v>196</v>
      </c>
      <c r="C79" s="37" t="s">
        <v>197</v>
      </c>
      <c r="D79" s="36" t="s">
        <v>14</v>
      </c>
      <c r="E79" s="36" t="s">
        <v>89</v>
      </c>
      <c r="F79" s="38">
        <v>0.83</v>
      </c>
      <c r="G79" s="39">
        <v>12.81</v>
      </c>
      <c r="H79" s="40">
        <v>10.63</v>
      </c>
    </row>
    <row r="80" spans="1:8" ht="16.5">
      <c r="A80" s="35" t="s">
        <v>198</v>
      </c>
      <c r="B80" s="36" t="s">
        <v>199</v>
      </c>
      <c r="C80" s="37" t="s">
        <v>200</v>
      </c>
      <c r="D80" s="36" t="s">
        <v>14</v>
      </c>
      <c r="E80" s="36" t="s">
        <v>89</v>
      </c>
      <c r="F80" s="38">
        <v>12.4</v>
      </c>
      <c r="G80" s="39">
        <v>11.86</v>
      </c>
      <c r="H80" s="40">
        <v>147.06</v>
      </c>
    </row>
    <row r="81" spans="1:8" ht="16.5">
      <c r="A81" s="35" t="s">
        <v>201</v>
      </c>
      <c r="B81" s="36" t="s">
        <v>202</v>
      </c>
      <c r="C81" s="37" t="s">
        <v>203</v>
      </c>
      <c r="D81" s="36" t="s">
        <v>14</v>
      </c>
      <c r="E81" s="36" t="s">
        <v>89</v>
      </c>
      <c r="F81" s="38">
        <v>24.59</v>
      </c>
      <c r="G81" s="39">
        <v>13.85</v>
      </c>
      <c r="H81" s="40">
        <v>340.57</v>
      </c>
    </row>
    <row r="82" spans="1:8" ht="24.75">
      <c r="A82" s="35" t="s">
        <v>204</v>
      </c>
      <c r="B82" s="36" t="s">
        <v>163</v>
      </c>
      <c r="C82" s="37" t="s">
        <v>164</v>
      </c>
      <c r="D82" s="36" t="s">
        <v>26</v>
      </c>
      <c r="E82" s="36" t="s">
        <v>49</v>
      </c>
      <c r="F82" s="38">
        <v>1.46</v>
      </c>
      <c r="G82" s="39">
        <v>742.77</v>
      </c>
      <c r="H82" s="40">
        <v>1084.44</v>
      </c>
    </row>
    <row r="83" spans="1:8" ht="20.100000000000001" customHeight="1">
      <c r="A83" s="32" t="s">
        <v>205</v>
      </c>
      <c r="B83" s="33"/>
      <c r="C83" s="33" t="s">
        <v>206</v>
      </c>
      <c r="D83" s="33"/>
      <c r="E83" s="33"/>
      <c r="F83" s="30">
        <v>1</v>
      </c>
      <c r="G83" s="31">
        <v>166862.67000000001</v>
      </c>
      <c r="H83" s="31">
        <f>SUM(H84:H87)</f>
        <v>166862.66999999998</v>
      </c>
    </row>
    <row r="84" spans="1:8" ht="24.75">
      <c r="A84" s="35" t="s">
        <v>207</v>
      </c>
      <c r="B84" s="36" t="s">
        <v>208</v>
      </c>
      <c r="C84" s="37" t="s">
        <v>209</v>
      </c>
      <c r="D84" s="36" t="s">
        <v>26</v>
      </c>
      <c r="E84" s="36" t="s">
        <v>89</v>
      </c>
      <c r="F84" s="38">
        <v>12515.5</v>
      </c>
      <c r="G84" s="39">
        <v>11.89</v>
      </c>
      <c r="H84" s="40">
        <v>148809.29999999999</v>
      </c>
    </row>
    <row r="85" spans="1:8" ht="24.75">
      <c r="A85" s="35" t="s">
        <v>210</v>
      </c>
      <c r="B85" s="36" t="s">
        <v>211</v>
      </c>
      <c r="C85" s="37" t="s">
        <v>212</v>
      </c>
      <c r="D85" s="36" t="s">
        <v>14</v>
      </c>
      <c r="E85" s="36" t="s">
        <v>15</v>
      </c>
      <c r="F85" s="38">
        <v>826.84</v>
      </c>
      <c r="G85" s="39">
        <v>14.21</v>
      </c>
      <c r="H85" s="40">
        <v>11749.4</v>
      </c>
    </row>
    <row r="86" spans="1:8" ht="16.5">
      <c r="A86" s="35" t="s">
        <v>213</v>
      </c>
      <c r="B86" s="36" t="s">
        <v>214</v>
      </c>
      <c r="C86" s="37" t="s">
        <v>215</v>
      </c>
      <c r="D86" s="36" t="s">
        <v>14</v>
      </c>
      <c r="E86" s="36" t="s">
        <v>15</v>
      </c>
      <c r="F86" s="38">
        <v>240.06</v>
      </c>
      <c r="G86" s="39">
        <v>13.23</v>
      </c>
      <c r="H86" s="40">
        <v>3175.99</v>
      </c>
    </row>
    <row r="87" spans="1:8" ht="24.75">
      <c r="A87" s="35" t="s">
        <v>216</v>
      </c>
      <c r="B87" s="36" t="s">
        <v>217</v>
      </c>
      <c r="C87" s="37" t="s">
        <v>218</v>
      </c>
      <c r="D87" s="36" t="s">
        <v>14</v>
      </c>
      <c r="E87" s="36" t="s">
        <v>15</v>
      </c>
      <c r="F87" s="38">
        <v>240.06</v>
      </c>
      <c r="G87" s="39">
        <v>13.03</v>
      </c>
      <c r="H87" s="40">
        <v>3127.98</v>
      </c>
    </row>
    <row r="88" spans="1:8" ht="20.100000000000001" customHeight="1">
      <c r="A88" s="32" t="s">
        <v>219</v>
      </c>
      <c r="B88" s="33"/>
      <c r="C88" s="33" t="s">
        <v>220</v>
      </c>
      <c r="D88" s="33"/>
      <c r="E88" s="33"/>
      <c r="F88" s="30">
        <v>1</v>
      </c>
      <c r="G88" s="31">
        <v>95347.75</v>
      </c>
      <c r="H88" s="31">
        <v>95347.75</v>
      </c>
    </row>
    <row r="89" spans="1:8" ht="20.100000000000001" customHeight="1">
      <c r="A89" s="32" t="s">
        <v>221</v>
      </c>
      <c r="B89" s="76" t="s">
        <v>222</v>
      </c>
      <c r="C89" s="76"/>
      <c r="D89" s="76"/>
      <c r="E89" s="76"/>
      <c r="F89" s="30">
        <v>1</v>
      </c>
      <c r="G89" s="31">
        <v>1148.93</v>
      </c>
      <c r="H89" s="31">
        <v>1148.93</v>
      </c>
    </row>
    <row r="90" spans="1:8" ht="24.75">
      <c r="A90" s="35" t="s">
        <v>223</v>
      </c>
      <c r="B90" s="36" t="s">
        <v>224</v>
      </c>
      <c r="C90" s="37" t="s">
        <v>225</v>
      </c>
      <c r="D90" s="36" t="s">
        <v>14</v>
      </c>
      <c r="E90" s="36" t="s">
        <v>15</v>
      </c>
      <c r="F90" s="38">
        <v>4.8</v>
      </c>
      <c r="G90" s="39">
        <v>239.36</v>
      </c>
      <c r="H90" s="40">
        <v>1148.93</v>
      </c>
    </row>
    <row r="91" spans="1:8" ht="20.100000000000001" customHeight="1">
      <c r="A91" s="32" t="s">
        <v>226</v>
      </c>
      <c r="B91" s="76" t="s">
        <v>227</v>
      </c>
      <c r="C91" s="76"/>
      <c r="D91" s="76"/>
      <c r="E91" s="76"/>
      <c r="F91" s="30">
        <v>1</v>
      </c>
      <c r="G91" s="31">
        <v>80218.42</v>
      </c>
      <c r="H91" s="31">
        <v>80218.42</v>
      </c>
    </row>
    <row r="92" spans="1:8" ht="24.75">
      <c r="A92" s="35" t="s">
        <v>228</v>
      </c>
      <c r="B92" s="36" t="s">
        <v>229</v>
      </c>
      <c r="C92" s="37" t="s">
        <v>230</v>
      </c>
      <c r="D92" s="36" t="s">
        <v>14</v>
      </c>
      <c r="E92" s="36" t="s">
        <v>15</v>
      </c>
      <c r="F92" s="38">
        <v>632.97</v>
      </c>
      <c r="G92" s="39">
        <v>70.790000000000006</v>
      </c>
      <c r="H92" s="40">
        <v>44807.95</v>
      </c>
    </row>
    <row r="93" spans="1:8" ht="24.75">
      <c r="A93" s="35" t="s">
        <v>231</v>
      </c>
      <c r="B93" s="36" t="s">
        <v>232</v>
      </c>
      <c r="C93" s="37" t="s">
        <v>233</v>
      </c>
      <c r="D93" s="36" t="s">
        <v>14</v>
      </c>
      <c r="E93" s="36" t="s">
        <v>15</v>
      </c>
      <c r="F93" s="38">
        <v>538.37</v>
      </c>
      <c r="G93" s="39">
        <v>52.05</v>
      </c>
      <c r="H93" s="40">
        <v>28022.16</v>
      </c>
    </row>
    <row r="94" spans="1:8" ht="24.75">
      <c r="A94" s="35" t="s">
        <v>234</v>
      </c>
      <c r="B94" s="36" t="s">
        <v>235</v>
      </c>
      <c r="C94" s="37" t="s">
        <v>236</v>
      </c>
      <c r="D94" s="36" t="s">
        <v>14</v>
      </c>
      <c r="E94" s="36" t="s">
        <v>15</v>
      </c>
      <c r="F94" s="38">
        <v>11.62</v>
      </c>
      <c r="G94" s="39">
        <v>98.08</v>
      </c>
      <c r="H94" s="40">
        <v>1139.69</v>
      </c>
    </row>
    <row r="95" spans="1:8" ht="24.75">
      <c r="A95" s="35" t="s">
        <v>237</v>
      </c>
      <c r="B95" s="36" t="s">
        <v>238</v>
      </c>
      <c r="C95" s="37" t="s">
        <v>239</v>
      </c>
      <c r="D95" s="36" t="s">
        <v>14</v>
      </c>
      <c r="E95" s="36" t="s">
        <v>15</v>
      </c>
      <c r="F95" s="38">
        <v>9.56</v>
      </c>
      <c r="G95" s="39">
        <v>139.69</v>
      </c>
      <c r="H95" s="40">
        <v>1335.44</v>
      </c>
    </row>
    <row r="96" spans="1:8" ht="16.5">
      <c r="A96" s="35" t="s">
        <v>240</v>
      </c>
      <c r="B96" s="36" t="s">
        <v>241</v>
      </c>
      <c r="C96" s="37" t="s">
        <v>242</v>
      </c>
      <c r="D96" s="36" t="s">
        <v>14</v>
      </c>
      <c r="E96" s="36" t="s">
        <v>30</v>
      </c>
      <c r="F96" s="38">
        <v>386.56</v>
      </c>
      <c r="G96" s="39">
        <v>12.71</v>
      </c>
      <c r="H96" s="40">
        <v>4913.18</v>
      </c>
    </row>
    <row r="97" spans="1:8" ht="20.100000000000001" customHeight="1">
      <c r="A97" s="32" t="s">
        <v>243</v>
      </c>
      <c r="B97" s="76" t="s">
        <v>244</v>
      </c>
      <c r="C97" s="76"/>
      <c r="D97" s="76"/>
      <c r="E97" s="76"/>
      <c r="F97" s="30">
        <v>1</v>
      </c>
      <c r="G97" s="31">
        <v>6326.06</v>
      </c>
      <c r="H97" s="31">
        <v>6326.06</v>
      </c>
    </row>
    <row r="98" spans="1:8">
      <c r="A98" s="35" t="s">
        <v>245</v>
      </c>
      <c r="B98" s="36" t="s">
        <v>246</v>
      </c>
      <c r="C98" s="37" t="s">
        <v>247</v>
      </c>
      <c r="D98" s="36" t="s">
        <v>14</v>
      </c>
      <c r="E98" s="36" t="s">
        <v>30</v>
      </c>
      <c r="F98" s="38">
        <v>36.18</v>
      </c>
      <c r="G98" s="39">
        <v>58.88</v>
      </c>
      <c r="H98" s="40">
        <v>2130.2800000000002</v>
      </c>
    </row>
    <row r="99" spans="1:8">
      <c r="A99" s="35" t="s">
        <v>248</v>
      </c>
      <c r="B99" s="36" t="s">
        <v>249</v>
      </c>
      <c r="C99" s="37" t="s">
        <v>250</v>
      </c>
      <c r="D99" s="36" t="s">
        <v>14</v>
      </c>
      <c r="E99" s="36" t="s">
        <v>30</v>
      </c>
      <c r="F99" s="38">
        <v>1</v>
      </c>
      <c r="G99" s="39">
        <v>71.55</v>
      </c>
      <c r="H99" s="40">
        <v>71.55</v>
      </c>
    </row>
    <row r="100" spans="1:8" ht="16.5">
      <c r="A100" s="35" t="s">
        <v>251</v>
      </c>
      <c r="B100" s="36" t="s">
        <v>252</v>
      </c>
      <c r="C100" s="37" t="s">
        <v>253</v>
      </c>
      <c r="D100" s="36" t="s">
        <v>14</v>
      </c>
      <c r="E100" s="36" t="s">
        <v>30</v>
      </c>
      <c r="F100" s="38">
        <v>48.5</v>
      </c>
      <c r="G100" s="39">
        <v>45.73</v>
      </c>
      <c r="H100" s="40">
        <v>2217.91</v>
      </c>
    </row>
    <row r="101" spans="1:8" ht="16.5">
      <c r="A101" s="35" t="s">
        <v>254</v>
      </c>
      <c r="B101" s="36" t="s">
        <v>255</v>
      </c>
      <c r="C101" s="37" t="s">
        <v>256</v>
      </c>
      <c r="D101" s="36" t="s">
        <v>14</v>
      </c>
      <c r="E101" s="36" t="s">
        <v>30</v>
      </c>
      <c r="F101" s="38">
        <v>35.25</v>
      </c>
      <c r="G101" s="39">
        <v>54.08</v>
      </c>
      <c r="H101" s="40">
        <v>1906.32</v>
      </c>
    </row>
    <row r="102" spans="1:8" ht="20.100000000000001" customHeight="1">
      <c r="A102" s="32" t="s">
        <v>257</v>
      </c>
      <c r="B102" s="76" t="s">
        <v>258</v>
      </c>
      <c r="C102" s="76"/>
      <c r="D102" s="76"/>
      <c r="E102" s="76"/>
      <c r="F102" s="30">
        <v>1</v>
      </c>
      <c r="G102" s="31">
        <v>7654.34</v>
      </c>
      <c r="H102" s="31">
        <v>7654.34</v>
      </c>
    </row>
    <row r="103" spans="1:8" ht="24.75">
      <c r="A103" s="35" t="s">
        <v>259</v>
      </c>
      <c r="B103" s="36" t="s">
        <v>260</v>
      </c>
      <c r="C103" s="37" t="s">
        <v>261</v>
      </c>
      <c r="D103" s="36" t="s">
        <v>14</v>
      </c>
      <c r="E103" s="36" t="s">
        <v>15</v>
      </c>
      <c r="F103" s="38">
        <v>8.83</v>
      </c>
      <c r="G103" s="39">
        <v>667.91</v>
      </c>
      <c r="H103" s="40">
        <v>5897.65</v>
      </c>
    </row>
    <row r="104" spans="1:8" ht="16.5">
      <c r="A104" s="35" t="s">
        <v>262</v>
      </c>
      <c r="B104" s="36" t="s">
        <v>263</v>
      </c>
      <c r="C104" s="37" t="s">
        <v>264</v>
      </c>
      <c r="D104" s="36" t="s">
        <v>14</v>
      </c>
      <c r="E104" s="36" t="s">
        <v>15</v>
      </c>
      <c r="F104" s="38">
        <v>5.22</v>
      </c>
      <c r="G104" s="39">
        <v>336.53</v>
      </c>
      <c r="H104" s="40">
        <v>1756.69</v>
      </c>
    </row>
    <row r="105" spans="1:8" ht="20.100000000000001" customHeight="1">
      <c r="A105" s="32" t="s">
        <v>265</v>
      </c>
      <c r="B105" s="33"/>
      <c r="C105" s="33" t="s">
        <v>266</v>
      </c>
      <c r="D105" s="33"/>
      <c r="E105" s="33"/>
      <c r="F105" s="30">
        <v>1</v>
      </c>
      <c r="G105" s="31">
        <v>291272.84999999998</v>
      </c>
      <c r="H105" s="31">
        <v>291272.84999999998</v>
      </c>
    </row>
    <row r="106" spans="1:8" ht="20.100000000000001" customHeight="1">
      <c r="A106" s="32" t="s">
        <v>267</v>
      </c>
      <c r="B106" s="76" t="s">
        <v>268</v>
      </c>
      <c r="C106" s="76"/>
      <c r="D106" s="76"/>
      <c r="E106" s="76"/>
      <c r="F106" s="30">
        <v>1</v>
      </c>
      <c r="G106" s="31">
        <v>31032.34</v>
      </c>
      <c r="H106" s="31">
        <v>31032.34</v>
      </c>
    </row>
    <row r="107" spans="1:8" ht="33">
      <c r="A107" s="35" t="s">
        <v>269</v>
      </c>
      <c r="B107" s="36" t="s">
        <v>270</v>
      </c>
      <c r="C107" s="37" t="s">
        <v>271</v>
      </c>
      <c r="D107" s="36" t="s">
        <v>26</v>
      </c>
      <c r="E107" s="36" t="s">
        <v>22</v>
      </c>
      <c r="F107" s="38">
        <v>9</v>
      </c>
      <c r="G107" s="39">
        <v>1134.8</v>
      </c>
      <c r="H107" s="40">
        <v>10213.200000000001</v>
      </c>
    </row>
    <row r="108" spans="1:8" ht="33">
      <c r="A108" s="35" t="s">
        <v>272</v>
      </c>
      <c r="B108" s="36" t="s">
        <v>273</v>
      </c>
      <c r="C108" s="37" t="s">
        <v>274</v>
      </c>
      <c r="D108" s="36" t="s">
        <v>26</v>
      </c>
      <c r="E108" s="36" t="s">
        <v>22</v>
      </c>
      <c r="F108" s="38">
        <v>3</v>
      </c>
      <c r="G108" s="39">
        <v>1813.43</v>
      </c>
      <c r="H108" s="40">
        <v>5440.29</v>
      </c>
    </row>
    <row r="109" spans="1:8" ht="33">
      <c r="A109" s="35" t="s">
        <v>275</v>
      </c>
      <c r="B109" s="36" t="s">
        <v>276</v>
      </c>
      <c r="C109" s="37" t="s">
        <v>277</v>
      </c>
      <c r="D109" s="36" t="s">
        <v>26</v>
      </c>
      <c r="E109" s="36" t="s">
        <v>22</v>
      </c>
      <c r="F109" s="38">
        <v>3</v>
      </c>
      <c r="G109" s="39">
        <v>1134.8</v>
      </c>
      <c r="H109" s="40">
        <v>3404.4</v>
      </c>
    </row>
    <row r="110" spans="1:8" ht="33">
      <c r="A110" s="35" t="s">
        <v>278</v>
      </c>
      <c r="B110" s="36" t="s">
        <v>279</v>
      </c>
      <c r="C110" s="37" t="s">
        <v>280</v>
      </c>
      <c r="D110" s="36" t="s">
        <v>26</v>
      </c>
      <c r="E110" s="36" t="s">
        <v>22</v>
      </c>
      <c r="F110" s="38">
        <v>5</v>
      </c>
      <c r="G110" s="39">
        <v>1813.43</v>
      </c>
      <c r="H110" s="40">
        <v>9067.15</v>
      </c>
    </row>
    <row r="111" spans="1:8" ht="16.5">
      <c r="A111" s="35" t="s">
        <v>281</v>
      </c>
      <c r="B111" s="36" t="s">
        <v>282</v>
      </c>
      <c r="C111" s="37" t="s">
        <v>283</v>
      </c>
      <c r="D111" s="36" t="s">
        <v>26</v>
      </c>
      <c r="E111" s="36" t="s">
        <v>22</v>
      </c>
      <c r="F111" s="38">
        <v>8</v>
      </c>
      <c r="G111" s="39">
        <v>340.64</v>
      </c>
      <c r="H111" s="40">
        <v>2725.12</v>
      </c>
    </row>
    <row r="112" spans="1:8" ht="16.5">
      <c r="A112" s="35" t="s">
        <v>284</v>
      </c>
      <c r="B112" s="36" t="s">
        <v>285</v>
      </c>
      <c r="C112" s="37" t="s">
        <v>286</v>
      </c>
      <c r="D112" s="36" t="s">
        <v>26</v>
      </c>
      <c r="E112" s="36" t="s">
        <v>15</v>
      </c>
      <c r="F112" s="38">
        <v>1.0900000000000001</v>
      </c>
      <c r="G112" s="39">
        <v>167.14</v>
      </c>
      <c r="H112" s="40">
        <v>182.18</v>
      </c>
    </row>
    <row r="113" spans="1:8" ht="20.100000000000001" customHeight="1">
      <c r="A113" s="32" t="s">
        <v>287</v>
      </c>
      <c r="B113" s="76" t="s">
        <v>288</v>
      </c>
      <c r="C113" s="76"/>
      <c r="D113" s="76"/>
      <c r="E113" s="76"/>
      <c r="F113" s="30">
        <v>1</v>
      </c>
      <c r="G113" s="31">
        <v>6461.27</v>
      </c>
      <c r="H113" s="31">
        <v>6461.27</v>
      </c>
    </row>
    <row r="114" spans="1:8">
      <c r="A114" s="35" t="s">
        <v>289</v>
      </c>
      <c r="B114" s="36" t="s">
        <v>290</v>
      </c>
      <c r="C114" s="37" t="s">
        <v>291</v>
      </c>
      <c r="D114" s="36" t="s">
        <v>14</v>
      </c>
      <c r="E114" s="36" t="s">
        <v>22</v>
      </c>
      <c r="F114" s="38">
        <v>8</v>
      </c>
      <c r="G114" s="39">
        <v>88.79</v>
      </c>
      <c r="H114" s="40">
        <v>710.32</v>
      </c>
    </row>
    <row r="115" spans="1:8" ht="16.5">
      <c r="A115" s="35" t="s">
        <v>292</v>
      </c>
      <c r="B115" s="36" t="s">
        <v>293</v>
      </c>
      <c r="C115" s="37" t="s">
        <v>294</v>
      </c>
      <c r="D115" s="36" t="s">
        <v>14</v>
      </c>
      <c r="E115" s="36" t="s">
        <v>22</v>
      </c>
      <c r="F115" s="38">
        <v>3</v>
      </c>
      <c r="G115" s="39">
        <v>346.31</v>
      </c>
      <c r="H115" s="40">
        <v>1038.93</v>
      </c>
    </row>
    <row r="116" spans="1:8" ht="16.5">
      <c r="A116" s="35" t="s">
        <v>295</v>
      </c>
      <c r="B116" s="36" t="s">
        <v>296</v>
      </c>
      <c r="C116" s="37" t="s">
        <v>297</v>
      </c>
      <c r="D116" s="36" t="s">
        <v>26</v>
      </c>
      <c r="E116" s="36" t="s">
        <v>298</v>
      </c>
      <c r="F116" s="38">
        <v>10.88</v>
      </c>
      <c r="G116" s="39">
        <v>214.59</v>
      </c>
      <c r="H116" s="40">
        <v>2334.7399999999998</v>
      </c>
    </row>
    <row r="117" spans="1:8" ht="16.5">
      <c r="A117" s="35" t="s">
        <v>299</v>
      </c>
      <c r="B117" s="36" t="s">
        <v>300</v>
      </c>
      <c r="C117" s="37" t="s">
        <v>301</v>
      </c>
      <c r="D117" s="36" t="s">
        <v>14</v>
      </c>
      <c r="E117" s="36" t="s">
        <v>15</v>
      </c>
      <c r="F117" s="38">
        <v>121.6</v>
      </c>
      <c r="G117" s="39">
        <v>19.55</v>
      </c>
      <c r="H117" s="40">
        <v>2377.2800000000002</v>
      </c>
    </row>
    <row r="118" spans="1:8" ht="20.100000000000001" customHeight="1">
      <c r="A118" s="32" t="s">
        <v>302</v>
      </c>
      <c r="B118" s="76" t="s">
        <v>303</v>
      </c>
      <c r="C118" s="76"/>
      <c r="D118" s="76"/>
      <c r="E118" s="76"/>
      <c r="F118" s="30">
        <v>1</v>
      </c>
      <c r="G118" s="31">
        <v>46946.26</v>
      </c>
      <c r="H118" s="31">
        <v>46946.26</v>
      </c>
    </row>
    <row r="119" spans="1:8" ht="24.75">
      <c r="A119" s="35" t="s">
        <v>304</v>
      </c>
      <c r="B119" s="36" t="s">
        <v>305</v>
      </c>
      <c r="C119" s="37" t="s">
        <v>306</v>
      </c>
      <c r="D119" s="36" t="s">
        <v>26</v>
      </c>
      <c r="E119" s="36" t="s">
        <v>22</v>
      </c>
      <c r="F119" s="38">
        <v>1</v>
      </c>
      <c r="G119" s="39">
        <v>850.48</v>
      </c>
      <c r="H119" s="40">
        <v>850.48</v>
      </c>
    </row>
    <row r="120" spans="1:8" ht="24.75">
      <c r="A120" s="35" t="s">
        <v>307</v>
      </c>
      <c r="B120" s="36" t="s">
        <v>308</v>
      </c>
      <c r="C120" s="37" t="s">
        <v>309</v>
      </c>
      <c r="D120" s="36" t="s">
        <v>26</v>
      </c>
      <c r="E120" s="36" t="s">
        <v>15</v>
      </c>
      <c r="F120" s="38">
        <v>3.36</v>
      </c>
      <c r="G120" s="39">
        <v>617.79</v>
      </c>
      <c r="H120" s="40">
        <v>2075.77</v>
      </c>
    </row>
    <row r="121" spans="1:8" ht="24.75">
      <c r="A121" s="35" t="s">
        <v>310</v>
      </c>
      <c r="B121" s="36" t="s">
        <v>311</v>
      </c>
      <c r="C121" s="37" t="s">
        <v>312</v>
      </c>
      <c r="D121" s="36" t="s">
        <v>26</v>
      </c>
      <c r="E121" s="36" t="s">
        <v>15</v>
      </c>
      <c r="F121" s="38">
        <v>3.36</v>
      </c>
      <c r="G121" s="39">
        <v>617.79</v>
      </c>
      <c r="H121" s="40">
        <v>2075.77</v>
      </c>
    </row>
    <row r="122" spans="1:8" ht="24.75">
      <c r="A122" s="35" t="s">
        <v>313</v>
      </c>
      <c r="B122" s="36" t="s">
        <v>314</v>
      </c>
      <c r="C122" s="37" t="s">
        <v>315</v>
      </c>
      <c r="D122" s="36" t="s">
        <v>26</v>
      </c>
      <c r="E122" s="36" t="s">
        <v>15</v>
      </c>
      <c r="F122" s="38">
        <v>83.48</v>
      </c>
      <c r="G122" s="39">
        <v>460.93</v>
      </c>
      <c r="H122" s="40">
        <v>38478.44</v>
      </c>
    </row>
    <row r="123" spans="1:8" ht="24.75">
      <c r="A123" s="35" t="s">
        <v>316</v>
      </c>
      <c r="B123" s="36" t="s">
        <v>317</v>
      </c>
      <c r="C123" s="37" t="s">
        <v>318</v>
      </c>
      <c r="D123" s="36" t="s">
        <v>26</v>
      </c>
      <c r="E123" s="36" t="s">
        <v>15</v>
      </c>
      <c r="F123" s="38">
        <v>5.61</v>
      </c>
      <c r="G123" s="39">
        <v>617.79</v>
      </c>
      <c r="H123" s="40">
        <v>3465.8</v>
      </c>
    </row>
    <row r="124" spans="1:8" ht="20.100000000000001" customHeight="1">
      <c r="A124" s="32" t="s">
        <v>319</v>
      </c>
      <c r="B124" s="76" t="s">
        <v>320</v>
      </c>
      <c r="C124" s="76"/>
      <c r="D124" s="76"/>
      <c r="E124" s="76"/>
      <c r="F124" s="30">
        <v>1</v>
      </c>
      <c r="G124" s="31">
        <v>36244.79</v>
      </c>
      <c r="H124" s="31">
        <v>36244.79</v>
      </c>
    </row>
    <row r="125" spans="1:8" ht="24.75">
      <c r="A125" s="35" t="s">
        <v>321</v>
      </c>
      <c r="B125" s="36" t="s">
        <v>322</v>
      </c>
      <c r="C125" s="37" t="s">
        <v>323</v>
      </c>
      <c r="D125" s="36" t="s">
        <v>26</v>
      </c>
      <c r="E125" s="36" t="s">
        <v>15</v>
      </c>
      <c r="F125" s="38">
        <v>0.88</v>
      </c>
      <c r="G125" s="39">
        <v>532.62</v>
      </c>
      <c r="H125" s="40">
        <v>468.71</v>
      </c>
    </row>
    <row r="126" spans="1:8" ht="24.75">
      <c r="A126" s="35" t="s">
        <v>324</v>
      </c>
      <c r="B126" s="36" t="s">
        <v>325</v>
      </c>
      <c r="C126" s="37" t="s">
        <v>326</v>
      </c>
      <c r="D126" s="36" t="s">
        <v>26</v>
      </c>
      <c r="E126" s="36" t="s">
        <v>15</v>
      </c>
      <c r="F126" s="38">
        <v>2.15</v>
      </c>
      <c r="G126" s="39">
        <v>532.62</v>
      </c>
      <c r="H126" s="40">
        <v>1145.1300000000001</v>
      </c>
    </row>
    <row r="127" spans="1:8" ht="24.75">
      <c r="A127" s="35" t="s">
        <v>327</v>
      </c>
      <c r="B127" s="36" t="s">
        <v>328</v>
      </c>
      <c r="C127" s="37" t="s">
        <v>329</v>
      </c>
      <c r="D127" s="36" t="s">
        <v>26</v>
      </c>
      <c r="E127" s="36" t="s">
        <v>15</v>
      </c>
      <c r="F127" s="38">
        <v>2.73</v>
      </c>
      <c r="G127" s="39">
        <v>532.62</v>
      </c>
      <c r="H127" s="40">
        <v>1454.05</v>
      </c>
    </row>
    <row r="128" spans="1:8" ht="24.75">
      <c r="A128" s="35" t="s">
        <v>330</v>
      </c>
      <c r="B128" s="36" t="s">
        <v>331</v>
      </c>
      <c r="C128" s="37" t="s">
        <v>332</v>
      </c>
      <c r="D128" s="36" t="s">
        <v>26</v>
      </c>
      <c r="E128" s="36" t="s">
        <v>15</v>
      </c>
      <c r="F128" s="38">
        <v>2.56</v>
      </c>
      <c r="G128" s="39">
        <v>553.51</v>
      </c>
      <c r="H128" s="40">
        <v>1416.99</v>
      </c>
    </row>
    <row r="129" spans="1:8" ht="24.75">
      <c r="A129" s="35" t="s">
        <v>333</v>
      </c>
      <c r="B129" s="36" t="s">
        <v>334</v>
      </c>
      <c r="C129" s="37" t="s">
        <v>335</v>
      </c>
      <c r="D129" s="36" t="s">
        <v>26</v>
      </c>
      <c r="E129" s="36" t="s">
        <v>15</v>
      </c>
      <c r="F129" s="38">
        <v>1.05</v>
      </c>
      <c r="G129" s="39">
        <v>532.62</v>
      </c>
      <c r="H129" s="40">
        <v>559.25</v>
      </c>
    </row>
    <row r="130" spans="1:8" ht="24.75">
      <c r="A130" s="35" t="s">
        <v>336</v>
      </c>
      <c r="B130" s="36" t="s">
        <v>337</v>
      </c>
      <c r="C130" s="37" t="s">
        <v>338</v>
      </c>
      <c r="D130" s="36" t="s">
        <v>26</v>
      </c>
      <c r="E130" s="36" t="s">
        <v>15</v>
      </c>
      <c r="F130" s="38">
        <v>9.4499999999999993</v>
      </c>
      <c r="G130" s="39">
        <v>532.62</v>
      </c>
      <c r="H130" s="40">
        <v>5033.26</v>
      </c>
    </row>
    <row r="131" spans="1:8" ht="24.75">
      <c r="A131" s="35" t="s">
        <v>339</v>
      </c>
      <c r="B131" s="36" t="s">
        <v>340</v>
      </c>
      <c r="C131" s="37" t="s">
        <v>341</v>
      </c>
      <c r="D131" s="36" t="s">
        <v>26</v>
      </c>
      <c r="E131" s="36" t="s">
        <v>15</v>
      </c>
      <c r="F131" s="38">
        <v>8.4</v>
      </c>
      <c r="G131" s="39">
        <v>532.62</v>
      </c>
      <c r="H131" s="40">
        <v>4474.01</v>
      </c>
    </row>
    <row r="132" spans="1:8" ht="24.75">
      <c r="A132" s="35" t="s">
        <v>342</v>
      </c>
      <c r="B132" s="36" t="s">
        <v>343</v>
      </c>
      <c r="C132" s="37" t="s">
        <v>344</v>
      </c>
      <c r="D132" s="36" t="s">
        <v>26</v>
      </c>
      <c r="E132" s="36" t="s">
        <v>15</v>
      </c>
      <c r="F132" s="38">
        <v>6.3</v>
      </c>
      <c r="G132" s="39">
        <v>532.62</v>
      </c>
      <c r="H132" s="40">
        <v>3355.51</v>
      </c>
    </row>
    <row r="133" spans="1:8" ht="24.75">
      <c r="A133" s="35" t="s">
        <v>345</v>
      </c>
      <c r="B133" s="36" t="s">
        <v>346</v>
      </c>
      <c r="C133" s="37" t="s">
        <v>347</v>
      </c>
      <c r="D133" s="36" t="s">
        <v>26</v>
      </c>
      <c r="E133" s="36" t="s">
        <v>15</v>
      </c>
      <c r="F133" s="38">
        <v>1.58</v>
      </c>
      <c r="G133" s="39">
        <v>532.62</v>
      </c>
      <c r="H133" s="40">
        <v>841.54</v>
      </c>
    </row>
    <row r="134" spans="1:8" ht="24.75">
      <c r="A134" s="35" t="s">
        <v>348</v>
      </c>
      <c r="B134" s="36" t="s">
        <v>349</v>
      </c>
      <c r="C134" s="37" t="s">
        <v>350</v>
      </c>
      <c r="D134" s="36" t="s">
        <v>26</v>
      </c>
      <c r="E134" s="36" t="s">
        <v>15</v>
      </c>
      <c r="F134" s="38">
        <v>5.0599999999999996</v>
      </c>
      <c r="G134" s="39">
        <v>532.62</v>
      </c>
      <c r="H134" s="40">
        <v>2695.06</v>
      </c>
    </row>
    <row r="135" spans="1:8" ht="24.75">
      <c r="A135" s="35" t="s">
        <v>351</v>
      </c>
      <c r="B135" s="36" t="s">
        <v>352</v>
      </c>
      <c r="C135" s="37" t="s">
        <v>353</v>
      </c>
      <c r="D135" s="36" t="s">
        <v>26</v>
      </c>
      <c r="E135" s="36" t="s">
        <v>15</v>
      </c>
      <c r="F135" s="38">
        <v>4.2</v>
      </c>
      <c r="G135" s="39">
        <v>532.62</v>
      </c>
      <c r="H135" s="40">
        <v>2237</v>
      </c>
    </row>
    <row r="136" spans="1:8" ht="24.75">
      <c r="A136" s="35" t="s">
        <v>354</v>
      </c>
      <c r="B136" s="36" t="s">
        <v>355</v>
      </c>
      <c r="C136" s="37" t="s">
        <v>356</v>
      </c>
      <c r="D136" s="36" t="s">
        <v>26</v>
      </c>
      <c r="E136" s="36" t="s">
        <v>15</v>
      </c>
      <c r="F136" s="38">
        <v>16.8</v>
      </c>
      <c r="G136" s="39">
        <v>532.62</v>
      </c>
      <c r="H136" s="40">
        <v>8948.02</v>
      </c>
    </row>
    <row r="137" spans="1:8">
      <c r="A137" s="35" t="s">
        <v>357</v>
      </c>
      <c r="B137" s="36" t="s">
        <v>358</v>
      </c>
      <c r="C137" s="37" t="s">
        <v>359</v>
      </c>
      <c r="D137" s="36" t="s">
        <v>26</v>
      </c>
      <c r="E137" s="36" t="s">
        <v>15</v>
      </c>
      <c r="F137" s="38">
        <v>0.24</v>
      </c>
      <c r="G137" s="39">
        <v>252.56</v>
      </c>
      <c r="H137" s="40">
        <v>60.61</v>
      </c>
    </row>
    <row r="138" spans="1:8">
      <c r="A138" s="35" t="s">
        <v>360</v>
      </c>
      <c r="B138" s="36" t="s">
        <v>361</v>
      </c>
      <c r="C138" s="37" t="s">
        <v>362</v>
      </c>
      <c r="D138" s="36" t="s">
        <v>26</v>
      </c>
      <c r="E138" s="36" t="s">
        <v>15</v>
      </c>
      <c r="F138" s="38">
        <v>0.48</v>
      </c>
      <c r="G138" s="39">
        <v>252.56</v>
      </c>
      <c r="H138" s="40">
        <v>121.23</v>
      </c>
    </row>
    <row r="139" spans="1:8" ht="16.5">
      <c r="A139" s="35" t="s">
        <v>363</v>
      </c>
      <c r="B139" s="36" t="s">
        <v>364</v>
      </c>
      <c r="C139" s="37" t="s">
        <v>365</v>
      </c>
      <c r="D139" s="36" t="s">
        <v>366</v>
      </c>
      <c r="E139" s="36" t="s">
        <v>15</v>
      </c>
      <c r="F139" s="38">
        <v>14.52</v>
      </c>
      <c r="G139" s="39">
        <v>236.53</v>
      </c>
      <c r="H139" s="40">
        <v>3434.42</v>
      </c>
    </row>
    <row r="140" spans="1:8" ht="20.100000000000001" customHeight="1">
      <c r="A140" s="32" t="s">
        <v>367</v>
      </c>
      <c r="B140" s="76" t="s">
        <v>368</v>
      </c>
      <c r="C140" s="76"/>
      <c r="D140" s="76"/>
      <c r="E140" s="76"/>
      <c r="F140" s="30">
        <v>1</v>
      </c>
      <c r="G140" s="31">
        <v>6063.8</v>
      </c>
      <c r="H140" s="31">
        <v>6063.8</v>
      </c>
    </row>
    <row r="141" spans="1:8" ht="16.5">
      <c r="A141" s="35" t="s">
        <v>369</v>
      </c>
      <c r="B141" s="36" t="s">
        <v>370</v>
      </c>
      <c r="C141" s="37" t="s">
        <v>371</v>
      </c>
      <c r="D141" s="36" t="s">
        <v>26</v>
      </c>
      <c r="E141" s="36" t="s">
        <v>15</v>
      </c>
      <c r="F141" s="38">
        <v>8.51</v>
      </c>
      <c r="G141" s="39">
        <v>712.55</v>
      </c>
      <c r="H141" s="40">
        <v>6063.8</v>
      </c>
    </row>
    <row r="142" spans="1:8" ht="20.100000000000001" customHeight="1">
      <c r="A142" s="32" t="s">
        <v>372</v>
      </c>
      <c r="B142" s="76" t="s">
        <v>373</v>
      </c>
      <c r="C142" s="76"/>
      <c r="D142" s="76"/>
      <c r="E142" s="76"/>
      <c r="F142" s="30">
        <v>1</v>
      </c>
      <c r="G142" s="31">
        <v>164524.39000000001</v>
      </c>
      <c r="H142" s="31">
        <v>164524.39000000001</v>
      </c>
    </row>
    <row r="143" spans="1:8" ht="16.5">
      <c r="A143" s="35" t="s">
        <v>374</v>
      </c>
      <c r="B143" s="36" t="s">
        <v>375</v>
      </c>
      <c r="C143" s="37" t="s">
        <v>376</v>
      </c>
      <c r="D143" s="36" t="s">
        <v>26</v>
      </c>
      <c r="E143" s="36" t="s">
        <v>15</v>
      </c>
      <c r="F143" s="38">
        <v>3.08</v>
      </c>
      <c r="G143" s="39">
        <v>970.17</v>
      </c>
      <c r="H143" s="40">
        <v>2988.12</v>
      </c>
    </row>
    <row r="144" spans="1:8" ht="16.5">
      <c r="A144" s="35" t="s">
        <v>377</v>
      </c>
      <c r="B144" s="36" t="s">
        <v>378</v>
      </c>
      <c r="C144" s="37" t="s">
        <v>379</v>
      </c>
      <c r="D144" s="36" t="s">
        <v>26</v>
      </c>
      <c r="E144" s="36" t="s">
        <v>15</v>
      </c>
      <c r="F144" s="38">
        <v>2.94</v>
      </c>
      <c r="G144" s="39">
        <v>965.46</v>
      </c>
      <c r="H144" s="40">
        <v>2838.45</v>
      </c>
    </row>
    <row r="145" spans="1:8" ht="16.5">
      <c r="A145" s="35" t="s">
        <v>380</v>
      </c>
      <c r="B145" s="36" t="s">
        <v>381</v>
      </c>
      <c r="C145" s="37" t="s">
        <v>382</v>
      </c>
      <c r="D145" s="36" t="s">
        <v>26</v>
      </c>
      <c r="E145" s="36" t="s">
        <v>15</v>
      </c>
      <c r="F145" s="38">
        <v>73.47</v>
      </c>
      <c r="G145" s="39">
        <v>949.55</v>
      </c>
      <c r="H145" s="40">
        <v>69763.44</v>
      </c>
    </row>
    <row r="146" spans="1:8" ht="16.5">
      <c r="A146" s="35" t="s">
        <v>383</v>
      </c>
      <c r="B146" s="36" t="s">
        <v>384</v>
      </c>
      <c r="C146" s="37" t="s">
        <v>385</v>
      </c>
      <c r="D146" s="36" t="s">
        <v>26</v>
      </c>
      <c r="E146" s="36" t="s">
        <v>15</v>
      </c>
      <c r="F146" s="38">
        <v>20.34</v>
      </c>
      <c r="G146" s="39">
        <v>969.97</v>
      </c>
      <c r="H146" s="40">
        <v>19729.189999999999</v>
      </c>
    </row>
    <row r="147" spans="1:8" ht="16.5">
      <c r="A147" s="35" t="s">
        <v>386</v>
      </c>
      <c r="B147" s="36" t="s">
        <v>387</v>
      </c>
      <c r="C147" s="37" t="s">
        <v>388</v>
      </c>
      <c r="D147" s="36" t="s">
        <v>26</v>
      </c>
      <c r="E147" s="36" t="s">
        <v>15</v>
      </c>
      <c r="F147" s="38">
        <v>25.5</v>
      </c>
      <c r="G147" s="39">
        <v>931.25</v>
      </c>
      <c r="H147" s="40">
        <v>23746.880000000001</v>
      </c>
    </row>
    <row r="148" spans="1:8">
      <c r="A148" s="35" t="s">
        <v>389</v>
      </c>
      <c r="B148" s="36" t="s">
        <v>390</v>
      </c>
      <c r="C148" s="37" t="s">
        <v>391</v>
      </c>
      <c r="D148" s="36" t="s">
        <v>26</v>
      </c>
      <c r="E148" s="36" t="s">
        <v>15</v>
      </c>
      <c r="F148" s="38">
        <v>70.66</v>
      </c>
      <c r="G148" s="39">
        <v>278.11</v>
      </c>
      <c r="H148" s="40">
        <v>19651.25</v>
      </c>
    </row>
    <row r="149" spans="1:8" ht="24.75">
      <c r="A149" s="35" t="s">
        <v>392</v>
      </c>
      <c r="B149" s="36" t="s">
        <v>393</v>
      </c>
      <c r="C149" s="37" t="s">
        <v>394</v>
      </c>
      <c r="D149" s="36" t="s">
        <v>26</v>
      </c>
      <c r="E149" s="36" t="s">
        <v>15</v>
      </c>
      <c r="F149" s="38">
        <v>7.77</v>
      </c>
      <c r="G149" s="39">
        <v>1156.23</v>
      </c>
      <c r="H149" s="40">
        <v>8983.91</v>
      </c>
    </row>
    <row r="150" spans="1:8" ht="24.75">
      <c r="A150" s="35" t="s">
        <v>395</v>
      </c>
      <c r="B150" s="36" t="s">
        <v>396</v>
      </c>
      <c r="C150" s="37" t="s">
        <v>397</v>
      </c>
      <c r="D150" s="36" t="s">
        <v>26</v>
      </c>
      <c r="E150" s="36" t="s">
        <v>15</v>
      </c>
      <c r="F150" s="38">
        <v>5.6</v>
      </c>
      <c r="G150" s="39">
        <v>1156.23</v>
      </c>
      <c r="H150" s="40">
        <v>6474.89</v>
      </c>
    </row>
    <row r="151" spans="1:8" ht="24.75">
      <c r="A151" s="35" t="s">
        <v>398</v>
      </c>
      <c r="B151" s="36" t="s">
        <v>399</v>
      </c>
      <c r="C151" s="37" t="s">
        <v>400</v>
      </c>
      <c r="D151" s="36" t="s">
        <v>26</v>
      </c>
      <c r="E151" s="36" t="s">
        <v>15</v>
      </c>
      <c r="F151" s="38">
        <v>2.4</v>
      </c>
      <c r="G151" s="39">
        <v>1156.23</v>
      </c>
      <c r="H151" s="40">
        <v>2774.95</v>
      </c>
    </row>
    <row r="152" spans="1:8" ht="24.75">
      <c r="A152" s="35" t="s">
        <v>401</v>
      </c>
      <c r="B152" s="36" t="s">
        <v>402</v>
      </c>
      <c r="C152" s="37" t="s">
        <v>403</v>
      </c>
      <c r="D152" s="36" t="s">
        <v>26</v>
      </c>
      <c r="E152" s="36" t="s">
        <v>15</v>
      </c>
      <c r="F152" s="38">
        <v>6.55</v>
      </c>
      <c r="G152" s="39">
        <v>1156.23</v>
      </c>
      <c r="H152" s="40">
        <v>7573.31</v>
      </c>
    </row>
    <row r="153" spans="1:8" ht="20.100000000000001" customHeight="1">
      <c r="A153" s="32" t="s">
        <v>404</v>
      </c>
      <c r="B153" s="33"/>
      <c r="C153" s="33" t="s">
        <v>405</v>
      </c>
      <c r="D153" s="33"/>
      <c r="E153" s="33"/>
      <c r="F153" s="30">
        <v>1</v>
      </c>
      <c r="G153" s="31">
        <v>199183.13</v>
      </c>
      <c r="H153" s="31">
        <v>199183.13</v>
      </c>
    </row>
    <row r="154" spans="1:8" ht="33">
      <c r="A154" s="35" t="s">
        <v>406</v>
      </c>
      <c r="B154" s="36" t="s">
        <v>407</v>
      </c>
      <c r="C154" s="37" t="s">
        <v>408</v>
      </c>
      <c r="D154" s="36" t="s">
        <v>26</v>
      </c>
      <c r="E154" s="36" t="s">
        <v>15</v>
      </c>
      <c r="F154" s="38">
        <v>880.28</v>
      </c>
      <c r="G154" s="39">
        <v>176.16</v>
      </c>
      <c r="H154" s="40">
        <v>155070.12</v>
      </c>
    </row>
    <row r="155" spans="1:8" ht="16.5">
      <c r="A155" s="35" t="s">
        <v>409</v>
      </c>
      <c r="B155" s="36" t="s">
        <v>410</v>
      </c>
      <c r="C155" s="37" t="s">
        <v>411</v>
      </c>
      <c r="D155" s="36" t="s">
        <v>14</v>
      </c>
      <c r="E155" s="36" t="s">
        <v>30</v>
      </c>
      <c r="F155" s="38">
        <v>17.2</v>
      </c>
      <c r="G155" s="39">
        <v>100.57</v>
      </c>
      <c r="H155" s="40">
        <v>1729.8</v>
      </c>
    </row>
    <row r="156" spans="1:8" ht="16.5">
      <c r="A156" s="35" t="s">
        <v>412</v>
      </c>
      <c r="B156" s="36" t="s">
        <v>413</v>
      </c>
      <c r="C156" s="37" t="s">
        <v>414</v>
      </c>
      <c r="D156" s="36" t="s">
        <v>14</v>
      </c>
      <c r="E156" s="36" t="s">
        <v>30</v>
      </c>
      <c r="F156" s="38">
        <v>81.5</v>
      </c>
      <c r="G156" s="39">
        <v>195.08</v>
      </c>
      <c r="H156" s="40">
        <v>15899.02</v>
      </c>
    </row>
    <row r="157" spans="1:8" ht="16.5">
      <c r="A157" s="35" t="s">
        <v>415</v>
      </c>
      <c r="B157" s="36" t="s">
        <v>416</v>
      </c>
      <c r="C157" s="37" t="s">
        <v>417</v>
      </c>
      <c r="D157" s="36" t="s">
        <v>26</v>
      </c>
      <c r="E157" s="36" t="s">
        <v>30</v>
      </c>
      <c r="F157" s="38">
        <v>8.5</v>
      </c>
      <c r="G157" s="39">
        <v>127.62</v>
      </c>
      <c r="H157" s="40">
        <v>1084.77</v>
      </c>
    </row>
    <row r="158" spans="1:8" ht="16.5">
      <c r="A158" s="35" t="s">
        <v>418</v>
      </c>
      <c r="B158" s="36" t="s">
        <v>419</v>
      </c>
      <c r="C158" s="37" t="s">
        <v>420</v>
      </c>
      <c r="D158" s="36" t="s">
        <v>14</v>
      </c>
      <c r="E158" s="36" t="s">
        <v>30</v>
      </c>
      <c r="F158" s="38">
        <v>257.95999999999998</v>
      </c>
      <c r="G158" s="39">
        <v>66.73</v>
      </c>
      <c r="H158" s="40">
        <v>17213.669999999998</v>
      </c>
    </row>
    <row r="159" spans="1:8">
      <c r="A159" s="35" t="s">
        <v>421</v>
      </c>
      <c r="B159" s="36" t="s">
        <v>422</v>
      </c>
      <c r="C159" s="37" t="s">
        <v>423</v>
      </c>
      <c r="D159" s="36" t="s">
        <v>14</v>
      </c>
      <c r="E159" s="36" t="s">
        <v>30</v>
      </c>
      <c r="F159" s="38">
        <v>182.27</v>
      </c>
      <c r="G159" s="39">
        <v>44.91</v>
      </c>
      <c r="H159" s="40">
        <v>8185.75</v>
      </c>
    </row>
    <row r="160" spans="1:8" ht="20.100000000000001" customHeight="1">
      <c r="A160" s="32" t="s">
        <v>424</v>
      </c>
      <c r="B160" s="33"/>
      <c r="C160" s="33" t="s">
        <v>425</v>
      </c>
      <c r="D160" s="33"/>
      <c r="E160" s="33"/>
      <c r="F160" s="30">
        <v>1</v>
      </c>
      <c r="G160" s="31">
        <v>26782.55</v>
      </c>
      <c r="H160" s="31">
        <v>26782.55</v>
      </c>
    </row>
    <row r="161" spans="1:8">
      <c r="A161" s="35" t="s">
        <v>426</v>
      </c>
      <c r="B161" s="36" t="s">
        <v>427</v>
      </c>
      <c r="C161" s="37" t="s">
        <v>428</v>
      </c>
      <c r="D161" s="36" t="s">
        <v>26</v>
      </c>
      <c r="E161" s="36" t="s">
        <v>15</v>
      </c>
      <c r="F161" s="38">
        <v>440.16</v>
      </c>
      <c r="G161" s="39">
        <v>42.85</v>
      </c>
      <c r="H161" s="40">
        <v>18860.86</v>
      </c>
    </row>
    <row r="162" spans="1:8">
      <c r="A162" s="35" t="s">
        <v>429</v>
      </c>
      <c r="B162" s="36" t="s">
        <v>430</v>
      </c>
      <c r="C162" s="37" t="s">
        <v>431</v>
      </c>
      <c r="D162" s="36" t="s">
        <v>26</v>
      </c>
      <c r="E162" s="36" t="s">
        <v>15</v>
      </c>
      <c r="F162" s="38">
        <v>13.88</v>
      </c>
      <c r="G162" s="39">
        <v>42.85</v>
      </c>
      <c r="H162" s="40">
        <v>594.76</v>
      </c>
    </row>
    <row r="163" spans="1:8">
      <c r="A163" s="35" t="s">
        <v>432</v>
      </c>
      <c r="B163" s="36" t="s">
        <v>433</v>
      </c>
      <c r="C163" s="37" t="s">
        <v>434</v>
      </c>
      <c r="D163" s="36" t="s">
        <v>26</v>
      </c>
      <c r="E163" s="36" t="s">
        <v>15</v>
      </c>
      <c r="F163" s="38">
        <v>117.23</v>
      </c>
      <c r="G163" s="39">
        <v>42.85</v>
      </c>
      <c r="H163" s="40">
        <v>5023.3100000000004</v>
      </c>
    </row>
    <row r="164" spans="1:8">
      <c r="A164" s="35" t="s">
        <v>435</v>
      </c>
      <c r="B164" s="36" t="s">
        <v>436</v>
      </c>
      <c r="C164" s="37" t="s">
        <v>437</v>
      </c>
      <c r="D164" s="36" t="s">
        <v>26</v>
      </c>
      <c r="E164" s="36" t="s">
        <v>15</v>
      </c>
      <c r="F164" s="38">
        <v>35.29</v>
      </c>
      <c r="G164" s="39">
        <v>42.85</v>
      </c>
      <c r="H164" s="40">
        <v>1512.18</v>
      </c>
    </row>
    <row r="165" spans="1:8" ht="16.5">
      <c r="A165" s="35" t="s">
        <v>438</v>
      </c>
      <c r="B165" s="36" t="s">
        <v>439</v>
      </c>
      <c r="C165" s="37" t="s">
        <v>440</v>
      </c>
      <c r="D165" s="36" t="s">
        <v>14</v>
      </c>
      <c r="E165" s="36" t="s">
        <v>15</v>
      </c>
      <c r="F165" s="38">
        <v>13.88</v>
      </c>
      <c r="G165" s="39">
        <v>57.02</v>
      </c>
      <c r="H165" s="40">
        <v>791.44</v>
      </c>
    </row>
    <row r="166" spans="1:8" ht="20.100000000000001" customHeight="1">
      <c r="A166" s="32" t="s">
        <v>441</v>
      </c>
      <c r="B166" s="33"/>
      <c r="C166" s="33" t="s">
        <v>442</v>
      </c>
      <c r="D166" s="33"/>
      <c r="E166" s="33"/>
      <c r="F166" s="30">
        <v>1</v>
      </c>
      <c r="G166" s="31">
        <v>255214.63</v>
      </c>
      <c r="H166" s="31">
        <v>255214.63</v>
      </c>
    </row>
    <row r="167" spans="1:8" ht="20.100000000000001" customHeight="1">
      <c r="A167" s="32" t="s">
        <v>443</v>
      </c>
      <c r="B167" s="76" t="s">
        <v>444</v>
      </c>
      <c r="C167" s="76"/>
      <c r="D167" s="76"/>
      <c r="E167" s="76"/>
      <c r="F167" s="30">
        <v>1</v>
      </c>
      <c r="G167" s="31">
        <v>255214.63</v>
      </c>
      <c r="H167" s="31">
        <v>255214.63</v>
      </c>
    </row>
    <row r="168" spans="1:8" ht="24.75">
      <c r="A168" s="35" t="s">
        <v>445</v>
      </c>
      <c r="B168" s="36" t="s">
        <v>446</v>
      </c>
      <c r="C168" s="37" t="s">
        <v>447</v>
      </c>
      <c r="D168" s="36" t="s">
        <v>14</v>
      </c>
      <c r="E168" s="36" t="s">
        <v>15</v>
      </c>
      <c r="F168" s="38">
        <v>1166.1500000000001</v>
      </c>
      <c r="G168" s="39">
        <v>8.7899999999999991</v>
      </c>
      <c r="H168" s="40">
        <v>10250.459999999999</v>
      </c>
    </row>
    <row r="169" spans="1:8" ht="24.75">
      <c r="A169" s="35" t="s">
        <v>448</v>
      </c>
      <c r="B169" s="36" t="s">
        <v>449</v>
      </c>
      <c r="C169" s="37" t="s">
        <v>450</v>
      </c>
      <c r="D169" s="36" t="s">
        <v>14</v>
      </c>
      <c r="E169" s="36" t="s">
        <v>15</v>
      </c>
      <c r="F169" s="38">
        <v>1440.96</v>
      </c>
      <c r="G169" s="39">
        <v>4.8</v>
      </c>
      <c r="H169" s="40">
        <v>6916.61</v>
      </c>
    </row>
    <row r="170" spans="1:8" ht="24.75">
      <c r="A170" s="35" t="s">
        <v>451</v>
      </c>
      <c r="B170" s="36" t="s">
        <v>452</v>
      </c>
      <c r="C170" s="37" t="s">
        <v>453</v>
      </c>
      <c r="D170" s="36" t="s">
        <v>14</v>
      </c>
      <c r="E170" s="36" t="s">
        <v>15</v>
      </c>
      <c r="F170" s="38">
        <v>1166.1500000000001</v>
      </c>
      <c r="G170" s="39">
        <v>58.96</v>
      </c>
      <c r="H170" s="40">
        <v>68756.2</v>
      </c>
    </row>
    <row r="171" spans="1:8" ht="24.75">
      <c r="A171" s="35" t="s">
        <v>454</v>
      </c>
      <c r="B171" s="36" t="s">
        <v>455</v>
      </c>
      <c r="C171" s="37" t="s">
        <v>456</v>
      </c>
      <c r="D171" s="36" t="s">
        <v>14</v>
      </c>
      <c r="E171" s="36" t="s">
        <v>15</v>
      </c>
      <c r="F171" s="38">
        <v>912.05</v>
      </c>
      <c r="G171" s="39">
        <v>39.18</v>
      </c>
      <c r="H171" s="40">
        <v>35734.120000000003</v>
      </c>
    </row>
    <row r="172" spans="1:8" ht="24.75">
      <c r="A172" s="35" t="s">
        <v>457</v>
      </c>
      <c r="B172" s="36" t="s">
        <v>458</v>
      </c>
      <c r="C172" s="37" t="s">
        <v>459</v>
      </c>
      <c r="D172" s="36" t="s">
        <v>14</v>
      </c>
      <c r="E172" s="36" t="s">
        <v>15</v>
      </c>
      <c r="F172" s="38">
        <v>829.36</v>
      </c>
      <c r="G172" s="39">
        <v>34.950000000000003</v>
      </c>
      <c r="H172" s="40">
        <v>28986.13</v>
      </c>
    </row>
    <row r="173" spans="1:8" ht="24.75">
      <c r="A173" s="35" t="s">
        <v>460</v>
      </c>
      <c r="B173" s="36" t="s">
        <v>461</v>
      </c>
      <c r="C173" s="37" t="s">
        <v>462</v>
      </c>
      <c r="D173" s="36" t="s">
        <v>14</v>
      </c>
      <c r="E173" s="36" t="s">
        <v>15</v>
      </c>
      <c r="F173" s="38">
        <v>428.94</v>
      </c>
      <c r="G173" s="39">
        <v>64.83</v>
      </c>
      <c r="H173" s="40">
        <v>27808.18</v>
      </c>
    </row>
    <row r="174" spans="1:8" ht="24.75">
      <c r="A174" s="35" t="s">
        <v>463</v>
      </c>
      <c r="B174" s="36" t="s">
        <v>464</v>
      </c>
      <c r="C174" s="37" t="s">
        <v>465</v>
      </c>
      <c r="D174" s="36" t="s">
        <v>26</v>
      </c>
      <c r="E174" s="36" t="s">
        <v>15</v>
      </c>
      <c r="F174" s="38">
        <v>68.06</v>
      </c>
      <c r="G174" s="39">
        <v>63.62</v>
      </c>
      <c r="H174" s="40">
        <v>4329.9799999999996</v>
      </c>
    </row>
    <row r="175" spans="1:8" ht="24.75">
      <c r="A175" s="35" t="s">
        <v>466</v>
      </c>
      <c r="B175" s="36" t="s">
        <v>467</v>
      </c>
      <c r="C175" s="37" t="s">
        <v>468</v>
      </c>
      <c r="D175" s="36" t="s">
        <v>26</v>
      </c>
      <c r="E175" s="36" t="s">
        <v>15</v>
      </c>
      <c r="F175" s="38">
        <v>4.96</v>
      </c>
      <c r="G175" s="39">
        <v>63.62</v>
      </c>
      <c r="H175" s="40">
        <v>315.56</v>
      </c>
    </row>
    <row r="176" spans="1:8" ht="24.75">
      <c r="A176" s="35" t="s">
        <v>469</v>
      </c>
      <c r="B176" s="36" t="s">
        <v>470</v>
      </c>
      <c r="C176" s="37" t="s">
        <v>471</v>
      </c>
      <c r="D176" s="36" t="s">
        <v>26</v>
      </c>
      <c r="E176" s="36" t="s">
        <v>15</v>
      </c>
      <c r="F176" s="38">
        <v>7.12</v>
      </c>
      <c r="G176" s="39">
        <v>63.62</v>
      </c>
      <c r="H176" s="40">
        <v>452.97</v>
      </c>
    </row>
    <row r="177" spans="1:8" ht="24.75">
      <c r="A177" s="35" t="s">
        <v>472</v>
      </c>
      <c r="B177" s="36" t="s">
        <v>473</v>
      </c>
      <c r="C177" s="37" t="s">
        <v>474</v>
      </c>
      <c r="D177" s="36" t="s">
        <v>26</v>
      </c>
      <c r="E177" s="36" t="s">
        <v>15</v>
      </c>
      <c r="F177" s="38">
        <v>4.5999999999999996</v>
      </c>
      <c r="G177" s="39">
        <v>63.62</v>
      </c>
      <c r="H177" s="40">
        <v>292.64999999999998</v>
      </c>
    </row>
    <row r="178" spans="1:8">
      <c r="A178" s="35" t="s">
        <v>475</v>
      </c>
      <c r="B178" s="36" t="s">
        <v>476</v>
      </c>
      <c r="C178" s="37" t="s">
        <v>477</v>
      </c>
      <c r="D178" s="36" t="s">
        <v>26</v>
      </c>
      <c r="E178" s="36" t="s">
        <v>30</v>
      </c>
      <c r="F178" s="38">
        <v>123.7</v>
      </c>
      <c r="G178" s="39">
        <v>38.42</v>
      </c>
      <c r="H178" s="40">
        <v>4752.55</v>
      </c>
    </row>
    <row r="179" spans="1:8">
      <c r="A179" s="35" t="s">
        <v>478</v>
      </c>
      <c r="B179" s="36" t="s">
        <v>479</v>
      </c>
      <c r="C179" s="37" t="s">
        <v>480</v>
      </c>
      <c r="D179" s="36" t="s">
        <v>26</v>
      </c>
      <c r="E179" s="36" t="s">
        <v>30</v>
      </c>
      <c r="F179" s="38">
        <v>35.04</v>
      </c>
      <c r="G179" s="39">
        <v>48.38</v>
      </c>
      <c r="H179" s="40">
        <v>1695.24</v>
      </c>
    </row>
    <row r="180" spans="1:8" ht="16.5">
      <c r="A180" s="35" t="s">
        <v>481</v>
      </c>
      <c r="B180" s="36" t="s">
        <v>482</v>
      </c>
      <c r="C180" s="37" t="s">
        <v>483</v>
      </c>
      <c r="D180" s="36" t="s">
        <v>14</v>
      </c>
      <c r="E180" s="36" t="s">
        <v>15</v>
      </c>
      <c r="F180" s="38">
        <v>423.48</v>
      </c>
      <c r="G180" s="39">
        <v>75.37</v>
      </c>
      <c r="H180" s="40">
        <v>31917.69</v>
      </c>
    </row>
    <row r="181" spans="1:8" ht="16.5">
      <c r="A181" s="35" t="s">
        <v>484</v>
      </c>
      <c r="B181" s="36" t="s">
        <v>485</v>
      </c>
      <c r="C181" s="37" t="s">
        <v>486</v>
      </c>
      <c r="D181" s="36" t="s">
        <v>14</v>
      </c>
      <c r="E181" s="36" t="s">
        <v>30</v>
      </c>
      <c r="F181" s="38">
        <v>525.98</v>
      </c>
      <c r="G181" s="39">
        <v>12.03</v>
      </c>
      <c r="H181" s="40">
        <v>6327.54</v>
      </c>
    </row>
    <row r="182" spans="1:8" ht="24.75">
      <c r="A182" s="35" t="s">
        <v>487</v>
      </c>
      <c r="B182" s="36" t="s">
        <v>488</v>
      </c>
      <c r="C182" s="37" t="s">
        <v>489</v>
      </c>
      <c r="D182" s="36" t="s">
        <v>26</v>
      </c>
      <c r="E182" s="36" t="s">
        <v>15</v>
      </c>
      <c r="F182" s="38">
        <v>259.42</v>
      </c>
      <c r="G182" s="39">
        <v>102.84</v>
      </c>
      <c r="H182" s="40">
        <v>26678.75</v>
      </c>
    </row>
    <row r="183" spans="1:8" ht="20.100000000000001" customHeight="1">
      <c r="A183" s="32" t="s">
        <v>490</v>
      </c>
      <c r="B183" s="33"/>
      <c r="C183" s="33" t="s">
        <v>491</v>
      </c>
      <c r="D183" s="33"/>
      <c r="E183" s="33"/>
      <c r="F183" s="30">
        <v>1</v>
      </c>
      <c r="G183" s="31">
        <v>320344.51</v>
      </c>
      <c r="H183" s="31">
        <v>320344.51</v>
      </c>
    </row>
    <row r="184" spans="1:8" ht="20.100000000000001" customHeight="1">
      <c r="A184" s="32" t="s">
        <v>492</v>
      </c>
      <c r="B184" s="76" t="s">
        <v>493</v>
      </c>
      <c r="C184" s="76"/>
      <c r="D184" s="76"/>
      <c r="E184" s="76"/>
      <c r="F184" s="30">
        <v>1</v>
      </c>
      <c r="G184" s="31">
        <v>97982.44</v>
      </c>
      <c r="H184" s="31">
        <v>97982.44</v>
      </c>
    </row>
    <row r="185" spans="1:8" ht="24.75">
      <c r="A185" s="35" t="s">
        <v>494</v>
      </c>
      <c r="B185" s="36" t="s">
        <v>170</v>
      </c>
      <c r="C185" s="37" t="s">
        <v>171</v>
      </c>
      <c r="D185" s="36" t="s">
        <v>14</v>
      </c>
      <c r="E185" s="36" t="s">
        <v>15</v>
      </c>
      <c r="F185" s="38">
        <v>821.35</v>
      </c>
      <c r="G185" s="39">
        <v>3.58</v>
      </c>
      <c r="H185" s="40">
        <v>2940.43</v>
      </c>
    </row>
    <row r="186" spans="1:8" ht="16.5">
      <c r="A186" s="35" t="s">
        <v>495</v>
      </c>
      <c r="B186" s="36" t="s">
        <v>173</v>
      </c>
      <c r="C186" s="37" t="s">
        <v>174</v>
      </c>
      <c r="D186" s="36" t="s">
        <v>14</v>
      </c>
      <c r="E186" s="36" t="s">
        <v>49</v>
      </c>
      <c r="F186" s="38">
        <v>82.14</v>
      </c>
      <c r="G186" s="39">
        <v>218.56</v>
      </c>
      <c r="H186" s="40">
        <v>17952.52</v>
      </c>
    </row>
    <row r="187" spans="1:8" ht="16.5">
      <c r="A187" s="35" t="s">
        <v>496</v>
      </c>
      <c r="B187" s="36" t="s">
        <v>176</v>
      </c>
      <c r="C187" s="37" t="s">
        <v>177</v>
      </c>
      <c r="D187" s="36" t="s">
        <v>14</v>
      </c>
      <c r="E187" s="36" t="s">
        <v>15</v>
      </c>
      <c r="F187" s="38">
        <v>821.35</v>
      </c>
      <c r="G187" s="39">
        <v>2.7</v>
      </c>
      <c r="H187" s="40">
        <v>2217.65</v>
      </c>
    </row>
    <row r="188" spans="1:8" ht="16.5">
      <c r="A188" s="35" t="s">
        <v>497</v>
      </c>
      <c r="B188" s="36" t="s">
        <v>498</v>
      </c>
      <c r="C188" s="37" t="s">
        <v>499</v>
      </c>
      <c r="D188" s="36" t="s">
        <v>14</v>
      </c>
      <c r="E188" s="36" t="s">
        <v>89</v>
      </c>
      <c r="F188" s="38">
        <v>1215.5999999999999</v>
      </c>
      <c r="G188" s="39">
        <v>18.3</v>
      </c>
      <c r="H188" s="40">
        <v>22245.48</v>
      </c>
    </row>
    <row r="189" spans="1:8" ht="16.5">
      <c r="A189" s="35" t="s">
        <v>500</v>
      </c>
      <c r="B189" s="36" t="s">
        <v>501</v>
      </c>
      <c r="C189" s="37" t="s">
        <v>502</v>
      </c>
      <c r="D189" s="36" t="s">
        <v>14</v>
      </c>
      <c r="E189" s="36" t="s">
        <v>49</v>
      </c>
      <c r="F189" s="38">
        <v>65.7</v>
      </c>
      <c r="G189" s="39">
        <v>801.01</v>
      </c>
      <c r="H189" s="40">
        <v>52626.36</v>
      </c>
    </row>
    <row r="190" spans="1:8" ht="20.100000000000001" customHeight="1">
      <c r="A190" s="32" t="s">
        <v>503</v>
      </c>
      <c r="B190" s="76" t="s">
        <v>504</v>
      </c>
      <c r="C190" s="76"/>
      <c r="D190" s="76"/>
      <c r="E190" s="76"/>
      <c r="F190" s="30">
        <v>1</v>
      </c>
      <c r="G190" s="31">
        <v>157146.63</v>
      </c>
      <c r="H190" s="31">
        <v>157146.63</v>
      </c>
    </row>
    <row r="191" spans="1:8" ht="24.75">
      <c r="A191" s="35" t="s">
        <v>505</v>
      </c>
      <c r="B191" s="36" t="s">
        <v>506</v>
      </c>
      <c r="C191" s="37" t="s">
        <v>507</v>
      </c>
      <c r="D191" s="36" t="s">
        <v>14</v>
      </c>
      <c r="E191" s="36" t="s">
        <v>15</v>
      </c>
      <c r="F191" s="38">
        <v>293.02999999999997</v>
      </c>
      <c r="G191" s="39">
        <v>42.41</v>
      </c>
      <c r="H191" s="40">
        <v>12427.4</v>
      </c>
    </row>
    <row r="192" spans="1:8" ht="24.75">
      <c r="A192" s="35" t="s">
        <v>508</v>
      </c>
      <c r="B192" s="36" t="s">
        <v>509</v>
      </c>
      <c r="C192" s="37" t="s">
        <v>510</v>
      </c>
      <c r="D192" s="36" t="s">
        <v>14</v>
      </c>
      <c r="E192" s="36" t="s">
        <v>15</v>
      </c>
      <c r="F192" s="38">
        <v>549.5</v>
      </c>
      <c r="G192" s="39">
        <v>55.82</v>
      </c>
      <c r="H192" s="40">
        <v>30673.09</v>
      </c>
    </row>
    <row r="193" spans="1:8" ht="33">
      <c r="A193" s="35" t="s">
        <v>511</v>
      </c>
      <c r="B193" s="36" t="s">
        <v>512</v>
      </c>
      <c r="C193" s="37" t="s">
        <v>513</v>
      </c>
      <c r="D193" s="36" t="s">
        <v>14</v>
      </c>
      <c r="E193" s="36" t="s">
        <v>15</v>
      </c>
      <c r="F193" s="38">
        <v>437.34</v>
      </c>
      <c r="G193" s="39">
        <v>102.63</v>
      </c>
      <c r="H193" s="40">
        <v>44884.2</v>
      </c>
    </row>
    <row r="194" spans="1:8" ht="24.75">
      <c r="A194" s="35" t="s">
        <v>514</v>
      </c>
      <c r="B194" s="36" t="s">
        <v>515</v>
      </c>
      <c r="C194" s="37" t="s">
        <v>516</v>
      </c>
      <c r="D194" s="36" t="s">
        <v>14</v>
      </c>
      <c r="E194" s="36" t="s">
        <v>15</v>
      </c>
      <c r="F194" s="38">
        <v>42.86</v>
      </c>
      <c r="G194" s="39">
        <v>58.08</v>
      </c>
      <c r="H194" s="40">
        <v>2489.31</v>
      </c>
    </row>
    <row r="195" spans="1:8" ht="24.75">
      <c r="A195" s="35" t="s">
        <v>517</v>
      </c>
      <c r="B195" s="36" t="s">
        <v>518</v>
      </c>
      <c r="C195" s="37" t="s">
        <v>519</v>
      </c>
      <c r="D195" s="36" t="s">
        <v>14</v>
      </c>
      <c r="E195" s="36" t="s">
        <v>15</v>
      </c>
      <c r="F195" s="38">
        <v>132.97</v>
      </c>
      <c r="G195" s="39">
        <v>49.06</v>
      </c>
      <c r="H195" s="40">
        <v>6523.51</v>
      </c>
    </row>
    <row r="196" spans="1:8" ht="16.5">
      <c r="A196" s="35" t="s">
        <v>520</v>
      </c>
      <c r="B196" s="36" t="s">
        <v>521</v>
      </c>
      <c r="C196" s="37" t="s">
        <v>522</v>
      </c>
      <c r="D196" s="36" t="s">
        <v>26</v>
      </c>
      <c r="E196" s="36" t="s">
        <v>15</v>
      </c>
      <c r="F196" s="38">
        <v>218.22</v>
      </c>
      <c r="G196" s="39">
        <v>6.79</v>
      </c>
      <c r="H196" s="40">
        <v>1481.71</v>
      </c>
    </row>
    <row r="197" spans="1:8" ht="16.5">
      <c r="A197" s="35" t="s">
        <v>523</v>
      </c>
      <c r="B197" s="36" t="s">
        <v>524</v>
      </c>
      <c r="C197" s="37" t="s">
        <v>525</v>
      </c>
      <c r="D197" s="36" t="s">
        <v>26</v>
      </c>
      <c r="E197" s="36" t="s">
        <v>15</v>
      </c>
      <c r="F197" s="38">
        <v>22.68</v>
      </c>
      <c r="G197" s="39">
        <v>204.51</v>
      </c>
      <c r="H197" s="40">
        <v>4638.29</v>
      </c>
    </row>
    <row r="198" spans="1:8" ht="16.5">
      <c r="A198" s="35" t="s">
        <v>526</v>
      </c>
      <c r="B198" s="36" t="s">
        <v>527</v>
      </c>
      <c r="C198" s="37" t="s">
        <v>528</v>
      </c>
      <c r="D198" s="36" t="s">
        <v>26</v>
      </c>
      <c r="E198" s="36" t="s">
        <v>15</v>
      </c>
      <c r="F198" s="38">
        <v>62.93</v>
      </c>
      <c r="G198" s="39">
        <v>204.51</v>
      </c>
      <c r="H198" s="40">
        <v>12869.81</v>
      </c>
    </row>
    <row r="199" spans="1:8" ht="16.5">
      <c r="A199" s="35" t="s">
        <v>529</v>
      </c>
      <c r="B199" s="36" t="s">
        <v>530</v>
      </c>
      <c r="C199" s="37" t="s">
        <v>531</v>
      </c>
      <c r="D199" s="36" t="s">
        <v>26</v>
      </c>
      <c r="E199" s="36" t="s">
        <v>15</v>
      </c>
      <c r="F199" s="38">
        <v>15.33</v>
      </c>
      <c r="G199" s="39">
        <v>204.51</v>
      </c>
      <c r="H199" s="40">
        <v>3135.14</v>
      </c>
    </row>
    <row r="200" spans="1:8" ht="16.5">
      <c r="A200" s="35" t="s">
        <v>532</v>
      </c>
      <c r="B200" s="36" t="s">
        <v>533</v>
      </c>
      <c r="C200" s="37" t="s">
        <v>534</v>
      </c>
      <c r="D200" s="36" t="s">
        <v>26</v>
      </c>
      <c r="E200" s="36" t="s">
        <v>15</v>
      </c>
      <c r="F200" s="38">
        <v>117.28</v>
      </c>
      <c r="G200" s="39">
        <v>204.51</v>
      </c>
      <c r="H200" s="40">
        <v>23984.93</v>
      </c>
    </row>
    <row r="201" spans="1:8" ht="16.5">
      <c r="A201" s="35" t="s">
        <v>535</v>
      </c>
      <c r="B201" s="36" t="s">
        <v>536</v>
      </c>
      <c r="C201" s="37" t="s">
        <v>537</v>
      </c>
      <c r="D201" s="36" t="s">
        <v>14</v>
      </c>
      <c r="E201" s="36" t="s">
        <v>30</v>
      </c>
      <c r="F201" s="38">
        <v>54.08</v>
      </c>
      <c r="G201" s="39">
        <v>11.16</v>
      </c>
      <c r="H201" s="40">
        <v>603.53</v>
      </c>
    </row>
    <row r="202" spans="1:8">
      <c r="A202" s="35" t="s">
        <v>538</v>
      </c>
      <c r="B202" s="36" t="s">
        <v>539</v>
      </c>
      <c r="C202" s="37" t="s">
        <v>540</v>
      </c>
      <c r="D202" s="36" t="s">
        <v>14</v>
      </c>
      <c r="E202" s="36" t="s">
        <v>30</v>
      </c>
      <c r="F202" s="38">
        <v>109.73</v>
      </c>
      <c r="G202" s="39">
        <v>74.63</v>
      </c>
      <c r="H202" s="40">
        <v>8189.15</v>
      </c>
    </row>
    <row r="203" spans="1:8">
      <c r="A203" s="35" t="s">
        <v>541</v>
      </c>
      <c r="B203" s="36" t="s">
        <v>542</v>
      </c>
      <c r="C203" s="37" t="s">
        <v>543</v>
      </c>
      <c r="D203" s="36" t="s">
        <v>14</v>
      </c>
      <c r="E203" s="36" t="s">
        <v>30</v>
      </c>
      <c r="F203" s="38">
        <v>58.05</v>
      </c>
      <c r="G203" s="39">
        <v>90.38</v>
      </c>
      <c r="H203" s="40">
        <v>5246.56</v>
      </c>
    </row>
    <row r="204" spans="1:8" ht="20.100000000000001" customHeight="1">
      <c r="A204" s="32" t="s">
        <v>544</v>
      </c>
      <c r="B204" s="76" t="s">
        <v>545</v>
      </c>
      <c r="C204" s="76"/>
      <c r="D204" s="76"/>
      <c r="E204" s="76"/>
      <c r="F204" s="30">
        <v>1</v>
      </c>
      <c r="G204" s="31">
        <v>18377.79</v>
      </c>
      <c r="H204" s="31">
        <v>18377.79</v>
      </c>
    </row>
    <row r="205" spans="1:8" ht="16.5">
      <c r="A205" s="35" t="s">
        <v>546</v>
      </c>
      <c r="B205" s="36" t="s">
        <v>547</v>
      </c>
      <c r="C205" s="37" t="s">
        <v>548</v>
      </c>
      <c r="D205" s="36" t="s">
        <v>14</v>
      </c>
      <c r="E205" s="36" t="s">
        <v>15</v>
      </c>
      <c r="F205" s="38">
        <v>23.28</v>
      </c>
      <c r="G205" s="39">
        <v>103.89</v>
      </c>
      <c r="H205" s="40">
        <v>2418.56</v>
      </c>
    </row>
    <row r="206" spans="1:8" ht="16.5">
      <c r="A206" s="35" t="s">
        <v>549</v>
      </c>
      <c r="B206" s="36" t="s">
        <v>550</v>
      </c>
      <c r="C206" s="37" t="s">
        <v>551</v>
      </c>
      <c r="D206" s="36" t="s">
        <v>26</v>
      </c>
      <c r="E206" s="36" t="s">
        <v>30</v>
      </c>
      <c r="F206" s="38">
        <v>15</v>
      </c>
      <c r="G206" s="39">
        <v>162.47999999999999</v>
      </c>
      <c r="H206" s="40">
        <v>2437.1999999999998</v>
      </c>
    </row>
    <row r="207" spans="1:8" ht="16.5">
      <c r="A207" s="35" t="s">
        <v>552</v>
      </c>
      <c r="B207" s="36" t="s">
        <v>553</v>
      </c>
      <c r="C207" s="37" t="s">
        <v>554</v>
      </c>
      <c r="D207" s="36" t="s">
        <v>26</v>
      </c>
      <c r="E207" s="36" t="s">
        <v>30</v>
      </c>
      <c r="F207" s="38">
        <v>26.76</v>
      </c>
      <c r="G207" s="39">
        <v>162.47999999999999</v>
      </c>
      <c r="H207" s="40">
        <v>4347.96</v>
      </c>
    </row>
    <row r="208" spans="1:8" ht="16.5">
      <c r="A208" s="35" t="s">
        <v>555</v>
      </c>
      <c r="B208" s="36" t="s">
        <v>556</v>
      </c>
      <c r="C208" s="37" t="s">
        <v>557</v>
      </c>
      <c r="D208" s="36" t="s">
        <v>26</v>
      </c>
      <c r="E208" s="36" t="s">
        <v>15</v>
      </c>
      <c r="F208" s="38">
        <v>3.11</v>
      </c>
      <c r="G208" s="39">
        <v>199.17</v>
      </c>
      <c r="H208" s="40">
        <v>619.41999999999996</v>
      </c>
    </row>
    <row r="209" spans="1:8">
      <c r="A209" s="35" t="s">
        <v>558</v>
      </c>
      <c r="B209" s="36" t="s">
        <v>559</v>
      </c>
      <c r="C209" s="37" t="s">
        <v>560</v>
      </c>
      <c r="D209" s="36" t="s">
        <v>26</v>
      </c>
      <c r="E209" s="36" t="s">
        <v>49</v>
      </c>
      <c r="F209" s="38">
        <v>18.27</v>
      </c>
      <c r="G209" s="39">
        <v>168.33</v>
      </c>
      <c r="H209" s="40">
        <v>3075.39</v>
      </c>
    </row>
    <row r="210" spans="1:8">
      <c r="A210" s="35" t="s">
        <v>561</v>
      </c>
      <c r="B210" s="36" t="s">
        <v>562</v>
      </c>
      <c r="C210" s="37" t="s">
        <v>563</v>
      </c>
      <c r="D210" s="36" t="s">
        <v>14</v>
      </c>
      <c r="E210" s="36" t="s">
        <v>15</v>
      </c>
      <c r="F210" s="38">
        <v>367.7</v>
      </c>
      <c r="G210" s="39">
        <v>14.03</v>
      </c>
      <c r="H210" s="40">
        <v>5158.83</v>
      </c>
    </row>
    <row r="211" spans="1:8">
      <c r="A211" s="35" t="s">
        <v>564</v>
      </c>
      <c r="B211" s="36" t="s">
        <v>565</v>
      </c>
      <c r="C211" s="37" t="s">
        <v>566</v>
      </c>
      <c r="D211" s="36" t="s">
        <v>26</v>
      </c>
      <c r="E211" s="36" t="s">
        <v>30</v>
      </c>
      <c r="F211" s="38">
        <v>4.5599999999999996</v>
      </c>
      <c r="G211" s="39">
        <v>18.309999999999999</v>
      </c>
      <c r="H211" s="40">
        <v>83.49</v>
      </c>
    </row>
    <row r="212" spans="1:8" ht="16.5">
      <c r="A212" s="35" t="s">
        <v>567</v>
      </c>
      <c r="B212" s="36" t="s">
        <v>188</v>
      </c>
      <c r="C212" s="37" t="s">
        <v>189</v>
      </c>
      <c r="D212" s="36" t="s">
        <v>14</v>
      </c>
      <c r="E212" s="36" t="s">
        <v>15</v>
      </c>
      <c r="F212" s="38">
        <v>6.91</v>
      </c>
      <c r="G212" s="39">
        <v>34.29</v>
      </c>
      <c r="H212" s="40">
        <v>236.94</v>
      </c>
    </row>
    <row r="213" spans="1:8" ht="20.100000000000001" customHeight="1">
      <c r="A213" s="32" t="s">
        <v>568</v>
      </c>
      <c r="B213" s="76" t="s">
        <v>569</v>
      </c>
      <c r="C213" s="76"/>
      <c r="D213" s="76"/>
      <c r="E213" s="76"/>
      <c r="F213" s="30">
        <v>1</v>
      </c>
      <c r="G213" s="31">
        <v>46837.65</v>
      </c>
      <c r="H213" s="31">
        <v>46837.65</v>
      </c>
    </row>
    <row r="214" spans="1:8" ht="24.75">
      <c r="A214" s="35" t="s">
        <v>570</v>
      </c>
      <c r="B214" s="36" t="s">
        <v>170</v>
      </c>
      <c r="C214" s="37" t="s">
        <v>171</v>
      </c>
      <c r="D214" s="36" t="s">
        <v>14</v>
      </c>
      <c r="E214" s="36" t="s">
        <v>15</v>
      </c>
      <c r="F214" s="38">
        <v>414.99</v>
      </c>
      <c r="G214" s="39">
        <v>3.58</v>
      </c>
      <c r="H214" s="40">
        <v>1485.66</v>
      </c>
    </row>
    <row r="215" spans="1:8" ht="16.5">
      <c r="A215" s="35" t="s">
        <v>571</v>
      </c>
      <c r="B215" s="36" t="s">
        <v>173</v>
      </c>
      <c r="C215" s="37" t="s">
        <v>174</v>
      </c>
      <c r="D215" s="36" t="s">
        <v>14</v>
      </c>
      <c r="E215" s="36" t="s">
        <v>49</v>
      </c>
      <c r="F215" s="38">
        <v>36.159999999999997</v>
      </c>
      <c r="G215" s="39">
        <v>218.56</v>
      </c>
      <c r="H215" s="40">
        <v>7903.13</v>
      </c>
    </row>
    <row r="216" spans="1:8" ht="24.75">
      <c r="A216" s="35" t="s">
        <v>572</v>
      </c>
      <c r="B216" s="36" t="s">
        <v>573</v>
      </c>
      <c r="C216" s="37" t="s">
        <v>574</v>
      </c>
      <c r="D216" s="36" t="s">
        <v>14</v>
      </c>
      <c r="E216" s="36" t="s">
        <v>15</v>
      </c>
      <c r="F216" s="38">
        <v>361.65</v>
      </c>
      <c r="G216" s="39">
        <v>103.55</v>
      </c>
      <c r="H216" s="40">
        <v>37448.86</v>
      </c>
    </row>
    <row r="217" spans="1:8" ht="20.100000000000001" customHeight="1">
      <c r="A217" s="32" t="s">
        <v>575</v>
      </c>
      <c r="B217" s="33"/>
      <c r="C217" s="33" t="s">
        <v>576</v>
      </c>
      <c r="D217" s="33"/>
      <c r="E217" s="33"/>
      <c r="F217" s="30">
        <v>1</v>
      </c>
      <c r="G217" s="31">
        <v>103394.48</v>
      </c>
      <c r="H217" s="31">
        <v>103394.48</v>
      </c>
    </row>
    <row r="218" spans="1:8" ht="20.100000000000001" customHeight="1">
      <c r="A218" s="32" t="s">
        <v>577</v>
      </c>
      <c r="B218" s="76" t="s">
        <v>578</v>
      </c>
      <c r="C218" s="76"/>
      <c r="D218" s="76"/>
      <c r="E218" s="76"/>
      <c r="F218" s="30">
        <v>1</v>
      </c>
      <c r="G218" s="31">
        <v>85488.22</v>
      </c>
      <c r="H218" s="31">
        <v>85488.22</v>
      </c>
    </row>
    <row r="219" spans="1:8" ht="16.5">
      <c r="A219" s="35" t="s">
        <v>579</v>
      </c>
      <c r="B219" s="36" t="s">
        <v>580</v>
      </c>
      <c r="C219" s="37" t="s">
        <v>581</v>
      </c>
      <c r="D219" s="36" t="s">
        <v>14</v>
      </c>
      <c r="E219" s="36" t="s">
        <v>15</v>
      </c>
      <c r="F219" s="38">
        <v>803.66</v>
      </c>
      <c r="G219" s="39">
        <v>19.54</v>
      </c>
      <c r="H219" s="40">
        <v>15703.52</v>
      </c>
    </row>
    <row r="220" spans="1:8" ht="16.5">
      <c r="A220" s="35" t="s">
        <v>582</v>
      </c>
      <c r="B220" s="36" t="s">
        <v>583</v>
      </c>
      <c r="C220" s="37" t="s">
        <v>584</v>
      </c>
      <c r="D220" s="36" t="s">
        <v>14</v>
      </c>
      <c r="E220" s="36" t="s">
        <v>15</v>
      </c>
      <c r="F220" s="38">
        <v>1099.26</v>
      </c>
      <c r="G220" s="39">
        <v>32.36</v>
      </c>
      <c r="H220" s="40">
        <v>35572.050000000003</v>
      </c>
    </row>
    <row r="221" spans="1:8" ht="16.5">
      <c r="A221" s="35" t="s">
        <v>585</v>
      </c>
      <c r="B221" s="36" t="s">
        <v>586</v>
      </c>
      <c r="C221" s="37" t="s">
        <v>587</v>
      </c>
      <c r="D221" s="36" t="s">
        <v>26</v>
      </c>
      <c r="E221" s="36" t="s">
        <v>15</v>
      </c>
      <c r="F221" s="38">
        <v>1533.46</v>
      </c>
      <c r="G221" s="39">
        <v>13.64</v>
      </c>
      <c r="H221" s="40">
        <v>20916.39</v>
      </c>
    </row>
    <row r="222" spans="1:8" ht="16.5">
      <c r="A222" s="35" t="s">
        <v>588</v>
      </c>
      <c r="B222" s="36" t="s">
        <v>589</v>
      </c>
      <c r="C222" s="37" t="s">
        <v>590</v>
      </c>
      <c r="D222" s="36" t="s">
        <v>26</v>
      </c>
      <c r="E222" s="36" t="s">
        <v>15</v>
      </c>
      <c r="F222" s="38">
        <v>15.97</v>
      </c>
      <c r="G222" s="39">
        <v>13.64</v>
      </c>
      <c r="H222" s="40">
        <v>217.83</v>
      </c>
    </row>
    <row r="223" spans="1:8" ht="16.5">
      <c r="A223" s="35" t="s">
        <v>591</v>
      </c>
      <c r="B223" s="36" t="s">
        <v>592</v>
      </c>
      <c r="C223" s="37" t="s">
        <v>593</v>
      </c>
      <c r="D223" s="36" t="s">
        <v>26</v>
      </c>
      <c r="E223" s="36" t="s">
        <v>15</v>
      </c>
      <c r="F223" s="38">
        <v>337.57</v>
      </c>
      <c r="G223" s="39">
        <v>13.64</v>
      </c>
      <c r="H223" s="40">
        <v>4604.45</v>
      </c>
    </row>
    <row r="224" spans="1:8" ht="16.5">
      <c r="A224" s="35" t="s">
        <v>594</v>
      </c>
      <c r="B224" s="36" t="s">
        <v>595</v>
      </c>
      <c r="C224" s="37" t="s">
        <v>596</v>
      </c>
      <c r="D224" s="36" t="s">
        <v>26</v>
      </c>
      <c r="E224" s="36" t="s">
        <v>15</v>
      </c>
      <c r="F224" s="38">
        <v>77.84</v>
      </c>
      <c r="G224" s="39">
        <v>13.64</v>
      </c>
      <c r="H224" s="40">
        <v>1061.74</v>
      </c>
    </row>
    <row r="225" spans="1:8" ht="16.5">
      <c r="A225" s="35" t="s">
        <v>597</v>
      </c>
      <c r="B225" s="36" t="s">
        <v>598</v>
      </c>
      <c r="C225" s="37" t="s">
        <v>599</v>
      </c>
      <c r="D225" s="36" t="s">
        <v>26</v>
      </c>
      <c r="E225" s="36" t="s">
        <v>15</v>
      </c>
      <c r="F225" s="38">
        <v>49.26</v>
      </c>
      <c r="G225" s="39">
        <v>72.64</v>
      </c>
      <c r="H225" s="40">
        <v>3578.25</v>
      </c>
    </row>
    <row r="226" spans="1:8" ht="16.5">
      <c r="A226" s="35" t="s">
        <v>600</v>
      </c>
      <c r="B226" s="36" t="s">
        <v>601</v>
      </c>
      <c r="C226" s="37" t="s">
        <v>602</v>
      </c>
      <c r="D226" s="36" t="s">
        <v>26</v>
      </c>
      <c r="E226" s="36" t="s">
        <v>15</v>
      </c>
      <c r="F226" s="38">
        <v>50.45</v>
      </c>
      <c r="G226" s="39">
        <v>72.64</v>
      </c>
      <c r="H226" s="40">
        <v>3664.69</v>
      </c>
    </row>
    <row r="227" spans="1:8" ht="16.5">
      <c r="A227" s="35" t="s">
        <v>603</v>
      </c>
      <c r="B227" s="36" t="s">
        <v>604</v>
      </c>
      <c r="C227" s="37" t="s">
        <v>605</v>
      </c>
      <c r="D227" s="36" t="s">
        <v>26</v>
      </c>
      <c r="E227" s="36" t="s">
        <v>15</v>
      </c>
      <c r="F227" s="38">
        <v>8.66</v>
      </c>
      <c r="G227" s="39">
        <v>19.55</v>
      </c>
      <c r="H227" s="40">
        <v>169.3</v>
      </c>
    </row>
    <row r="228" spans="1:8" ht="20.100000000000001" customHeight="1">
      <c r="A228" s="32" t="s">
        <v>606</v>
      </c>
      <c r="B228" s="76" t="s">
        <v>607</v>
      </c>
      <c r="C228" s="76"/>
      <c r="D228" s="76"/>
      <c r="E228" s="76"/>
      <c r="F228" s="30">
        <v>1</v>
      </c>
      <c r="G228" s="31">
        <v>17089.259999999998</v>
      </c>
      <c r="H228" s="31">
        <v>17089.259999999998</v>
      </c>
    </row>
    <row r="229" spans="1:8" ht="16.5">
      <c r="A229" s="35" t="s">
        <v>608</v>
      </c>
      <c r="B229" s="36" t="s">
        <v>609</v>
      </c>
      <c r="C229" s="37" t="s">
        <v>610</v>
      </c>
      <c r="D229" s="36" t="s">
        <v>14</v>
      </c>
      <c r="E229" s="36" t="s">
        <v>15</v>
      </c>
      <c r="F229" s="38">
        <v>434.62</v>
      </c>
      <c r="G229" s="39">
        <v>23.1</v>
      </c>
      <c r="H229" s="40">
        <v>10039.719999999999</v>
      </c>
    </row>
    <row r="230" spans="1:8" ht="16.5">
      <c r="A230" s="35" t="s">
        <v>611</v>
      </c>
      <c r="B230" s="36" t="s">
        <v>612</v>
      </c>
      <c r="C230" s="37" t="s">
        <v>613</v>
      </c>
      <c r="D230" s="36" t="s">
        <v>14</v>
      </c>
      <c r="E230" s="36" t="s">
        <v>15</v>
      </c>
      <c r="F230" s="38">
        <v>434.62</v>
      </c>
      <c r="G230" s="39">
        <v>16.22</v>
      </c>
      <c r="H230" s="40">
        <v>7049.54</v>
      </c>
    </row>
    <row r="231" spans="1:8" ht="20.100000000000001" customHeight="1">
      <c r="A231" s="32" t="s">
        <v>614</v>
      </c>
      <c r="B231" s="76" t="s">
        <v>615</v>
      </c>
      <c r="C231" s="76"/>
      <c r="D231" s="76"/>
      <c r="E231" s="76"/>
      <c r="F231" s="30">
        <v>1</v>
      </c>
      <c r="G231" s="31">
        <v>817</v>
      </c>
      <c r="H231" s="31">
        <v>817</v>
      </c>
    </row>
    <row r="232" spans="1:8" ht="16.5">
      <c r="A232" s="35" t="s">
        <v>616</v>
      </c>
      <c r="B232" s="36" t="s">
        <v>617</v>
      </c>
      <c r="C232" s="37" t="s">
        <v>618</v>
      </c>
      <c r="D232" s="36" t="s">
        <v>26</v>
      </c>
      <c r="E232" s="36" t="s">
        <v>15</v>
      </c>
      <c r="F232" s="38">
        <v>1.46</v>
      </c>
      <c r="G232" s="39">
        <v>75.23</v>
      </c>
      <c r="H232" s="40">
        <v>109.84</v>
      </c>
    </row>
    <row r="233" spans="1:8" ht="16.5">
      <c r="A233" s="35" t="s">
        <v>619</v>
      </c>
      <c r="B233" s="36" t="s">
        <v>620</v>
      </c>
      <c r="C233" s="37" t="s">
        <v>621</v>
      </c>
      <c r="D233" s="36" t="s">
        <v>26</v>
      </c>
      <c r="E233" s="36" t="s">
        <v>15</v>
      </c>
      <c r="F233" s="38">
        <v>3.23</v>
      </c>
      <c r="G233" s="39">
        <v>75.23</v>
      </c>
      <c r="H233" s="40">
        <v>242.99</v>
      </c>
    </row>
    <row r="234" spans="1:8" ht="16.5">
      <c r="A234" s="35" t="s">
        <v>622</v>
      </c>
      <c r="B234" s="36" t="s">
        <v>623</v>
      </c>
      <c r="C234" s="37" t="s">
        <v>624</v>
      </c>
      <c r="D234" s="36" t="s">
        <v>26</v>
      </c>
      <c r="E234" s="36" t="s">
        <v>15</v>
      </c>
      <c r="F234" s="38">
        <v>0.94</v>
      </c>
      <c r="G234" s="39">
        <v>75.23</v>
      </c>
      <c r="H234" s="40">
        <v>70.72</v>
      </c>
    </row>
    <row r="235" spans="1:8" ht="16.5">
      <c r="A235" s="35" t="s">
        <v>625</v>
      </c>
      <c r="B235" s="36" t="s">
        <v>623</v>
      </c>
      <c r="C235" s="37" t="s">
        <v>626</v>
      </c>
      <c r="D235" s="36" t="s">
        <v>26</v>
      </c>
      <c r="E235" s="36" t="s">
        <v>15</v>
      </c>
      <c r="F235" s="38">
        <v>1.23</v>
      </c>
      <c r="G235" s="39">
        <v>75.23</v>
      </c>
      <c r="H235" s="40">
        <v>92.53</v>
      </c>
    </row>
    <row r="236" spans="1:8" ht="16.5">
      <c r="A236" s="35" t="s">
        <v>627</v>
      </c>
      <c r="B236" s="36" t="s">
        <v>628</v>
      </c>
      <c r="C236" s="37" t="s">
        <v>629</v>
      </c>
      <c r="D236" s="36" t="s">
        <v>26</v>
      </c>
      <c r="E236" s="36" t="s">
        <v>15</v>
      </c>
      <c r="F236" s="38">
        <v>2.2999999999999998</v>
      </c>
      <c r="G236" s="39">
        <v>75.23</v>
      </c>
      <c r="H236" s="40">
        <v>173.03</v>
      </c>
    </row>
    <row r="237" spans="1:8" ht="16.5">
      <c r="A237" s="35" t="s">
        <v>630</v>
      </c>
      <c r="B237" s="36" t="s">
        <v>631</v>
      </c>
      <c r="C237" s="37" t="s">
        <v>632</v>
      </c>
      <c r="D237" s="36" t="s">
        <v>26</v>
      </c>
      <c r="E237" s="36" t="s">
        <v>15</v>
      </c>
      <c r="F237" s="38">
        <v>1.7</v>
      </c>
      <c r="G237" s="39">
        <v>75.23</v>
      </c>
      <c r="H237" s="40">
        <v>127.89</v>
      </c>
    </row>
    <row r="238" spans="1:8" ht="20.100000000000001" customHeight="1">
      <c r="A238" s="32" t="s">
        <v>633</v>
      </c>
      <c r="B238" s="33"/>
      <c r="C238" s="33" t="s">
        <v>634</v>
      </c>
      <c r="D238" s="33"/>
      <c r="E238" s="33"/>
      <c r="F238" s="30">
        <v>1</v>
      </c>
      <c r="G238" s="31">
        <v>94766.51</v>
      </c>
      <c r="H238" s="31">
        <v>94766.51</v>
      </c>
    </row>
    <row r="239" spans="1:8" ht="20.100000000000001" customHeight="1">
      <c r="A239" s="32" t="s">
        <v>635</v>
      </c>
      <c r="B239" s="76" t="s">
        <v>636</v>
      </c>
      <c r="C239" s="76"/>
      <c r="D239" s="76"/>
      <c r="E239" s="76"/>
      <c r="F239" s="30">
        <v>1</v>
      </c>
      <c r="G239" s="31">
        <v>36054.370000000003</v>
      </c>
      <c r="H239" s="31">
        <v>36054.370000000003</v>
      </c>
    </row>
    <row r="240" spans="1:8" ht="16.5">
      <c r="A240" s="35" t="s">
        <v>637</v>
      </c>
      <c r="B240" s="36" t="s">
        <v>638</v>
      </c>
      <c r="C240" s="37" t="s">
        <v>639</v>
      </c>
      <c r="D240" s="36" t="s">
        <v>14</v>
      </c>
      <c r="E240" s="36" t="s">
        <v>30</v>
      </c>
      <c r="F240" s="38">
        <v>274</v>
      </c>
      <c r="G240" s="39">
        <v>25.26</v>
      </c>
      <c r="H240" s="40">
        <v>6921.24</v>
      </c>
    </row>
    <row r="241" spans="1:8" ht="16.5">
      <c r="A241" s="35" t="s">
        <v>640</v>
      </c>
      <c r="B241" s="36" t="s">
        <v>641</v>
      </c>
      <c r="C241" s="37" t="s">
        <v>642</v>
      </c>
      <c r="D241" s="36" t="s">
        <v>14</v>
      </c>
      <c r="E241" s="36" t="s">
        <v>30</v>
      </c>
      <c r="F241" s="38">
        <v>1.6</v>
      </c>
      <c r="G241" s="39">
        <v>34.07</v>
      </c>
      <c r="H241" s="40">
        <v>54.51</v>
      </c>
    </row>
    <row r="242" spans="1:8" ht="16.5">
      <c r="A242" s="35" t="s">
        <v>643</v>
      </c>
      <c r="B242" s="36" t="s">
        <v>644</v>
      </c>
      <c r="C242" s="37" t="s">
        <v>645</v>
      </c>
      <c r="D242" s="36" t="s">
        <v>14</v>
      </c>
      <c r="E242" s="36" t="s">
        <v>30</v>
      </c>
      <c r="F242" s="38">
        <v>14.1</v>
      </c>
      <c r="G242" s="39">
        <v>26.31</v>
      </c>
      <c r="H242" s="40">
        <v>370.97</v>
      </c>
    </row>
    <row r="243" spans="1:8" ht="16.5">
      <c r="A243" s="35" t="s">
        <v>646</v>
      </c>
      <c r="B243" s="36" t="s">
        <v>647</v>
      </c>
      <c r="C243" s="37" t="s">
        <v>648</v>
      </c>
      <c r="D243" s="36" t="s">
        <v>14</v>
      </c>
      <c r="E243" s="36" t="s">
        <v>30</v>
      </c>
      <c r="F243" s="38">
        <v>28.9</v>
      </c>
      <c r="G243" s="39">
        <v>30.07</v>
      </c>
      <c r="H243" s="40">
        <v>869.02</v>
      </c>
    </row>
    <row r="244" spans="1:8" ht="16.5">
      <c r="A244" s="35" t="s">
        <v>649</v>
      </c>
      <c r="B244" s="36" t="s">
        <v>650</v>
      </c>
      <c r="C244" s="37" t="s">
        <v>651</v>
      </c>
      <c r="D244" s="36" t="s">
        <v>14</v>
      </c>
      <c r="E244" s="36" t="s">
        <v>30</v>
      </c>
      <c r="F244" s="38">
        <v>24.7</v>
      </c>
      <c r="G244" s="39">
        <v>27.35</v>
      </c>
      <c r="H244" s="40">
        <v>675.55</v>
      </c>
    </row>
    <row r="245" spans="1:8" ht="16.5">
      <c r="A245" s="35" t="s">
        <v>652</v>
      </c>
      <c r="B245" s="36" t="s">
        <v>653</v>
      </c>
      <c r="C245" s="37" t="s">
        <v>654</v>
      </c>
      <c r="D245" s="36" t="s">
        <v>14</v>
      </c>
      <c r="E245" s="36" t="s">
        <v>30</v>
      </c>
      <c r="F245" s="38">
        <v>215.6</v>
      </c>
      <c r="G245" s="39">
        <v>61.04</v>
      </c>
      <c r="H245" s="40">
        <v>13160.22</v>
      </c>
    </row>
    <row r="246" spans="1:8" ht="16.5">
      <c r="A246" s="35" t="s">
        <v>655</v>
      </c>
      <c r="B246" s="36" t="s">
        <v>656</v>
      </c>
      <c r="C246" s="37" t="s">
        <v>657</v>
      </c>
      <c r="D246" s="36" t="s">
        <v>26</v>
      </c>
      <c r="E246" s="36" t="s">
        <v>22</v>
      </c>
      <c r="F246" s="38">
        <v>14</v>
      </c>
      <c r="G246" s="39">
        <v>34.159999999999997</v>
      </c>
      <c r="H246" s="40">
        <v>478.24</v>
      </c>
    </row>
    <row r="247" spans="1:8" ht="24.75">
      <c r="A247" s="35" t="s">
        <v>658</v>
      </c>
      <c r="B247" s="36" t="s">
        <v>659</v>
      </c>
      <c r="C247" s="37" t="s">
        <v>660</v>
      </c>
      <c r="D247" s="36" t="s">
        <v>14</v>
      </c>
      <c r="E247" s="36" t="s">
        <v>22</v>
      </c>
      <c r="F247" s="38">
        <v>62</v>
      </c>
      <c r="G247" s="39">
        <v>6.39</v>
      </c>
      <c r="H247" s="40">
        <v>396.18</v>
      </c>
    </row>
    <row r="248" spans="1:8" ht="33">
      <c r="A248" s="35" t="s">
        <v>661</v>
      </c>
      <c r="B248" s="36" t="s">
        <v>662</v>
      </c>
      <c r="C248" s="37" t="s">
        <v>663</v>
      </c>
      <c r="D248" s="36" t="s">
        <v>14</v>
      </c>
      <c r="E248" s="36" t="s">
        <v>22</v>
      </c>
      <c r="F248" s="38">
        <v>2</v>
      </c>
      <c r="G248" s="39">
        <v>11.62</v>
      </c>
      <c r="H248" s="40">
        <v>23.24</v>
      </c>
    </row>
    <row r="249" spans="1:8" ht="24.75">
      <c r="A249" s="35" t="s">
        <v>664</v>
      </c>
      <c r="B249" s="36" t="s">
        <v>665</v>
      </c>
      <c r="C249" s="37" t="s">
        <v>666</v>
      </c>
      <c r="D249" s="36" t="s">
        <v>14</v>
      </c>
      <c r="E249" s="36" t="s">
        <v>22</v>
      </c>
      <c r="F249" s="38">
        <v>34</v>
      </c>
      <c r="G249" s="39">
        <v>13.83</v>
      </c>
      <c r="H249" s="40">
        <v>470.22</v>
      </c>
    </row>
    <row r="250" spans="1:8" ht="24.75">
      <c r="A250" s="35" t="s">
        <v>667</v>
      </c>
      <c r="B250" s="36" t="s">
        <v>668</v>
      </c>
      <c r="C250" s="37" t="s">
        <v>669</v>
      </c>
      <c r="D250" s="36" t="s">
        <v>14</v>
      </c>
      <c r="E250" s="36" t="s">
        <v>22</v>
      </c>
      <c r="F250" s="38">
        <v>16</v>
      </c>
      <c r="G250" s="39">
        <v>38.229999999999997</v>
      </c>
      <c r="H250" s="40">
        <v>611.67999999999995</v>
      </c>
    </row>
    <row r="251" spans="1:8" ht="16.5">
      <c r="A251" s="35" t="s">
        <v>670</v>
      </c>
      <c r="B251" s="36" t="s">
        <v>671</v>
      </c>
      <c r="C251" s="37" t="s">
        <v>672</v>
      </c>
      <c r="D251" s="36" t="s">
        <v>14</v>
      </c>
      <c r="E251" s="36" t="s">
        <v>22</v>
      </c>
      <c r="F251" s="38">
        <v>1</v>
      </c>
      <c r="G251" s="39">
        <v>8.26</v>
      </c>
      <c r="H251" s="40">
        <v>8.26</v>
      </c>
    </row>
    <row r="252" spans="1:8" ht="16.5">
      <c r="A252" s="35" t="s">
        <v>673</v>
      </c>
      <c r="B252" s="36" t="s">
        <v>674</v>
      </c>
      <c r="C252" s="37" t="s">
        <v>675</v>
      </c>
      <c r="D252" s="36" t="s">
        <v>14</v>
      </c>
      <c r="E252" s="36" t="s">
        <v>22</v>
      </c>
      <c r="F252" s="38">
        <v>1</v>
      </c>
      <c r="G252" s="39">
        <v>10.11</v>
      </c>
      <c r="H252" s="40">
        <v>10.11</v>
      </c>
    </row>
    <row r="253" spans="1:8" ht="16.5">
      <c r="A253" s="35" t="s">
        <v>676</v>
      </c>
      <c r="B253" s="36" t="s">
        <v>677</v>
      </c>
      <c r="C253" s="37" t="s">
        <v>678</v>
      </c>
      <c r="D253" s="36" t="s">
        <v>14</v>
      </c>
      <c r="E253" s="36" t="s">
        <v>22</v>
      </c>
      <c r="F253" s="38">
        <v>1</v>
      </c>
      <c r="G253" s="39">
        <v>14.63</v>
      </c>
      <c r="H253" s="40">
        <v>14.63</v>
      </c>
    </row>
    <row r="254" spans="1:8" ht="16.5">
      <c r="A254" s="35" t="s">
        <v>679</v>
      </c>
      <c r="B254" s="36" t="s">
        <v>680</v>
      </c>
      <c r="C254" s="37" t="s">
        <v>681</v>
      </c>
      <c r="D254" s="36" t="s">
        <v>14</v>
      </c>
      <c r="E254" s="36" t="s">
        <v>22</v>
      </c>
      <c r="F254" s="38">
        <v>3</v>
      </c>
      <c r="G254" s="39">
        <v>19.149999999999999</v>
      </c>
      <c r="H254" s="40">
        <v>57.45</v>
      </c>
    </row>
    <row r="255" spans="1:8" ht="16.5">
      <c r="A255" s="35" t="s">
        <v>682</v>
      </c>
      <c r="B255" s="36" t="s">
        <v>683</v>
      </c>
      <c r="C255" s="37" t="s">
        <v>684</v>
      </c>
      <c r="D255" s="36" t="s">
        <v>14</v>
      </c>
      <c r="E255" s="36" t="s">
        <v>22</v>
      </c>
      <c r="F255" s="38">
        <v>10</v>
      </c>
      <c r="G255" s="39">
        <v>14.52</v>
      </c>
      <c r="H255" s="40">
        <v>145.19999999999999</v>
      </c>
    </row>
    <row r="256" spans="1:8" ht="16.5">
      <c r="A256" s="35" t="s">
        <v>685</v>
      </c>
      <c r="B256" s="36" t="s">
        <v>686</v>
      </c>
      <c r="C256" s="37" t="s">
        <v>687</v>
      </c>
      <c r="D256" s="36" t="s">
        <v>14</v>
      </c>
      <c r="E256" s="36" t="s">
        <v>22</v>
      </c>
      <c r="F256" s="38">
        <v>21</v>
      </c>
      <c r="G256" s="39">
        <v>15.86</v>
      </c>
      <c r="H256" s="40">
        <v>333.06</v>
      </c>
    </row>
    <row r="257" spans="1:8" ht="16.5">
      <c r="A257" s="35" t="s">
        <v>688</v>
      </c>
      <c r="B257" s="36" t="s">
        <v>689</v>
      </c>
      <c r="C257" s="37" t="s">
        <v>690</v>
      </c>
      <c r="D257" s="36" t="s">
        <v>26</v>
      </c>
      <c r="E257" s="36" t="s">
        <v>22</v>
      </c>
      <c r="F257" s="38">
        <v>21</v>
      </c>
      <c r="G257" s="39">
        <v>27.37</v>
      </c>
      <c r="H257" s="40">
        <v>574.77</v>
      </c>
    </row>
    <row r="258" spans="1:8" ht="16.5">
      <c r="A258" s="35" t="s">
        <v>691</v>
      </c>
      <c r="B258" s="36" t="s">
        <v>692</v>
      </c>
      <c r="C258" s="37" t="s">
        <v>693</v>
      </c>
      <c r="D258" s="36" t="s">
        <v>14</v>
      </c>
      <c r="E258" s="36" t="s">
        <v>22</v>
      </c>
      <c r="F258" s="38">
        <v>1</v>
      </c>
      <c r="G258" s="39">
        <v>30.15</v>
      </c>
      <c r="H258" s="40">
        <v>30.15</v>
      </c>
    </row>
    <row r="259" spans="1:8" ht="16.5">
      <c r="A259" s="35" t="s">
        <v>694</v>
      </c>
      <c r="B259" s="36" t="s">
        <v>695</v>
      </c>
      <c r="C259" s="37" t="s">
        <v>696</v>
      </c>
      <c r="D259" s="36" t="s">
        <v>14</v>
      </c>
      <c r="E259" s="36" t="s">
        <v>22</v>
      </c>
      <c r="F259" s="38">
        <v>16</v>
      </c>
      <c r="G259" s="39">
        <v>27.6</v>
      </c>
      <c r="H259" s="40">
        <v>441.6</v>
      </c>
    </row>
    <row r="260" spans="1:8" ht="16.5">
      <c r="A260" s="35" t="s">
        <v>697</v>
      </c>
      <c r="B260" s="36" t="s">
        <v>698</v>
      </c>
      <c r="C260" s="37" t="s">
        <v>699</v>
      </c>
      <c r="D260" s="36" t="s">
        <v>14</v>
      </c>
      <c r="E260" s="36" t="s">
        <v>22</v>
      </c>
      <c r="F260" s="38">
        <v>130</v>
      </c>
      <c r="G260" s="39">
        <v>9.2200000000000006</v>
      </c>
      <c r="H260" s="40">
        <v>1198.5999999999999</v>
      </c>
    </row>
    <row r="261" spans="1:8" ht="16.5">
      <c r="A261" s="35" t="s">
        <v>700</v>
      </c>
      <c r="B261" s="36" t="s">
        <v>701</v>
      </c>
      <c r="C261" s="37" t="s">
        <v>702</v>
      </c>
      <c r="D261" s="36" t="s">
        <v>14</v>
      </c>
      <c r="E261" s="36" t="s">
        <v>22</v>
      </c>
      <c r="F261" s="38">
        <v>2</v>
      </c>
      <c r="G261" s="39">
        <v>17.940000000000001</v>
      </c>
      <c r="H261" s="40">
        <v>35.880000000000003</v>
      </c>
    </row>
    <row r="262" spans="1:8" ht="16.5">
      <c r="A262" s="35" t="s">
        <v>703</v>
      </c>
      <c r="B262" s="36" t="s">
        <v>704</v>
      </c>
      <c r="C262" s="37" t="s">
        <v>705</v>
      </c>
      <c r="D262" s="36" t="s">
        <v>14</v>
      </c>
      <c r="E262" s="36" t="s">
        <v>22</v>
      </c>
      <c r="F262" s="38">
        <v>6</v>
      </c>
      <c r="G262" s="39">
        <v>39.04</v>
      </c>
      <c r="H262" s="40">
        <v>234.24</v>
      </c>
    </row>
    <row r="263" spans="1:8" ht="16.5">
      <c r="A263" s="35" t="s">
        <v>706</v>
      </c>
      <c r="B263" s="36" t="s">
        <v>707</v>
      </c>
      <c r="C263" s="37" t="s">
        <v>708</v>
      </c>
      <c r="D263" s="36" t="s">
        <v>14</v>
      </c>
      <c r="E263" s="36" t="s">
        <v>22</v>
      </c>
      <c r="F263" s="38">
        <v>26</v>
      </c>
      <c r="G263" s="39">
        <v>114.15</v>
      </c>
      <c r="H263" s="40">
        <v>2967.9</v>
      </c>
    </row>
    <row r="264" spans="1:8" ht="16.5">
      <c r="A264" s="35" t="s">
        <v>709</v>
      </c>
      <c r="B264" s="36" t="s">
        <v>710</v>
      </c>
      <c r="C264" s="37" t="s">
        <v>711</v>
      </c>
      <c r="D264" s="36" t="s">
        <v>26</v>
      </c>
      <c r="E264" s="36" t="s">
        <v>22</v>
      </c>
      <c r="F264" s="38">
        <v>4</v>
      </c>
      <c r="G264" s="39">
        <v>9.2200000000000006</v>
      </c>
      <c r="H264" s="40">
        <v>36.880000000000003</v>
      </c>
    </row>
    <row r="265" spans="1:8" ht="16.5">
      <c r="A265" s="35" t="s">
        <v>712</v>
      </c>
      <c r="B265" s="36" t="s">
        <v>713</v>
      </c>
      <c r="C265" s="37" t="s">
        <v>714</v>
      </c>
      <c r="D265" s="36" t="s">
        <v>14</v>
      </c>
      <c r="E265" s="36" t="s">
        <v>22</v>
      </c>
      <c r="F265" s="38">
        <v>1</v>
      </c>
      <c r="G265" s="39">
        <v>9.9499999999999993</v>
      </c>
      <c r="H265" s="40">
        <v>9.9499999999999993</v>
      </c>
    </row>
    <row r="266" spans="1:8" ht="24.75">
      <c r="A266" s="35" t="s">
        <v>715</v>
      </c>
      <c r="B266" s="36" t="s">
        <v>716</v>
      </c>
      <c r="C266" s="37" t="s">
        <v>717</v>
      </c>
      <c r="D266" s="36" t="s">
        <v>14</v>
      </c>
      <c r="E266" s="36" t="s">
        <v>22</v>
      </c>
      <c r="F266" s="38">
        <v>1</v>
      </c>
      <c r="G266" s="39">
        <v>14.33</v>
      </c>
      <c r="H266" s="40">
        <v>14.33</v>
      </c>
    </row>
    <row r="267" spans="1:8" ht="24.75">
      <c r="A267" s="35" t="s">
        <v>718</v>
      </c>
      <c r="B267" s="36" t="s">
        <v>719</v>
      </c>
      <c r="C267" s="37" t="s">
        <v>720</v>
      </c>
      <c r="D267" s="36" t="s">
        <v>14</v>
      </c>
      <c r="E267" s="36" t="s">
        <v>22</v>
      </c>
      <c r="F267" s="38">
        <v>36</v>
      </c>
      <c r="G267" s="39">
        <v>16.32</v>
      </c>
      <c r="H267" s="40">
        <v>587.52</v>
      </c>
    </row>
    <row r="268" spans="1:8" ht="24.75">
      <c r="A268" s="35" t="s">
        <v>721</v>
      </c>
      <c r="B268" s="36" t="s">
        <v>722</v>
      </c>
      <c r="C268" s="37" t="s">
        <v>723</v>
      </c>
      <c r="D268" s="36" t="s">
        <v>14</v>
      </c>
      <c r="E268" s="36" t="s">
        <v>22</v>
      </c>
      <c r="F268" s="38">
        <v>41</v>
      </c>
      <c r="G268" s="39">
        <v>13.18</v>
      </c>
      <c r="H268" s="40">
        <v>540.38</v>
      </c>
    </row>
    <row r="269" spans="1:8" ht="16.5">
      <c r="A269" s="35" t="s">
        <v>724</v>
      </c>
      <c r="B269" s="36" t="s">
        <v>725</v>
      </c>
      <c r="C269" s="37" t="s">
        <v>726</v>
      </c>
      <c r="D269" s="36" t="s">
        <v>14</v>
      </c>
      <c r="E269" s="36" t="s">
        <v>22</v>
      </c>
      <c r="F269" s="38">
        <v>2</v>
      </c>
      <c r="G269" s="39">
        <v>6.81</v>
      </c>
      <c r="H269" s="40">
        <v>13.62</v>
      </c>
    </row>
    <row r="270" spans="1:8" ht="16.5">
      <c r="A270" s="35" t="s">
        <v>727</v>
      </c>
      <c r="B270" s="36" t="s">
        <v>728</v>
      </c>
      <c r="C270" s="37" t="s">
        <v>729</v>
      </c>
      <c r="D270" s="36" t="s">
        <v>14</v>
      </c>
      <c r="E270" s="36" t="s">
        <v>22</v>
      </c>
      <c r="F270" s="38">
        <v>1</v>
      </c>
      <c r="G270" s="39">
        <v>9.9600000000000009</v>
      </c>
      <c r="H270" s="40">
        <v>9.9600000000000009</v>
      </c>
    </row>
    <row r="271" spans="1:8" ht="16.5">
      <c r="A271" s="35" t="s">
        <v>730</v>
      </c>
      <c r="B271" s="36" t="s">
        <v>731</v>
      </c>
      <c r="C271" s="37" t="s">
        <v>732</v>
      </c>
      <c r="D271" s="36" t="s">
        <v>14</v>
      </c>
      <c r="E271" s="36" t="s">
        <v>22</v>
      </c>
      <c r="F271" s="38">
        <v>1</v>
      </c>
      <c r="G271" s="39">
        <v>12.87</v>
      </c>
      <c r="H271" s="40">
        <v>12.87</v>
      </c>
    </row>
    <row r="272" spans="1:8" ht="16.5">
      <c r="A272" s="35" t="s">
        <v>733</v>
      </c>
      <c r="B272" s="36" t="s">
        <v>734</v>
      </c>
      <c r="C272" s="37" t="s">
        <v>735</v>
      </c>
      <c r="D272" s="36" t="s">
        <v>14</v>
      </c>
      <c r="E272" s="36" t="s">
        <v>22</v>
      </c>
      <c r="F272" s="38">
        <v>2</v>
      </c>
      <c r="G272" s="39">
        <v>15.21</v>
      </c>
      <c r="H272" s="40">
        <v>30.42</v>
      </c>
    </row>
    <row r="273" spans="1:8" ht="16.5">
      <c r="A273" s="35" t="s">
        <v>736</v>
      </c>
      <c r="B273" s="36" t="s">
        <v>737</v>
      </c>
      <c r="C273" s="37" t="s">
        <v>738</v>
      </c>
      <c r="D273" s="36" t="s">
        <v>14</v>
      </c>
      <c r="E273" s="36" t="s">
        <v>22</v>
      </c>
      <c r="F273" s="38">
        <v>25</v>
      </c>
      <c r="G273" s="39">
        <v>21.54</v>
      </c>
      <c r="H273" s="40">
        <v>538.5</v>
      </c>
    </row>
    <row r="274" spans="1:8" ht="16.5">
      <c r="A274" s="35" t="s">
        <v>739</v>
      </c>
      <c r="B274" s="36" t="s">
        <v>740</v>
      </c>
      <c r="C274" s="37" t="s">
        <v>741</v>
      </c>
      <c r="D274" s="36" t="s">
        <v>14</v>
      </c>
      <c r="E274" s="36" t="s">
        <v>22</v>
      </c>
      <c r="F274" s="38">
        <v>1</v>
      </c>
      <c r="G274" s="39">
        <v>55.39</v>
      </c>
      <c r="H274" s="40">
        <v>55.39</v>
      </c>
    </row>
    <row r="275" spans="1:8" ht="16.5">
      <c r="A275" s="35" t="s">
        <v>742</v>
      </c>
      <c r="B275" s="36" t="s">
        <v>743</v>
      </c>
      <c r="C275" s="37" t="s">
        <v>744</v>
      </c>
      <c r="D275" s="36" t="s">
        <v>14</v>
      </c>
      <c r="E275" s="36" t="s">
        <v>22</v>
      </c>
      <c r="F275" s="38">
        <v>38</v>
      </c>
      <c r="G275" s="39">
        <v>12.69</v>
      </c>
      <c r="H275" s="40">
        <v>482.22</v>
      </c>
    </row>
    <row r="276" spans="1:8" ht="16.5">
      <c r="A276" s="35" t="s">
        <v>745</v>
      </c>
      <c r="B276" s="36" t="s">
        <v>746</v>
      </c>
      <c r="C276" s="37" t="s">
        <v>747</v>
      </c>
      <c r="D276" s="36" t="s">
        <v>14</v>
      </c>
      <c r="E276" s="36" t="s">
        <v>22</v>
      </c>
      <c r="F276" s="38">
        <v>1</v>
      </c>
      <c r="G276" s="39">
        <v>25.5</v>
      </c>
      <c r="H276" s="40">
        <v>25.5</v>
      </c>
    </row>
    <row r="277" spans="1:8" ht="16.5">
      <c r="A277" s="35" t="s">
        <v>748</v>
      </c>
      <c r="B277" s="36" t="s">
        <v>749</v>
      </c>
      <c r="C277" s="37" t="s">
        <v>750</v>
      </c>
      <c r="D277" s="36" t="s">
        <v>14</v>
      </c>
      <c r="E277" s="36" t="s">
        <v>22</v>
      </c>
      <c r="F277" s="38">
        <v>4</v>
      </c>
      <c r="G277" s="39">
        <v>29.95</v>
      </c>
      <c r="H277" s="40">
        <v>119.8</v>
      </c>
    </row>
    <row r="278" spans="1:8" ht="16.5">
      <c r="A278" s="35" t="s">
        <v>751</v>
      </c>
      <c r="B278" s="36" t="s">
        <v>752</v>
      </c>
      <c r="C278" s="37" t="s">
        <v>753</v>
      </c>
      <c r="D278" s="36" t="s">
        <v>14</v>
      </c>
      <c r="E278" s="36" t="s">
        <v>22</v>
      </c>
      <c r="F278" s="38">
        <v>8</v>
      </c>
      <c r="G278" s="39">
        <v>45.38</v>
      </c>
      <c r="H278" s="40">
        <v>363.04</v>
      </c>
    </row>
    <row r="279" spans="1:8" ht="16.5">
      <c r="A279" s="35" t="s">
        <v>754</v>
      </c>
      <c r="B279" s="36" t="s">
        <v>755</v>
      </c>
      <c r="C279" s="37" t="s">
        <v>756</v>
      </c>
      <c r="D279" s="36" t="s">
        <v>14</v>
      </c>
      <c r="E279" s="36" t="s">
        <v>22</v>
      </c>
      <c r="F279" s="38">
        <v>21</v>
      </c>
      <c r="G279" s="39">
        <v>98.54</v>
      </c>
      <c r="H279" s="40">
        <v>2069.34</v>
      </c>
    </row>
    <row r="280" spans="1:8" ht="16.5">
      <c r="A280" s="35" t="s">
        <v>757</v>
      </c>
      <c r="B280" s="36" t="s">
        <v>758</v>
      </c>
      <c r="C280" s="37" t="s">
        <v>759</v>
      </c>
      <c r="D280" s="36" t="s">
        <v>14</v>
      </c>
      <c r="E280" s="36" t="s">
        <v>22</v>
      </c>
      <c r="F280" s="38">
        <v>12</v>
      </c>
      <c r="G280" s="39">
        <v>25.14</v>
      </c>
      <c r="H280" s="40">
        <v>301.68</v>
      </c>
    </row>
    <row r="281" spans="1:8" ht="16.5">
      <c r="A281" s="35" t="s">
        <v>760</v>
      </c>
      <c r="B281" s="36" t="s">
        <v>761</v>
      </c>
      <c r="C281" s="37" t="s">
        <v>762</v>
      </c>
      <c r="D281" s="36" t="s">
        <v>14</v>
      </c>
      <c r="E281" s="36" t="s">
        <v>22</v>
      </c>
      <c r="F281" s="38">
        <v>6</v>
      </c>
      <c r="G281" s="39">
        <v>113.41</v>
      </c>
      <c r="H281" s="40">
        <v>680.46</v>
      </c>
    </row>
    <row r="282" spans="1:8" ht="16.5">
      <c r="A282" s="35" t="s">
        <v>763</v>
      </c>
      <c r="B282" s="36" t="s">
        <v>764</v>
      </c>
      <c r="C282" s="37" t="s">
        <v>765</v>
      </c>
      <c r="D282" s="36" t="s">
        <v>26</v>
      </c>
      <c r="E282" s="36" t="s">
        <v>22</v>
      </c>
      <c r="F282" s="38">
        <v>1</v>
      </c>
      <c r="G282" s="39">
        <v>57.43</v>
      </c>
      <c r="H282" s="40">
        <v>57.43</v>
      </c>
    </row>
    <row r="283" spans="1:8" ht="24.75">
      <c r="A283" s="35" t="s">
        <v>766</v>
      </c>
      <c r="B283" s="36" t="s">
        <v>767</v>
      </c>
      <c r="C283" s="37" t="s">
        <v>768</v>
      </c>
      <c r="D283" s="36" t="s">
        <v>14</v>
      </c>
      <c r="E283" s="36" t="s">
        <v>22</v>
      </c>
      <c r="F283" s="38">
        <v>1</v>
      </c>
      <c r="G283" s="39">
        <v>22.16</v>
      </c>
      <c r="H283" s="40">
        <v>22.16</v>
      </c>
    </row>
    <row r="284" spans="1:8" ht="20.100000000000001" customHeight="1">
      <c r="A284" s="32" t="s">
        <v>769</v>
      </c>
      <c r="B284" s="76" t="s">
        <v>770</v>
      </c>
      <c r="C284" s="76"/>
      <c r="D284" s="76"/>
      <c r="E284" s="76"/>
      <c r="F284" s="30">
        <v>1</v>
      </c>
      <c r="G284" s="31">
        <v>16896.009999999998</v>
      </c>
      <c r="H284" s="31">
        <v>16896.009999999998</v>
      </c>
    </row>
    <row r="285" spans="1:8" ht="16.5">
      <c r="A285" s="35" t="s">
        <v>771</v>
      </c>
      <c r="B285" s="36" t="s">
        <v>772</v>
      </c>
      <c r="C285" s="37" t="s">
        <v>773</v>
      </c>
      <c r="D285" s="36" t="s">
        <v>14</v>
      </c>
      <c r="E285" s="36" t="s">
        <v>22</v>
      </c>
      <c r="F285" s="38">
        <v>8</v>
      </c>
      <c r="G285" s="39">
        <v>497.34</v>
      </c>
      <c r="H285" s="40">
        <v>3978.72</v>
      </c>
    </row>
    <row r="286" spans="1:8" ht="16.5">
      <c r="A286" s="35" t="s">
        <v>774</v>
      </c>
      <c r="B286" s="36" t="s">
        <v>775</v>
      </c>
      <c r="C286" s="37" t="s">
        <v>776</v>
      </c>
      <c r="D286" s="36" t="s">
        <v>14</v>
      </c>
      <c r="E286" s="36" t="s">
        <v>22</v>
      </c>
      <c r="F286" s="38">
        <v>10</v>
      </c>
      <c r="G286" s="39">
        <v>233.69</v>
      </c>
      <c r="H286" s="40">
        <v>2336.9</v>
      </c>
    </row>
    <row r="287" spans="1:8" ht="16.5">
      <c r="A287" s="35" t="s">
        <v>777</v>
      </c>
      <c r="B287" s="36" t="s">
        <v>778</v>
      </c>
      <c r="C287" s="37" t="s">
        <v>779</v>
      </c>
      <c r="D287" s="36" t="s">
        <v>14</v>
      </c>
      <c r="E287" s="36" t="s">
        <v>22</v>
      </c>
      <c r="F287" s="38">
        <v>29</v>
      </c>
      <c r="G287" s="39">
        <v>131.87</v>
      </c>
      <c r="H287" s="40">
        <v>3824.23</v>
      </c>
    </row>
    <row r="288" spans="1:8" ht="16.5">
      <c r="A288" s="35" t="s">
        <v>780</v>
      </c>
      <c r="B288" s="36" t="s">
        <v>781</v>
      </c>
      <c r="C288" s="37" t="s">
        <v>782</v>
      </c>
      <c r="D288" s="36" t="s">
        <v>14</v>
      </c>
      <c r="E288" s="36" t="s">
        <v>22</v>
      </c>
      <c r="F288" s="38">
        <v>8</v>
      </c>
      <c r="G288" s="39">
        <v>125.07</v>
      </c>
      <c r="H288" s="40">
        <v>1000.56</v>
      </c>
    </row>
    <row r="289" spans="1:8" ht="16.5">
      <c r="A289" s="35" t="s">
        <v>783</v>
      </c>
      <c r="B289" s="36" t="s">
        <v>784</v>
      </c>
      <c r="C289" s="37" t="s">
        <v>785</v>
      </c>
      <c r="D289" s="36" t="s">
        <v>14</v>
      </c>
      <c r="E289" s="36" t="s">
        <v>22</v>
      </c>
      <c r="F289" s="38">
        <v>1</v>
      </c>
      <c r="G289" s="39">
        <v>16.559999999999999</v>
      </c>
      <c r="H289" s="40">
        <v>16.559999999999999</v>
      </c>
    </row>
    <row r="290" spans="1:8" ht="16.5">
      <c r="A290" s="35" t="s">
        <v>786</v>
      </c>
      <c r="B290" s="36" t="s">
        <v>787</v>
      </c>
      <c r="C290" s="37" t="s">
        <v>788</v>
      </c>
      <c r="D290" s="36" t="s">
        <v>14</v>
      </c>
      <c r="E290" s="36" t="s">
        <v>22</v>
      </c>
      <c r="F290" s="38">
        <v>1</v>
      </c>
      <c r="G290" s="39">
        <v>19.32</v>
      </c>
      <c r="H290" s="40">
        <v>19.32</v>
      </c>
    </row>
    <row r="291" spans="1:8" ht="16.5">
      <c r="A291" s="35" t="s">
        <v>789</v>
      </c>
      <c r="B291" s="36" t="s">
        <v>790</v>
      </c>
      <c r="C291" s="37" t="s">
        <v>791</v>
      </c>
      <c r="D291" s="36" t="s">
        <v>14</v>
      </c>
      <c r="E291" s="36" t="s">
        <v>22</v>
      </c>
      <c r="F291" s="38">
        <v>1</v>
      </c>
      <c r="G291" s="39">
        <v>116.78</v>
      </c>
      <c r="H291" s="40">
        <v>116.78</v>
      </c>
    </row>
    <row r="292" spans="1:8" ht="16.5">
      <c r="A292" s="35" t="s">
        <v>792</v>
      </c>
      <c r="B292" s="36" t="s">
        <v>793</v>
      </c>
      <c r="C292" s="37" t="s">
        <v>794</v>
      </c>
      <c r="D292" s="36" t="s">
        <v>26</v>
      </c>
      <c r="E292" s="36" t="s">
        <v>22</v>
      </c>
      <c r="F292" s="38">
        <v>14</v>
      </c>
      <c r="G292" s="39">
        <v>400.21</v>
      </c>
      <c r="H292" s="40">
        <v>5602.94</v>
      </c>
    </row>
    <row r="293" spans="1:8" ht="20.100000000000001" customHeight="1">
      <c r="A293" s="32" t="s">
        <v>795</v>
      </c>
      <c r="B293" s="76" t="s">
        <v>796</v>
      </c>
      <c r="C293" s="76"/>
      <c r="D293" s="76"/>
      <c r="E293" s="76"/>
      <c r="F293" s="30">
        <v>1</v>
      </c>
      <c r="G293" s="31">
        <v>41816.129999999997</v>
      </c>
      <c r="H293" s="31">
        <v>41816.129999999997</v>
      </c>
    </row>
    <row r="294" spans="1:8" ht="16.5">
      <c r="A294" s="35" t="s">
        <v>797</v>
      </c>
      <c r="B294" s="36" t="s">
        <v>798</v>
      </c>
      <c r="C294" s="37" t="s">
        <v>799</v>
      </c>
      <c r="D294" s="36" t="s">
        <v>26</v>
      </c>
      <c r="E294" s="36" t="s">
        <v>22</v>
      </c>
      <c r="F294" s="38">
        <v>1</v>
      </c>
      <c r="G294" s="39">
        <v>41816.129999999997</v>
      </c>
      <c r="H294" s="40">
        <v>41816.129999999997</v>
      </c>
    </row>
    <row r="295" spans="1:8" ht="20.100000000000001" customHeight="1">
      <c r="A295" s="32" t="s">
        <v>800</v>
      </c>
      <c r="B295" s="33"/>
      <c r="C295" s="33" t="s">
        <v>801</v>
      </c>
      <c r="D295" s="33"/>
      <c r="E295" s="33"/>
      <c r="F295" s="30">
        <v>1</v>
      </c>
      <c r="G295" s="31">
        <v>29074.47</v>
      </c>
      <c r="H295" s="31">
        <v>29074.47</v>
      </c>
    </row>
    <row r="296" spans="1:8" ht="20.100000000000001" customHeight="1">
      <c r="A296" s="32" t="s">
        <v>802</v>
      </c>
      <c r="B296" s="76" t="s">
        <v>803</v>
      </c>
      <c r="C296" s="76"/>
      <c r="D296" s="76"/>
      <c r="E296" s="76"/>
      <c r="F296" s="30">
        <v>1</v>
      </c>
      <c r="G296" s="31">
        <v>15973.24</v>
      </c>
      <c r="H296" s="31">
        <v>15973.24</v>
      </c>
    </row>
    <row r="297" spans="1:8" ht="16.5">
      <c r="A297" s="35" t="s">
        <v>804</v>
      </c>
      <c r="B297" s="36" t="s">
        <v>805</v>
      </c>
      <c r="C297" s="37" t="s">
        <v>806</v>
      </c>
      <c r="D297" s="36" t="s">
        <v>14</v>
      </c>
      <c r="E297" s="36" t="s">
        <v>30</v>
      </c>
      <c r="F297" s="38">
        <v>105.7</v>
      </c>
      <c r="G297" s="39">
        <v>32.71</v>
      </c>
      <c r="H297" s="40">
        <v>3457.45</v>
      </c>
    </row>
    <row r="298" spans="1:8" ht="16.5">
      <c r="A298" s="35" t="s">
        <v>807</v>
      </c>
      <c r="B298" s="36" t="s">
        <v>808</v>
      </c>
      <c r="C298" s="37" t="s">
        <v>809</v>
      </c>
      <c r="D298" s="36" t="s">
        <v>14</v>
      </c>
      <c r="E298" s="36" t="s">
        <v>30</v>
      </c>
      <c r="F298" s="38">
        <v>23.1</v>
      </c>
      <c r="G298" s="39">
        <v>67.48</v>
      </c>
      <c r="H298" s="40">
        <v>1558.79</v>
      </c>
    </row>
    <row r="299" spans="1:8" ht="24.75">
      <c r="A299" s="35" t="s">
        <v>810</v>
      </c>
      <c r="B299" s="36" t="s">
        <v>811</v>
      </c>
      <c r="C299" s="37" t="s">
        <v>812</v>
      </c>
      <c r="D299" s="36" t="s">
        <v>14</v>
      </c>
      <c r="E299" s="36" t="s">
        <v>30</v>
      </c>
      <c r="F299" s="38">
        <v>77.5</v>
      </c>
      <c r="G299" s="39">
        <v>111.14</v>
      </c>
      <c r="H299" s="40">
        <v>8613.35</v>
      </c>
    </row>
    <row r="300" spans="1:8" ht="24.75">
      <c r="A300" s="35" t="s">
        <v>813</v>
      </c>
      <c r="B300" s="36" t="s">
        <v>814</v>
      </c>
      <c r="C300" s="37" t="s">
        <v>815</v>
      </c>
      <c r="D300" s="36" t="s">
        <v>14</v>
      </c>
      <c r="E300" s="36" t="s">
        <v>30</v>
      </c>
      <c r="F300" s="38">
        <v>4.8</v>
      </c>
      <c r="G300" s="39">
        <v>174.03</v>
      </c>
      <c r="H300" s="40">
        <v>835.34</v>
      </c>
    </row>
    <row r="301" spans="1:8" ht="16.5">
      <c r="A301" s="35" t="s">
        <v>816</v>
      </c>
      <c r="B301" s="36" t="s">
        <v>817</v>
      </c>
      <c r="C301" s="37" t="s">
        <v>818</v>
      </c>
      <c r="D301" s="36" t="s">
        <v>14</v>
      </c>
      <c r="E301" s="36" t="s">
        <v>22</v>
      </c>
      <c r="F301" s="38">
        <v>2</v>
      </c>
      <c r="G301" s="39">
        <v>66.92</v>
      </c>
      <c r="H301" s="40">
        <v>133.84</v>
      </c>
    </row>
    <row r="302" spans="1:8" ht="16.5">
      <c r="A302" s="35" t="s">
        <v>819</v>
      </c>
      <c r="B302" s="36" t="s">
        <v>820</v>
      </c>
      <c r="C302" s="37" t="s">
        <v>821</v>
      </c>
      <c r="D302" s="36" t="s">
        <v>14</v>
      </c>
      <c r="E302" s="36" t="s">
        <v>22</v>
      </c>
      <c r="F302" s="38">
        <v>2</v>
      </c>
      <c r="G302" s="39">
        <v>21.03</v>
      </c>
      <c r="H302" s="40">
        <v>42.06</v>
      </c>
    </row>
    <row r="303" spans="1:8" ht="24.75">
      <c r="A303" s="35" t="s">
        <v>822</v>
      </c>
      <c r="B303" s="36" t="s">
        <v>823</v>
      </c>
      <c r="C303" s="37" t="s">
        <v>824</v>
      </c>
      <c r="D303" s="36" t="s">
        <v>14</v>
      </c>
      <c r="E303" s="36" t="s">
        <v>22</v>
      </c>
      <c r="F303" s="38">
        <v>1</v>
      </c>
      <c r="G303" s="39">
        <v>59.47</v>
      </c>
      <c r="H303" s="40">
        <v>59.47</v>
      </c>
    </row>
    <row r="304" spans="1:8" ht="24.75">
      <c r="A304" s="35" t="s">
        <v>825</v>
      </c>
      <c r="B304" s="36" t="s">
        <v>826</v>
      </c>
      <c r="C304" s="37" t="s">
        <v>827</v>
      </c>
      <c r="D304" s="36" t="s">
        <v>14</v>
      </c>
      <c r="E304" s="36" t="s">
        <v>22</v>
      </c>
      <c r="F304" s="38">
        <v>12</v>
      </c>
      <c r="G304" s="39">
        <v>44.75</v>
      </c>
      <c r="H304" s="40">
        <v>537</v>
      </c>
    </row>
    <row r="305" spans="1:8" ht="24.75">
      <c r="A305" s="35" t="s">
        <v>828</v>
      </c>
      <c r="B305" s="36" t="s">
        <v>829</v>
      </c>
      <c r="C305" s="37" t="s">
        <v>830</v>
      </c>
      <c r="D305" s="36" t="s">
        <v>14</v>
      </c>
      <c r="E305" s="36" t="s">
        <v>22</v>
      </c>
      <c r="F305" s="38">
        <v>3</v>
      </c>
      <c r="G305" s="39">
        <v>43.75</v>
      </c>
      <c r="H305" s="40">
        <v>131.25</v>
      </c>
    </row>
    <row r="306" spans="1:8" ht="24.75">
      <c r="A306" s="35" t="s">
        <v>831</v>
      </c>
      <c r="B306" s="36" t="s">
        <v>832</v>
      </c>
      <c r="C306" s="37" t="s">
        <v>833</v>
      </c>
      <c r="D306" s="36" t="s">
        <v>14</v>
      </c>
      <c r="E306" s="36" t="s">
        <v>22</v>
      </c>
      <c r="F306" s="38">
        <v>1</v>
      </c>
      <c r="G306" s="39">
        <v>181.37</v>
      </c>
      <c r="H306" s="40">
        <v>181.37</v>
      </c>
    </row>
    <row r="307" spans="1:8" ht="16.5">
      <c r="A307" s="35" t="s">
        <v>834</v>
      </c>
      <c r="B307" s="36" t="s">
        <v>835</v>
      </c>
      <c r="C307" s="37" t="s">
        <v>836</v>
      </c>
      <c r="D307" s="36" t="s">
        <v>26</v>
      </c>
      <c r="E307" s="36" t="s">
        <v>22</v>
      </c>
      <c r="F307" s="38">
        <v>4</v>
      </c>
      <c r="G307" s="39">
        <v>105.83</v>
      </c>
      <c r="H307" s="40">
        <v>423.32</v>
      </c>
    </row>
    <row r="308" spans="1:8" ht="20.100000000000001" customHeight="1">
      <c r="A308" s="32" t="s">
        <v>837</v>
      </c>
      <c r="B308" s="76" t="s">
        <v>838</v>
      </c>
      <c r="C308" s="76"/>
      <c r="D308" s="76"/>
      <c r="E308" s="76"/>
      <c r="F308" s="30">
        <v>1</v>
      </c>
      <c r="G308" s="31">
        <v>8562.15</v>
      </c>
      <c r="H308" s="31">
        <v>8562.15</v>
      </c>
    </row>
    <row r="309" spans="1:8" ht="24.75">
      <c r="A309" s="35" t="s">
        <v>839</v>
      </c>
      <c r="B309" s="36" t="s">
        <v>840</v>
      </c>
      <c r="C309" s="37" t="s">
        <v>841</v>
      </c>
      <c r="D309" s="36" t="s">
        <v>14</v>
      </c>
      <c r="E309" s="36" t="s">
        <v>22</v>
      </c>
      <c r="F309" s="38">
        <v>9</v>
      </c>
      <c r="G309" s="39">
        <v>574.12</v>
      </c>
      <c r="H309" s="40">
        <v>5167.08</v>
      </c>
    </row>
    <row r="310" spans="1:8">
      <c r="A310" s="35" t="s">
        <v>842</v>
      </c>
      <c r="B310" s="36" t="s">
        <v>843</v>
      </c>
      <c r="C310" s="37" t="s">
        <v>844</v>
      </c>
      <c r="D310" s="36" t="s">
        <v>26</v>
      </c>
      <c r="E310" s="36" t="s">
        <v>22</v>
      </c>
      <c r="F310" s="38">
        <v>9</v>
      </c>
      <c r="G310" s="39">
        <v>377.23</v>
      </c>
      <c r="H310" s="40">
        <v>3395.07</v>
      </c>
    </row>
    <row r="311" spans="1:8" ht="20.100000000000001" customHeight="1">
      <c r="A311" s="32" t="s">
        <v>845</v>
      </c>
      <c r="B311" s="76" t="s">
        <v>846</v>
      </c>
      <c r="C311" s="76"/>
      <c r="D311" s="76"/>
      <c r="E311" s="76"/>
      <c r="F311" s="30">
        <v>1</v>
      </c>
      <c r="G311" s="31">
        <v>4539.08</v>
      </c>
      <c r="H311" s="31">
        <v>4539.08</v>
      </c>
    </row>
    <row r="312" spans="1:8">
      <c r="A312" s="35" t="s">
        <v>847</v>
      </c>
      <c r="B312" s="36" t="s">
        <v>848</v>
      </c>
      <c r="C312" s="37" t="s">
        <v>849</v>
      </c>
      <c r="D312" s="36" t="s">
        <v>26</v>
      </c>
      <c r="E312" s="36" t="s">
        <v>22</v>
      </c>
      <c r="F312" s="38">
        <v>2</v>
      </c>
      <c r="G312" s="39">
        <v>1864.77</v>
      </c>
      <c r="H312" s="40">
        <v>3729.54</v>
      </c>
    </row>
    <row r="313" spans="1:8">
      <c r="A313" s="35" t="s">
        <v>850</v>
      </c>
      <c r="B313" s="36" t="s">
        <v>851</v>
      </c>
      <c r="C313" s="37" t="s">
        <v>852</v>
      </c>
      <c r="D313" s="36" t="s">
        <v>26</v>
      </c>
      <c r="E313" s="36" t="s">
        <v>22</v>
      </c>
      <c r="F313" s="38">
        <v>2</v>
      </c>
      <c r="G313" s="39">
        <v>404.77</v>
      </c>
      <c r="H313" s="40">
        <v>809.54</v>
      </c>
    </row>
    <row r="314" spans="1:8" ht="20.100000000000001" customHeight="1">
      <c r="A314" s="32" t="s">
        <v>853</v>
      </c>
      <c r="B314" s="33"/>
      <c r="C314" s="33" t="s">
        <v>854</v>
      </c>
      <c r="D314" s="33"/>
      <c r="E314" s="33"/>
      <c r="F314" s="30">
        <v>1</v>
      </c>
      <c r="G314" s="31">
        <v>69891.83</v>
      </c>
      <c r="H314" s="31">
        <v>69891.83</v>
      </c>
    </row>
    <row r="315" spans="1:8" ht="20.100000000000001" customHeight="1">
      <c r="A315" s="32" t="s">
        <v>855</v>
      </c>
      <c r="B315" s="76" t="s">
        <v>856</v>
      </c>
      <c r="C315" s="76"/>
      <c r="D315" s="76"/>
      <c r="E315" s="76"/>
      <c r="F315" s="30">
        <v>1</v>
      </c>
      <c r="G315" s="31">
        <v>18523.68</v>
      </c>
      <c r="H315" s="31">
        <v>18523.68</v>
      </c>
    </row>
    <row r="316" spans="1:8" ht="24.75">
      <c r="A316" s="35" t="s">
        <v>857</v>
      </c>
      <c r="B316" s="36" t="s">
        <v>858</v>
      </c>
      <c r="C316" s="37" t="s">
        <v>859</v>
      </c>
      <c r="D316" s="36" t="s">
        <v>14</v>
      </c>
      <c r="E316" s="36" t="s">
        <v>30</v>
      </c>
      <c r="F316" s="38">
        <v>76.400000000000006</v>
      </c>
      <c r="G316" s="39">
        <v>22.86</v>
      </c>
      <c r="H316" s="40">
        <v>1746.5</v>
      </c>
    </row>
    <row r="317" spans="1:8" ht="24.75">
      <c r="A317" s="35" t="s">
        <v>860</v>
      </c>
      <c r="B317" s="36" t="s">
        <v>861</v>
      </c>
      <c r="C317" s="37" t="s">
        <v>862</v>
      </c>
      <c r="D317" s="36" t="s">
        <v>14</v>
      </c>
      <c r="E317" s="36" t="s">
        <v>30</v>
      </c>
      <c r="F317" s="38">
        <v>139.5</v>
      </c>
      <c r="G317" s="39">
        <v>28.62</v>
      </c>
      <c r="H317" s="40">
        <v>3992.49</v>
      </c>
    </row>
    <row r="318" spans="1:8" ht="24.75">
      <c r="A318" s="35" t="s">
        <v>863</v>
      </c>
      <c r="B318" s="36" t="s">
        <v>864</v>
      </c>
      <c r="C318" s="37" t="s">
        <v>865</v>
      </c>
      <c r="D318" s="36" t="s">
        <v>14</v>
      </c>
      <c r="E318" s="36" t="s">
        <v>30</v>
      </c>
      <c r="F318" s="38">
        <v>3.9</v>
      </c>
      <c r="G318" s="39">
        <v>35.57</v>
      </c>
      <c r="H318" s="40">
        <v>138.72</v>
      </c>
    </row>
    <row r="319" spans="1:8" ht="24.75">
      <c r="A319" s="35" t="s">
        <v>866</v>
      </c>
      <c r="B319" s="36" t="s">
        <v>867</v>
      </c>
      <c r="C319" s="37" t="s">
        <v>868</v>
      </c>
      <c r="D319" s="36" t="s">
        <v>14</v>
      </c>
      <c r="E319" s="36" t="s">
        <v>30</v>
      </c>
      <c r="F319" s="38">
        <v>147.69999999999999</v>
      </c>
      <c r="G319" s="39">
        <v>39.869999999999997</v>
      </c>
      <c r="H319" s="40">
        <v>5888.8</v>
      </c>
    </row>
    <row r="320" spans="1:8" ht="16.5">
      <c r="A320" s="35" t="s">
        <v>869</v>
      </c>
      <c r="B320" s="36" t="s">
        <v>870</v>
      </c>
      <c r="C320" s="37" t="s">
        <v>871</v>
      </c>
      <c r="D320" s="36" t="s">
        <v>14</v>
      </c>
      <c r="E320" s="36" t="s">
        <v>30</v>
      </c>
      <c r="F320" s="38">
        <v>29.7</v>
      </c>
      <c r="G320" s="39">
        <v>57.39</v>
      </c>
      <c r="H320" s="40">
        <v>1704.48</v>
      </c>
    </row>
    <row r="321" spans="1:8" ht="24.75">
      <c r="A321" s="35" t="s">
        <v>872</v>
      </c>
      <c r="B321" s="36" t="s">
        <v>873</v>
      </c>
      <c r="C321" s="37" t="s">
        <v>874</v>
      </c>
      <c r="D321" s="36" t="s">
        <v>14</v>
      </c>
      <c r="E321" s="36" t="s">
        <v>22</v>
      </c>
      <c r="F321" s="38">
        <v>12</v>
      </c>
      <c r="G321" s="39">
        <v>10.98</v>
      </c>
      <c r="H321" s="40">
        <v>131.76</v>
      </c>
    </row>
    <row r="322" spans="1:8" ht="24.75">
      <c r="A322" s="35" t="s">
        <v>875</v>
      </c>
      <c r="B322" s="36" t="s">
        <v>876</v>
      </c>
      <c r="C322" s="37" t="s">
        <v>877</v>
      </c>
      <c r="D322" s="36" t="s">
        <v>14</v>
      </c>
      <c r="E322" s="36" t="s">
        <v>22</v>
      </c>
      <c r="F322" s="38">
        <v>48</v>
      </c>
      <c r="G322" s="39">
        <v>13.55</v>
      </c>
      <c r="H322" s="40">
        <v>650.4</v>
      </c>
    </row>
    <row r="323" spans="1:8" ht="24.75">
      <c r="A323" s="35" t="s">
        <v>878</v>
      </c>
      <c r="B323" s="36" t="s">
        <v>879</v>
      </c>
      <c r="C323" s="37" t="s">
        <v>880</v>
      </c>
      <c r="D323" s="36" t="s">
        <v>14</v>
      </c>
      <c r="E323" s="36" t="s">
        <v>22</v>
      </c>
      <c r="F323" s="38">
        <v>2</v>
      </c>
      <c r="G323" s="39">
        <v>23.4</v>
      </c>
      <c r="H323" s="40">
        <v>46.8</v>
      </c>
    </row>
    <row r="324" spans="1:8" ht="24.75">
      <c r="A324" s="35" t="s">
        <v>881</v>
      </c>
      <c r="B324" s="36" t="s">
        <v>882</v>
      </c>
      <c r="C324" s="37" t="s">
        <v>883</v>
      </c>
      <c r="D324" s="36" t="s">
        <v>14</v>
      </c>
      <c r="E324" s="36" t="s">
        <v>22</v>
      </c>
      <c r="F324" s="38">
        <v>14</v>
      </c>
      <c r="G324" s="39">
        <v>42.17</v>
      </c>
      <c r="H324" s="40">
        <v>590.38</v>
      </c>
    </row>
    <row r="325" spans="1:8" ht="24.75">
      <c r="A325" s="35" t="s">
        <v>884</v>
      </c>
      <c r="B325" s="36" t="s">
        <v>885</v>
      </c>
      <c r="C325" s="37" t="s">
        <v>886</v>
      </c>
      <c r="D325" s="36" t="s">
        <v>14</v>
      </c>
      <c r="E325" s="36" t="s">
        <v>22</v>
      </c>
      <c r="F325" s="38">
        <v>33</v>
      </c>
      <c r="G325" s="39">
        <v>10.92</v>
      </c>
      <c r="H325" s="40">
        <v>360.36</v>
      </c>
    </row>
    <row r="326" spans="1:8" ht="24.75">
      <c r="A326" s="35" t="s">
        <v>887</v>
      </c>
      <c r="B326" s="36" t="s">
        <v>888</v>
      </c>
      <c r="C326" s="37" t="s">
        <v>889</v>
      </c>
      <c r="D326" s="36" t="s">
        <v>14</v>
      </c>
      <c r="E326" s="36" t="s">
        <v>22</v>
      </c>
      <c r="F326" s="38">
        <v>37</v>
      </c>
      <c r="G326" s="39">
        <v>15.85</v>
      </c>
      <c r="H326" s="40">
        <v>586.45000000000005</v>
      </c>
    </row>
    <row r="327" spans="1:8" ht="24.75">
      <c r="A327" s="35" t="s">
        <v>890</v>
      </c>
      <c r="B327" s="36" t="s">
        <v>891</v>
      </c>
      <c r="C327" s="37" t="s">
        <v>892</v>
      </c>
      <c r="D327" s="36" t="s">
        <v>14</v>
      </c>
      <c r="E327" s="36" t="s">
        <v>22</v>
      </c>
      <c r="F327" s="38">
        <v>2</v>
      </c>
      <c r="G327" s="39">
        <v>23.57</v>
      </c>
      <c r="H327" s="40">
        <v>47.14</v>
      </c>
    </row>
    <row r="328" spans="1:8" ht="24.75">
      <c r="A328" s="35" t="s">
        <v>893</v>
      </c>
      <c r="B328" s="36" t="s">
        <v>894</v>
      </c>
      <c r="C328" s="37" t="s">
        <v>895</v>
      </c>
      <c r="D328" s="36" t="s">
        <v>14</v>
      </c>
      <c r="E328" s="36" t="s">
        <v>22</v>
      </c>
      <c r="F328" s="38">
        <v>16</v>
      </c>
      <c r="G328" s="39">
        <v>28.29</v>
      </c>
      <c r="H328" s="40">
        <v>452.64</v>
      </c>
    </row>
    <row r="329" spans="1:8" ht="24.75">
      <c r="A329" s="35" t="s">
        <v>896</v>
      </c>
      <c r="B329" s="36" t="s">
        <v>897</v>
      </c>
      <c r="C329" s="37" t="s">
        <v>898</v>
      </c>
      <c r="D329" s="36" t="s">
        <v>14</v>
      </c>
      <c r="E329" s="36" t="s">
        <v>22</v>
      </c>
      <c r="F329" s="38">
        <v>29</v>
      </c>
      <c r="G329" s="39">
        <v>10.7</v>
      </c>
      <c r="H329" s="40">
        <v>310.3</v>
      </c>
    </row>
    <row r="330" spans="1:8" ht="24.75">
      <c r="A330" s="35" t="s">
        <v>899</v>
      </c>
      <c r="B330" s="36" t="s">
        <v>900</v>
      </c>
      <c r="C330" s="37" t="s">
        <v>901</v>
      </c>
      <c r="D330" s="36" t="s">
        <v>14</v>
      </c>
      <c r="E330" s="36" t="s">
        <v>22</v>
      </c>
      <c r="F330" s="38">
        <v>26</v>
      </c>
      <c r="G330" s="39">
        <v>15.14</v>
      </c>
      <c r="H330" s="40">
        <v>393.64</v>
      </c>
    </row>
    <row r="331" spans="1:8" ht="24.75">
      <c r="A331" s="35" t="s">
        <v>902</v>
      </c>
      <c r="B331" s="36" t="s">
        <v>903</v>
      </c>
      <c r="C331" s="37" t="s">
        <v>904</v>
      </c>
      <c r="D331" s="36" t="s">
        <v>14</v>
      </c>
      <c r="E331" s="36" t="s">
        <v>22</v>
      </c>
      <c r="F331" s="38">
        <v>5</v>
      </c>
      <c r="G331" s="39">
        <v>27.47</v>
      </c>
      <c r="H331" s="40">
        <v>137.35</v>
      </c>
    </row>
    <row r="332" spans="1:8" ht="24.75">
      <c r="A332" s="35" t="s">
        <v>905</v>
      </c>
      <c r="B332" s="36" t="s">
        <v>906</v>
      </c>
      <c r="C332" s="37" t="s">
        <v>907</v>
      </c>
      <c r="D332" s="36" t="s">
        <v>14</v>
      </c>
      <c r="E332" s="36" t="s">
        <v>22</v>
      </c>
      <c r="F332" s="38">
        <v>8</v>
      </c>
      <c r="G332" s="39">
        <v>50.75</v>
      </c>
      <c r="H332" s="40">
        <v>406</v>
      </c>
    </row>
    <row r="333" spans="1:8" ht="24.75">
      <c r="A333" s="35" t="s">
        <v>908</v>
      </c>
      <c r="B333" s="36" t="s">
        <v>909</v>
      </c>
      <c r="C333" s="37" t="s">
        <v>910</v>
      </c>
      <c r="D333" s="36" t="s">
        <v>14</v>
      </c>
      <c r="E333" s="36" t="s">
        <v>22</v>
      </c>
      <c r="F333" s="38">
        <v>12</v>
      </c>
      <c r="G333" s="39">
        <v>26.6</v>
      </c>
      <c r="H333" s="40">
        <v>319.2</v>
      </c>
    </row>
    <row r="334" spans="1:8" ht="24.75">
      <c r="A334" s="35" t="s">
        <v>911</v>
      </c>
      <c r="B334" s="36" t="s">
        <v>912</v>
      </c>
      <c r="C334" s="37" t="s">
        <v>913</v>
      </c>
      <c r="D334" s="36" t="s">
        <v>14</v>
      </c>
      <c r="E334" s="36" t="s">
        <v>22</v>
      </c>
      <c r="F334" s="38">
        <v>6</v>
      </c>
      <c r="G334" s="39">
        <v>15.5</v>
      </c>
      <c r="H334" s="40">
        <v>93</v>
      </c>
    </row>
    <row r="335" spans="1:8" ht="16.5">
      <c r="A335" s="35" t="s">
        <v>914</v>
      </c>
      <c r="B335" s="36" t="s">
        <v>915</v>
      </c>
      <c r="C335" s="37" t="s">
        <v>916</v>
      </c>
      <c r="D335" s="36" t="s">
        <v>14</v>
      </c>
      <c r="E335" s="36" t="s">
        <v>22</v>
      </c>
      <c r="F335" s="38">
        <v>3</v>
      </c>
      <c r="G335" s="39">
        <v>89.77</v>
      </c>
      <c r="H335" s="40">
        <v>269.31</v>
      </c>
    </row>
    <row r="336" spans="1:8" ht="16.5">
      <c r="A336" s="35" t="s">
        <v>917</v>
      </c>
      <c r="B336" s="36" t="s">
        <v>918</v>
      </c>
      <c r="C336" s="37" t="s">
        <v>919</v>
      </c>
      <c r="D336" s="36" t="s">
        <v>26</v>
      </c>
      <c r="E336" s="36" t="s">
        <v>22</v>
      </c>
      <c r="F336" s="38">
        <v>7</v>
      </c>
      <c r="G336" s="39">
        <v>33.380000000000003</v>
      </c>
      <c r="H336" s="40">
        <v>233.66</v>
      </c>
    </row>
    <row r="337" spans="1:8" ht="24.75">
      <c r="A337" s="35" t="s">
        <v>920</v>
      </c>
      <c r="B337" s="36" t="s">
        <v>921</v>
      </c>
      <c r="C337" s="37" t="s">
        <v>922</v>
      </c>
      <c r="D337" s="36" t="s">
        <v>14</v>
      </c>
      <c r="E337" s="36" t="s">
        <v>22</v>
      </c>
      <c r="F337" s="38">
        <v>1</v>
      </c>
      <c r="G337" s="39">
        <v>24.3</v>
      </c>
      <c r="H337" s="40">
        <v>24.3</v>
      </c>
    </row>
    <row r="338" spans="1:8" ht="20.100000000000001" customHeight="1">
      <c r="A338" s="32" t="s">
        <v>923</v>
      </c>
      <c r="B338" s="76" t="s">
        <v>838</v>
      </c>
      <c r="C338" s="76"/>
      <c r="D338" s="76"/>
      <c r="E338" s="76"/>
      <c r="F338" s="30">
        <v>1</v>
      </c>
      <c r="G338" s="31">
        <v>15242.81</v>
      </c>
      <c r="H338" s="31">
        <v>15242.81</v>
      </c>
    </row>
    <row r="339" spans="1:8" ht="24.75">
      <c r="A339" s="35" t="s">
        <v>924</v>
      </c>
      <c r="B339" s="36" t="s">
        <v>840</v>
      </c>
      <c r="C339" s="37" t="s">
        <v>841</v>
      </c>
      <c r="D339" s="36" t="s">
        <v>14</v>
      </c>
      <c r="E339" s="36" t="s">
        <v>22</v>
      </c>
      <c r="F339" s="38">
        <v>12</v>
      </c>
      <c r="G339" s="39">
        <v>574.12</v>
      </c>
      <c r="H339" s="40">
        <v>6889.44</v>
      </c>
    </row>
    <row r="340" spans="1:8">
      <c r="A340" s="35" t="s">
        <v>925</v>
      </c>
      <c r="B340" s="36" t="s">
        <v>926</v>
      </c>
      <c r="C340" s="37" t="s">
        <v>927</v>
      </c>
      <c r="D340" s="36" t="s">
        <v>26</v>
      </c>
      <c r="E340" s="36" t="s">
        <v>22</v>
      </c>
      <c r="F340" s="38">
        <v>12</v>
      </c>
      <c r="G340" s="39">
        <v>464.96</v>
      </c>
      <c r="H340" s="40">
        <v>5579.52</v>
      </c>
    </row>
    <row r="341" spans="1:8" ht="24.75">
      <c r="A341" s="35" t="s">
        <v>928</v>
      </c>
      <c r="B341" s="36" t="s">
        <v>929</v>
      </c>
      <c r="C341" s="37" t="s">
        <v>930</v>
      </c>
      <c r="D341" s="36" t="s">
        <v>14</v>
      </c>
      <c r="E341" s="36" t="s">
        <v>22</v>
      </c>
      <c r="F341" s="38">
        <v>12</v>
      </c>
      <c r="G341" s="39">
        <v>68.33</v>
      </c>
      <c r="H341" s="40">
        <v>819.96</v>
      </c>
    </row>
    <row r="342" spans="1:8" ht="24.75">
      <c r="A342" s="35" t="s">
        <v>931</v>
      </c>
      <c r="B342" s="36" t="s">
        <v>932</v>
      </c>
      <c r="C342" s="37" t="s">
        <v>933</v>
      </c>
      <c r="D342" s="36" t="s">
        <v>14</v>
      </c>
      <c r="E342" s="36" t="s">
        <v>22</v>
      </c>
      <c r="F342" s="38">
        <v>3</v>
      </c>
      <c r="G342" s="39">
        <v>99.22</v>
      </c>
      <c r="H342" s="40">
        <v>297.66000000000003</v>
      </c>
    </row>
    <row r="343" spans="1:8" ht="16.5">
      <c r="A343" s="35" t="s">
        <v>934</v>
      </c>
      <c r="B343" s="36" t="s">
        <v>935</v>
      </c>
      <c r="C343" s="37" t="s">
        <v>936</v>
      </c>
      <c r="D343" s="36" t="s">
        <v>14</v>
      </c>
      <c r="E343" s="36" t="s">
        <v>22</v>
      </c>
      <c r="F343" s="38">
        <v>16</v>
      </c>
      <c r="G343" s="39">
        <v>17.77</v>
      </c>
      <c r="H343" s="40">
        <v>284.32</v>
      </c>
    </row>
    <row r="344" spans="1:8" ht="16.5">
      <c r="A344" s="35" t="s">
        <v>937</v>
      </c>
      <c r="B344" s="36" t="s">
        <v>938</v>
      </c>
      <c r="C344" s="37" t="s">
        <v>939</v>
      </c>
      <c r="D344" s="36" t="s">
        <v>14</v>
      </c>
      <c r="E344" s="36" t="s">
        <v>30</v>
      </c>
      <c r="F344" s="38">
        <v>3</v>
      </c>
      <c r="G344" s="39">
        <v>192.97</v>
      </c>
      <c r="H344" s="40">
        <v>578.91</v>
      </c>
    </row>
    <row r="345" spans="1:8" ht="16.5">
      <c r="A345" s="35" t="s">
        <v>940</v>
      </c>
      <c r="B345" s="36" t="s">
        <v>941</v>
      </c>
      <c r="C345" s="37" t="s">
        <v>942</v>
      </c>
      <c r="D345" s="36" t="s">
        <v>14</v>
      </c>
      <c r="E345" s="36" t="s">
        <v>22</v>
      </c>
      <c r="F345" s="38">
        <v>5</v>
      </c>
      <c r="G345" s="39">
        <v>158.6</v>
      </c>
      <c r="H345" s="40">
        <v>793</v>
      </c>
    </row>
    <row r="346" spans="1:8" ht="20.100000000000001" customHeight="1">
      <c r="A346" s="32" t="s">
        <v>943</v>
      </c>
      <c r="B346" s="76" t="s">
        <v>944</v>
      </c>
      <c r="C346" s="76"/>
      <c r="D346" s="76"/>
      <c r="E346" s="76"/>
      <c r="F346" s="30">
        <v>1</v>
      </c>
      <c r="G346" s="31">
        <v>27132.03</v>
      </c>
      <c r="H346" s="31">
        <v>27132.03</v>
      </c>
    </row>
    <row r="347" spans="1:8" ht="24.75">
      <c r="A347" s="35" t="s">
        <v>945</v>
      </c>
      <c r="B347" s="36" t="s">
        <v>946</v>
      </c>
      <c r="C347" s="37" t="s">
        <v>947</v>
      </c>
      <c r="D347" s="36" t="s">
        <v>14</v>
      </c>
      <c r="E347" s="36" t="s">
        <v>22</v>
      </c>
      <c r="F347" s="38">
        <v>1</v>
      </c>
      <c r="G347" s="39">
        <v>11773.68</v>
      </c>
      <c r="H347" s="40">
        <v>11773.68</v>
      </c>
    </row>
    <row r="348" spans="1:8" ht="24.75">
      <c r="A348" s="35" t="s">
        <v>948</v>
      </c>
      <c r="B348" s="36" t="s">
        <v>949</v>
      </c>
      <c r="C348" s="37" t="s">
        <v>950</v>
      </c>
      <c r="D348" s="36" t="s">
        <v>14</v>
      </c>
      <c r="E348" s="36" t="s">
        <v>22</v>
      </c>
      <c r="F348" s="38">
        <v>1</v>
      </c>
      <c r="G348" s="39">
        <v>6870.94</v>
      </c>
      <c r="H348" s="40">
        <v>6870.94</v>
      </c>
    </row>
    <row r="349" spans="1:8" ht="24.75">
      <c r="A349" s="35" t="s">
        <v>951</v>
      </c>
      <c r="B349" s="36" t="s">
        <v>952</v>
      </c>
      <c r="C349" s="37" t="s">
        <v>953</v>
      </c>
      <c r="D349" s="36" t="s">
        <v>14</v>
      </c>
      <c r="E349" s="36" t="s">
        <v>22</v>
      </c>
      <c r="F349" s="38">
        <v>1</v>
      </c>
      <c r="G349" s="39">
        <v>8487.41</v>
      </c>
      <c r="H349" s="40">
        <v>8487.41</v>
      </c>
    </row>
    <row r="350" spans="1:8" ht="20.100000000000001" customHeight="1">
      <c r="A350" s="32" t="s">
        <v>954</v>
      </c>
      <c r="B350" s="76" t="s">
        <v>955</v>
      </c>
      <c r="C350" s="76"/>
      <c r="D350" s="76"/>
      <c r="E350" s="76"/>
      <c r="F350" s="30">
        <v>1</v>
      </c>
      <c r="G350" s="31">
        <v>8993.31</v>
      </c>
      <c r="H350" s="31">
        <v>8993.31</v>
      </c>
    </row>
    <row r="351" spans="1:8" ht="24.75">
      <c r="A351" s="35" t="s">
        <v>956</v>
      </c>
      <c r="B351" s="36" t="s">
        <v>888</v>
      </c>
      <c r="C351" s="37" t="s">
        <v>889</v>
      </c>
      <c r="D351" s="36" t="s">
        <v>14</v>
      </c>
      <c r="E351" s="36" t="s">
        <v>22</v>
      </c>
      <c r="F351" s="38">
        <v>6</v>
      </c>
      <c r="G351" s="39">
        <v>15.85</v>
      </c>
      <c r="H351" s="40">
        <v>95.1</v>
      </c>
    </row>
    <row r="352" spans="1:8" ht="24.75">
      <c r="A352" s="35" t="s">
        <v>957</v>
      </c>
      <c r="B352" s="36" t="s">
        <v>900</v>
      </c>
      <c r="C352" s="37" t="s">
        <v>901</v>
      </c>
      <c r="D352" s="36" t="s">
        <v>14</v>
      </c>
      <c r="E352" s="36" t="s">
        <v>22</v>
      </c>
      <c r="F352" s="38">
        <v>77</v>
      </c>
      <c r="G352" s="39">
        <v>15.14</v>
      </c>
      <c r="H352" s="40">
        <v>1165.78</v>
      </c>
    </row>
    <row r="353" spans="1:8" ht="24.75">
      <c r="A353" s="35" t="s">
        <v>958</v>
      </c>
      <c r="B353" s="36" t="s">
        <v>909</v>
      </c>
      <c r="C353" s="37" t="s">
        <v>910</v>
      </c>
      <c r="D353" s="36" t="s">
        <v>14</v>
      </c>
      <c r="E353" s="36" t="s">
        <v>22</v>
      </c>
      <c r="F353" s="38">
        <v>7</v>
      </c>
      <c r="G353" s="39">
        <v>26.6</v>
      </c>
      <c r="H353" s="40">
        <v>186.2</v>
      </c>
    </row>
    <row r="354" spans="1:8" ht="24.75">
      <c r="A354" s="35" t="s">
        <v>959</v>
      </c>
      <c r="B354" s="36" t="s">
        <v>960</v>
      </c>
      <c r="C354" s="37" t="s">
        <v>961</v>
      </c>
      <c r="D354" s="36" t="s">
        <v>14</v>
      </c>
      <c r="E354" s="36" t="s">
        <v>22</v>
      </c>
      <c r="F354" s="38">
        <v>6</v>
      </c>
      <c r="G354" s="39">
        <v>9.6</v>
      </c>
      <c r="H354" s="40">
        <v>57.6</v>
      </c>
    </row>
    <row r="355" spans="1:8" ht="24.75">
      <c r="A355" s="35" t="s">
        <v>962</v>
      </c>
      <c r="B355" s="36" t="s">
        <v>963</v>
      </c>
      <c r="C355" s="37" t="s">
        <v>964</v>
      </c>
      <c r="D355" s="36" t="s">
        <v>14</v>
      </c>
      <c r="E355" s="36" t="s">
        <v>22</v>
      </c>
      <c r="F355" s="38">
        <v>7</v>
      </c>
      <c r="G355" s="39">
        <v>10.76</v>
      </c>
      <c r="H355" s="40">
        <v>75.319999999999993</v>
      </c>
    </row>
    <row r="356" spans="1:8" ht="24.75">
      <c r="A356" s="35" t="s">
        <v>965</v>
      </c>
      <c r="B356" s="36" t="s">
        <v>861</v>
      </c>
      <c r="C356" s="37" t="s">
        <v>862</v>
      </c>
      <c r="D356" s="36" t="s">
        <v>14</v>
      </c>
      <c r="E356" s="36" t="s">
        <v>30</v>
      </c>
      <c r="F356" s="38">
        <v>203.2</v>
      </c>
      <c r="G356" s="39">
        <v>28.62</v>
      </c>
      <c r="H356" s="40">
        <v>5815.58</v>
      </c>
    </row>
    <row r="357" spans="1:8" ht="24.75">
      <c r="A357" s="35" t="s">
        <v>966</v>
      </c>
      <c r="B357" s="36" t="s">
        <v>967</v>
      </c>
      <c r="C357" s="37" t="s">
        <v>968</v>
      </c>
      <c r="D357" s="36" t="s">
        <v>14</v>
      </c>
      <c r="E357" s="36" t="s">
        <v>22</v>
      </c>
      <c r="F357" s="38">
        <v>4</v>
      </c>
      <c r="G357" s="39">
        <v>40.46</v>
      </c>
      <c r="H357" s="40">
        <v>161.84</v>
      </c>
    </row>
    <row r="358" spans="1:8" ht="24.75">
      <c r="A358" s="35" t="s">
        <v>969</v>
      </c>
      <c r="B358" s="36" t="s">
        <v>921</v>
      </c>
      <c r="C358" s="37" t="s">
        <v>922</v>
      </c>
      <c r="D358" s="36" t="s">
        <v>14</v>
      </c>
      <c r="E358" s="36" t="s">
        <v>22</v>
      </c>
      <c r="F358" s="38">
        <v>52</v>
      </c>
      <c r="G358" s="39">
        <v>24.3</v>
      </c>
      <c r="H358" s="40">
        <v>1263.5999999999999</v>
      </c>
    </row>
    <row r="359" spans="1:8" ht="16.5">
      <c r="A359" s="35" t="s">
        <v>970</v>
      </c>
      <c r="B359" s="36" t="s">
        <v>971</v>
      </c>
      <c r="C359" s="37" t="s">
        <v>972</v>
      </c>
      <c r="D359" s="36" t="s">
        <v>14</v>
      </c>
      <c r="E359" s="36" t="s">
        <v>22</v>
      </c>
      <c r="F359" s="38">
        <v>3</v>
      </c>
      <c r="G359" s="39">
        <v>57.43</v>
      </c>
      <c r="H359" s="40">
        <v>172.29</v>
      </c>
    </row>
    <row r="360" spans="1:8" ht="20.100000000000001" customHeight="1">
      <c r="A360" s="32" t="s">
        <v>973</v>
      </c>
      <c r="B360" s="33"/>
      <c r="C360" s="33" t="s">
        <v>974</v>
      </c>
      <c r="D360" s="33"/>
      <c r="E360" s="33"/>
      <c r="F360" s="30">
        <v>1</v>
      </c>
      <c r="G360" s="31">
        <v>45159.44</v>
      </c>
      <c r="H360" s="31">
        <v>45159.44</v>
      </c>
    </row>
    <row r="361" spans="1:8" ht="24.75">
      <c r="A361" s="35" t="s">
        <v>975</v>
      </c>
      <c r="B361" s="36" t="s">
        <v>976</v>
      </c>
      <c r="C361" s="37" t="s">
        <v>977</v>
      </c>
      <c r="D361" s="36" t="s">
        <v>14</v>
      </c>
      <c r="E361" s="36" t="s">
        <v>22</v>
      </c>
      <c r="F361" s="38">
        <v>4</v>
      </c>
      <c r="G361" s="39">
        <v>314.18</v>
      </c>
      <c r="H361" s="40">
        <v>1256.72</v>
      </c>
    </row>
    <row r="362" spans="1:8" ht="16.5">
      <c r="A362" s="35" t="s">
        <v>978</v>
      </c>
      <c r="B362" s="36" t="s">
        <v>979</v>
      </c>
      <c r="C362" s="37" t="s">
        <v>980</v>
      </c>
      <c r="D362" s="36" t="s">
        <v>14</v>
      </c>
      <c r="E362" s="36" t="s">
        <v>22</v>
      </c>
      <c r="F362" s="38">
        <v>10</v>
      </c>
      <c r="G362" s="39">
        <v>560.11</v>
      </c>
      <c r="H362" s="40">
        <v>5601.1</v>
      </c>
    </row>
    <row r="363" spans="1:8" ht="16.5">
      <c r="A363" s="35" t="s">
        <v>981</v>
      </c>
      <c r="B363" s="36" t="s">
        <v>982</v>
      </c>
      <c r="C363" s="37" t="s">
        <v>983</v>
      </c>
      <c r="D363" s="36" t="s">
        <v>14</v>
      </c>
      <c r="E363" s="36" t="s">
        <v>22</v>
      </c>
      <c r="F363" s="38">
        <v>4</v>
      </c>
      <c r="G363" s="39">
        <v>41.67</v>
      </c>
      <c r="H363" s="40">
        <v>166.68</v>
      </c>
    </row>
    <row r="364" spans="1:8">
      <c r="A364" s="35" t="s">
        <v>984</v>
      </c>
      <c r="B364" s="36" t="s">
        <v>985</v>
      </c>
      <c r="C364" s="37" t="s">
        <v>986</v>
      </c>
      <c r="D364" s="36" t="s">
        <v>14</v>
      </c>
      <c r="E364" s="36" t="s">
        <v>22</v>
      </c>
      <c r="F364" s="38">
        <v>10</v>
      </c>
      <c r="G364" s="39">
        <v>82.17</v>
      </c>
      <c r="H364" s="40">
        <v>821.7</v>
      </c>
    </row>
    <row r="365" spans="1:8" ht="16.5">
      <c r="A365" s="35" t="s">
        <v>987</v>
      </c>
      <c r="B365" s="36" t="s">
        <v>988</v>
      </c>
      <c r="C365" s="37" t="s">
        <v>989</v>
      </c>
      <c r="D365" s="36" t="s">
        <v>26</v>
      </c>
      <c r="E365" s="36" t="s">
        <v>22</v>
      </c>
      <c r="F365" s="38">
        <v>2</v>
      </c>
      <c r="G365" s="39">
        <v>406.32</v>
      </c>
      <c r="H365" s="40">
        <v>812.64</v>
      </c>
    </row>
    <row r="366" spans="1:8" ht="16.5">
      <c r="A366" s="35" t="s">
        <v>990</v>
      </c>
      <c r="B366" s="36" t="s">
        <v>991</v>
      </c>
      <c r="C366" s="37" t="s">
        <v>992</v>
      </c>
      <c r="D366" s="36" t="s">
        <v>26</v>
      </c>
      <c r="E366" s="36" t="s">
        <v>22</v>
      </c>
      <c r="F366" s="38">
        <v>3</v>
      </c>
      <c r="G366" s="39">
        <v>153.77000000000001</v>
      </c>
      <c r="H366" s="40">
        <v>461.31</v>
      </c>
    </row>
    <row r="367" spans="1:8" ht="16.5">
      <c r="A367" s="35" t="s">
        <v>993</v>
      </c>
      <c r="B367" s="36" t="s">
        <v>994</v>
      </c>
      <c r="C367" s="37" t="s">
        <v>995</v>
      </c>
      <c r="D367" s="36" t="s">
        <v>14</v>
      </c>
      <c r="E367" s="36" t="s">
        <v>22</v>
      </c>
      <c r="F367" s="38">
        <v>14</v>
      </c>
      <c r="G367" s="39">
        <v>151.43</v>
      </c>
      <c r="H367" s="40">
        <v>2120.02</v>
      </c>
    </row>
    <row r="368" spans="1:8" ht="16.5">
      <c r="A368" s="35" t="s">
        <v>996</v>
      </c>
      <c r="B368" s="36" t="s">
        <v>997</v>
      </c>
      <c r="C368" s="37" t="s">
        <v>998</v>
      </c>
      <c r="D368" s="36" t="s">
        <v>14</v>
      </c>
      <c r="E368" s="36" t="s">
        <v>22</v>
      </c>
      <c r="F368" s="38">
        <v>2</v>
      </c>
      <c r="G368" s="39">
        <v>330.91</v>
      </c>
      <c r="H368" s="40">
        <v>661.82</v>
      </c>
    </row>
    <row r="369" spans="1:8" ht="16.5">
      <c r="A369" s="35" t="s">
        <v>999</v>
      </c>
      <c r="B369" s="36" t="s">
        <v>1000</v>
      </c>
      <c r="C369" s="37" t="s">
        <v>1001</v>
      </c>
      <c r="D369" s="36" t="s">
        <v>14</v>
      </c>
      <c r="E369" s="36" t="s">
        <v>22</v>
      </c>
      <c r="F369" s="38">
        <v>4</v>
      </c>
      <c r="G369" s="39">
        <v>743.8</v>
      </c>
      <c r="H369" s="40">
        <v>2975.2</v>
      </c>
    </row>
    <row r="370" spans="1:8" ht="16.5">
      <c r="A370" s="35" t="s">
        <v>1002</v>
      </c>
      <c r="B370" s="36" t="s">
        <v>1003</v>
      </c>
      <c r="C370" s="37" t="s">
        <v>1004</v>
      </c>
      <c r="D370" s="36" t="s">
        <v>14</v>
      </c>
      <c r="E370" s="36" t="s">
        <v>22</v>
      </c>
      <c r="F370" s="38">
        <v>4</v>
      </c>
      <c r="G370" s="39">
        <v>206.39</v>
      </c>
      <c r="H370" s="40">
        <v>825.56</v>
      </c>
    </row>
    <row r="371" spans="1:8" ht="16.5">
      <c r="A371" s="35" t="s">
        <v>1005</v>
      </c>
      <c r="B371" s="36" t="s">
        <v>1006</v>
      </c>
      <c r="C371" s="37" t="s">
        <v>1007</v>
      </c>
      <c r="D371" s="36" t="s">
        <v>26</v>
      </c>
      <c r="E371" s="36" t="s">
        <v>22</v>
      </c>
      <c r="F371" s="38">
        <v>8</v>
      </c>
      <c r="G371" s="39">
        <v>206.39</v>
      </c>
      <c r="H371" s="40">
        <v>1651.12</v>
      </c>
    </row>
    <row r="372" spans="1:8" ht="16.5">
      <c r="A372" s="35" t="s">
        <v>1008</v>
      </c>
      <c r="B372" s="36" t="s">
        <v>1009</v>
      </c>
      <c r="C372" s="37" t="s">
        <v>1010</v>
      </c>
      <c r="D372" s="36" t="s">
        <v>14</v>
      </c>
      <c r="E372" s="36" t="s">
        <v>22</v>
      </c>
      <c r="F372" s="38">
        <v>1</v>
      </c>
      <c r="G372" s="39">
        <v>225.72</v>
      </c>
      <c r="H372" s="40">
        <v>225.72</v>
      </c>
    </row>
    <row r="373" spans="1:8" ht="16.5">
      <c r="A373" s="35" t="s">
        <v>1011</v>
      </c>
      <c r="B373" s="36" t="s">
        <v>1012</v>
      </c>
      <c r="C373" s="37" t="s">
        <v>1013</v>
      </c>
      <c r="D373" s="36" t="s">
        <v>14</v>
      </c>
      <c r="E373" s="36" t="s">
        <v>22</v>
      </c>
      <c r="F373" s="38">
        <v>25</v>
      </c>
      <c r="G373" s="39">
        <v>83.44</v>
      </c>
      <c r="H373" s="40">
        <v>2086</v>
      </c>
    </row>
    <row r="374" spans="1:8" ht="16.5">
      <c r="A374" s="35" t="s">
        <v>1014</v>
      </c>
      <c r="B374" s="36" t="s">
        <v>1015</v>
      </c>
      <c r="C374" s="37" t="s">
        <v>1016</v>
      </c>
      <c r="D374" s="36" t="s">
        <v>14</v>
      </c>
      <c r="E374" s="36" t="s">
        <v>22</v>
      </c>
      <c r="F374" s="38">
        <v>13</v>
      </c>
      <c r="G374" s="39">
        <v>90.01</v>
      </c>
      <c r="H374" s="40">
        <v>1170.1300000000001</v>
      </c>
    </row>
    <row r="375" spans="1:8" ht="16.5">
      <c r="A375" s="35" t="s">
        <v>1017</v>
      </c>
      <c r="B375" s="36" t="s">
        <v>1018</v>
      </c>
      <c r="C375" s="37" t="s">
        <v>1019</v>
      </c>
      <c r="D375" s="36" t="s">
        <v>14</v>
      </c>
      <c r="E375" s="36" t="s">
        <v>22</v>
      </c>
      <c r="F375" s="38">
        <v>4</v>
      </c>
      <c r="G375" s="39">
        <v>13.01</v>
      </c>
      <c r="H375" s="40">
        <v>52.04</v>
      </c>
    </row>
    <row r="376" spans="1:8" ht="16.5">
      <c r="A376" s="35" t="s">
        <v>1020</v>
      </c>
      <c r="B376" s="36" t="s">
        <v>1021</v>
      </c>
      <c r="C376" s="37" t="s">
        <v>1022</v>
      </c>
      <c r="D376" s="36" t="s">
        <v>14</v>
      </c>
      <c r="E376" s="36" t="s">
        <v>22</v>
      </c>
      <c r="F376" s="38">
        <v>34</v>
      </c>
      <c r="G376" s="39">
        <v>23.91</v>
      </c>
      <c r="H376" s="40">
        <v>812.94</v>
      </c>
    </row>
    <row r="377" spans="1:8" ht="16.5">
      <c r="A377" s="35" t="s">
        <v>1023</v>
      </c>
      <c r="B377" s="36" t="s">
        <v>1024</v>
      </c>
      <c r="C377" s="37" t="s">
        <v>1025</v>
      </c>
      <c r="D377" s="36" t="s">
        <v>26</v>
      </c>
      <c r="E377" s="36" t="s">
        <v>22</v>
      </c>
      <c r="F377" s="38">
        <v>16</v>
      </c>
      <c r="G377" s="39">
        <v>148.93</v>
      </c>
      <c r="H377" s="40">
        <v>2382.88</v>
      </c>
    </row>
    <row r="378" spans="1:8" ht="16.5">
      <c r="A378" s="35" t="s">
        <v>1026</v>
      </c>
      <c r="B378" s="36" t="s">
        <v>1027</v>
      </c>
      <c r="C378" s="37" t="s">
        <v>1028</v>
      </c>
      <c r="D378" s="36" t="s">
        <v>14</v>
      </c>
      <c r="E378" s="36" t="s">
        <v>22</v>
      </c>
      <c r="F378" s="38">
        <v>8</v>
      </c>
      <c r="G378" s="39">
        <v>91.29</v>
      </c>
      <c r="H378" s="40">
        <v>730.32</v>
      </c>
    </row>
    <row r="379" spans="1:8">
      <c r="A379" s="35" t="s">
        <v>1029</v>
      </c>
      <c r="B379" s="36" t="s">
        <v>1030</v>
      </c>
      <c r="C379" s="37" t="s">
        <v>1031</v>
      </c>
      <c r="D379" s="36" t="s">
        <v>26</v>
      </c>
      <c r="E379" s="36" t="s">
        <v>22</v>
      </c>
      <c r="F379" s="38">
        <v>4</v>
      </c>
      <c r="G379" s="39">
        <v>213.53</v>
      </c>
      <c r="H379" s="40">
        <v>854.12</v>
      </c>
    </row>
    <row r="380" spans="1:8" ht="16.5">
      <c r="A380" s="35" t="s">
        <v>1032</v>
      </c>
      <c r="B380" s="36" t="s">
        <v>1033</v>
      </c>
      <c r="C380" s="37" t="s">
        <v>1034</v>
      </c>
      <c r="D380" s="36" t="s">
        <v>14</v>
      </c>
      <c r="E380" s="36" t="s">
        <v>22</v>
      </c>
      <c r="F380" s="38">
        <v>16</v>
      </c>
      <c r="G380" s="39">
        <v>57.48</v>
      </c>
      <c r="H380" s="40">
        <v>919.68</v>
      </c>
    </row>
    <row r="381" spans="1:8" ht="16.5">
      <c r="A381" s="35" t="s">
        <v>1035</v>
      </c>
      <c r="B381" s="36" t="s">
        <v>1036</v>
      </c>
      <c r="C381" s="37" t="s">
        <v>1037</v>
      </c>
      <c r="D381" s="36" t="s">
        <v>26</v>
      </c>
      <c r="E381" s="36" t="s">
        <v>22</v>
      </c>
      <c r="F381" s="38">
        <v>3</v>
      </c>
      <c r="G381" s="39">
        <v>358.37</v>
      </c>
      <c r="H381" s="40">
        <v>1075.1099999999999</v>
      </c>
    </row>
    <row r="382" spans="1:8" ht="16.5">
      <c r="A382" s="35" t="s">
        <v>1038</v>
      </c>
      <c r="B382" s="36" t="s">
        <v>1039</v>
      </c>
      <c r="C382" s="37" t="s">
        <v>1040</v>
      </c>
      <c r="D382" s="36" t="s">
        <v>26</v>
      </c>
      <c r="E382" s="36" t="s">
        <v>22</v>
      </c>
      <c r="F382" s="38">
        <v>2</v>
      </c>
      <c r="G382" s="39">
        <v>131.19999999999999</v>
      </c>
      <c r="H382" s="40">
        <v>262.39999999999998</v>
      </c>
    </row>
    <row r="383" spans="1:8" ht="16.5">
      <c r="A383" s="35" t="s">
        <v>1041</v>
      </c>
      <c r="B383" s="36" t="s">
        <v>1042</v>
      </c>
      <c r="C383" s="37" t="s">
        <v>1043</v>
      </c>
      <c r="D383" s="36" t="s">
        <v>14</v>
      </c>
      <c r="E383" s="36" t="s">
        <v>22</v>
      </c>
      <c r="F383" s="38">
        <v>29</v>
      </c>
      <c r="G383" s="39">
        <v>67.010000000000005</v>
      </c>
      <c r="H383" s="40">
        <v>1943.29</v>
      </c>
    </row>
    <row r="384" spans="1:8" ht="16.5">
      <c r="A384" s="35" t="s">
        <v>1044</v>
      </c>
      <c r="B384" s="36" t="s">
        <v>1045</v>
      </c>
      <c r="C384" s="37" t="s">
        <v>1046</v>
      </c>
      <c r="D384" s="36" t="s">
        <v>14</v>
      </c>
      <c r="E384" s="36" t="s">
        <v>22</v>
      </c>
      <c r="F384" s="38">
        <v>8</v>
      </c>
      <c r="G384" s="39">
        <v>102.17</v>
      </c>
      <c r="H384" s="40">
        <v>817.36</v>
      </c>
    </row>
    <row r="385" spans="1:8" ht="16.5">
      <c r="A385" s="35" t="s">
        <v>1047</v>
      </c>
      <c r="B385" s="36" t="s">
        <v>1048</v>
      </c>
      <c r="C385" s="37" t="s">
        <v>1049</v>
      </c>
      <c r="D385" s="36" t="s">
        <v>26</v>
      </c>
      <c r="E385" s="36" t="s">
        <v>22</v>
      </c>
      <c r="F385" s="38">
        <v>11</v>
      </c>
      <c r="G385" s="39">
        <v>121.96</v>
      </c>
      <c r="H385" s="40">
        <v>1341.56</v>
      </c>
    </row>
    <row r="386" spans="1:8" ht="16.5">
      <c r="A386" s="35" t="s">
        <v>1050</v>
      </c>
      <c r="B386" s="36" t="s">
        <v>1051</v>
      </c>
      <c r="C386" s="37" t="s">
        <v>1052</v>
      </c>
      <c r="D386" s="36" t="s">
        <v>26</v>
      </c>
      <c r="E386" s="36" t="s">
        <v>22</v>
      </c>
      <c r="F386" s="38">
        <v>6</v>
      </c>
      <c r="G386" s="39">
        <v>282.82</v>
      </c>
      <c r="H386" s="40">
        <v>1696.92</v>
      </c>
    </row>
    <row r="387" spans="1:8" ht="16.5">
      <c r="A387" s="35" t="s">
        <v>1053</v>
      </c>
      <c r="B387" s="36" t="s">
        <v>1054</v>
      </c>
      <c r="C387" s="37" t="s">
        <v>1055</v>
      </c>
      <c r="D387" s="36" t="s">
        <v>14</v>
      </c>
      <c r="E387" s="36" t="s">
        <v>22</v>
      </c>
      <c r="F387" s="38">
        <v>5</v>
      </c>
      <c r="G387" s="39">
        <v>367.37</v>
      </c>
      <c r="H387" s="40">
        <v>1836.85</v>
      </c>
    </row>
    <row r="388" spans="1:8" ht="16.5">
      <c r="A388" s="35" t="s">
        <v>1056</v>
      </c>
      <c r="B388" s="36" t="s">
        <v>1057</v>
      </c>
      <c r="C388" s="37" t="s">
        <v>1058</v>
      </c>
      <c r="D388" s="36" t="s">
        <v>14</v>
      </c>
      <c r="E388" s="36" t="s">
        <v>22</v>
      </c>
      <c r="F388" s="38">
        <v>7</v>
      </c>
      <c r="G388" s="39">
        <v>381.39</v>
      </c>
      <c r="H388" s="40">
        <v>2669.73</v>
      </c>
    </row>
    <row r="389" spans="1:8" ht="16.5">
      <c r="A389" s="35" t="s">
        <v>1059</v>
      </c>
      <c r="B389" s="36" t="s">
        <v>1060</v>
      </c>
      <c r="C389" s="37" t="s">
        <v>1061</v>
      </c>
      <c r="D389" s="36" t="s">
        <v>14</v>
      </c>
      <c r="E389" s="36" t="s">
        <v>22</v>
      </c>
      <c r="F389" s="38">
        <v>1</v>
      </c>
      <c r="G389" s="39">
        <v>1184.49</v>
      </c>
      <c r="H389" s="40">
        <v>1184.49</v>
      </c>
    </row>
    <row r="390" spans="1:8">
      <c r="A390" s="35" t="s">
        <v>1062</v>
      </c>
      <c r="B390" s="36" t="s">
        <v>1063</v>
      </c>
      <c r="C390" s="37" t="s">
        <v>1064</v>
      </c>
      <c r="D390" s="36" t="s">
        <v>26</v>
      </c>
      <c r="E390" s="36" t="s">
        <v>22</v>
      </c>
      <c r="F390" s="38">
        <v>14</v>
      </c>
      <c r="G390" s="39">
        <v>69.459999999999994</v>
      </c>
      <c r="H390" s="40">
        <v>972.44</v>
      </c>
    </row>
    <row r="391" spans="1:8">
      <c r="A391" s="35" t="s">
        <v>1065</v>
      </c>
      <c r="B391" s="36" t="s">
        <v>1066</v>
      </c>
      <c r="C391" s="37" t="s">
        <v>1067</v>
      </c>
      <c r="D391" s="36" t="s">
        <v>26</v>
      </c>
      <c r="E391" s="36" t="s">
        <v>22</v>
      </c>
      <c r="F391" s="38">
        <v>14</v>
      </c>
      <c r="G391" s="39">
        <v>53.86</v>
      </c>
      <c r="H391" s="40">
        <v>754.04</v>
      </c>
    </row>
    <row r="392" spans="1:8" ht="16.5">
      <c r="A392" s="35" t="s">
        <v>1068</v>
      </c>
      <c r="B392" s="36" t="s">
        <v>1069</v>
      </c>
      <c r="C392" s="37" t="s">
        <v>1070</v>
      </c>
      <c r="D392" s="36" t="s">
        <v>14</v>
      </c>
      <c r="E392" s="36" t="s">
        <v>22</v>
      </c>
      <c r="F392" s="38">
        <v>14</v>
      </c>
      <c r="G392" s="39">
        <v>52.21</v>
      </c>
      <c r="H392" s="40">
        <v>730.94</v>
      </c>
    </row>
    <row r="393" spans="1:8" ht="24.75">
      <c r="A393" s="35" t="s">
        <v>1071</v>
      </c>
      <c r="B393" s="36" t="s">
        <v>1072</v>
      </c>
      <c r="C393" s="37" t="s">
        <v>1073</v>
      </c>
      <c r="D393" s="36" t="s">
        <v>26</v>
      </c>
      <c r="E393" s="36" t="s">
        <v>15</v>
      </c>
      <c r="F393" s="38">
        <v>8.85</v>
      </c>
      <c r="G393" s="39">
        <v>324.04000000000002</v>
      </c>
      <c r="H393" s="40">
        <v>2867.75</v>
      </c>
    </row>
    <row r="394" spans="1:8" ht="16.5">
      <c r="A394" s="35" t="s">
        <v>1074</v>
      </c>
      <c r="B394" s="36" t="s">
        <v>1075</v>
      </c>
      <c r="C394" s="37" t="s">
        <v>1076</v>
      </c>
      <c r="D394" s="36" t="s">
        <v>26</v>
      </c>
      <c r="E394" s="36" t="s">
        <v>22</v>
      </c>
      <c r="F394" s="38">
        <v>13</v>
      </c>
      <c r="G394" s="39">
        <v>32.22</v>
      </c>
      <c r="H394" s="40">
        <v>418.86</v>
      </c>
    </row>
    <row r="395" spans="1:8" ht="20.100000000000001" customHeight="1">
      <c r="A395" s="32" t="s">
        <v>1077</v>
      </c>
      <c r="B395" s="33"/>
      <c r="C395" s="33" t="s">
        <v>1078</v>
      </c>
      <c r="D395" s="33"/>
      <c r="E395" s="33"/>
      <c r="F395" s="30">
        <v>1</v>
      </c>
      <c r="G395" s="31">
        <v>63127.37</v>
      </c>
      <c r="H395" s="31">
        <v>63127.37</v>
      </c>
    </row>
    <row r="396" spans="1:8" ht="20.100000000000001" customHeight="1">
      <c r="A396" s="32" t="s">
        <v>1079</v>
      </c>
      <c r="B396" s="76" t="s">
        <v>1080</v>
      </c>
      <c r="C396" s="76"/>
      <c r="D396" s="76"/>
      <c r="E396" s="76"/>
      <c r="F396" s="30">
        <v>1</v>
      </c>
      <c r="G396" s="31">
        <v>1046.5</v>
      </c>
      <c r="H396" s="31">
        <v>1046.5</v>
      </c>
    </row>
    <row r="397" spans="1:8" ht="16.5">
      <c r="A397" s="35" t="s">
        <v>1081</v>
      </c>
      <c r="B397" s="36" t="s">
        <v>1082</v>
      </c>
      <c r="C397" s="37" t="s">
        <v>1083</v>
      </c>
      <c r="D397" s="36" t="s">
        <v>14</v>
      </c>
      <c r="E397" s="36" t="s">
        <v>22</v>
      </c>
      <c r="F397" s="38">
        <v>5</v>
      </c>
      <c r="G397" s="39">
        <v>170.07</v>
      </c>
      <c r="H397" s="40">
        <v>850.35</v>
      </c>
    </row>
    <row r="398" spans="1:8" ht="16.5">
      <c r="A398" s="35" t="s">
        <v>1084</v>
      </c>
      <c r="B398" s="36" t="s">
        <v>1085</v>
      </c>
      <c r="C398" s="37" t="s">
        <v>1086</v>
      </c>
      <c r="D398" s="36" t="s">
        <v>14</v>
      </c>
      <c r="E398" s="36" t="s">
        <v>22</v>
      </c>
      <c r="F398" s="38">
        <v>1</v>
      </c>
      <c r="G398" s="39">
        <v>196.15</v>
      </c>
      <c r="H398" s="40">
        <v>196.15</v>
      </c>
    </row>
    <row r="399" spans="1:8" ht="20.100000000000001" customHeight="1">
      <c r="A399" s="32" t="s">
        <v>1087</v>
      </c>
      <c r="B399" s="76" t="s">
        <v>1088</v>
      </c>
      <c r="C399" s="76"/>
      <c r="D399" s="76"/>
      <c r="E399" s="76"/>
      <c r="F399" s="30">
        <v>1</v>
      </c>
      <c r="G399" s="31">
        <v>6563.03</v>
      </c>
      <c r="H399" s="31">
        <v>6563.03</v>
      </c>
    </row>
    <row r="400" spans="1:8" ht="24.75">
      <c r="A400" s="35" t="s">
        <v>1089</v>
      </c>
      <c r="B400" s="36" t="s">
        <v>1090</v>
      </c>
      <c r="C400" s="37" t="s">
        <v>1091</v>
      </c>
      <c r="D400" s="36" t="s">
        <v>14</v>
      </c>
      <c r="E400" s="36" t="s">
        <v>22</v>
      </c>
      <c r="F400" s="38">
        <v>2</v>
      </c>
      <c r="G400" s="39">
        <v>1575.75</v>
      </c>
      <c r="H400" s="40">
        <v>3151.5</v>
      </c>
    </row>
    <row r="401" spans="1:8" ht="16.5">
      <c r="A401" s="35" t="s">
        <v>1092</v>
      </c>
      <c r="B401" s="36" t="s">
        <v>1093</v>
      </c>
      <c r="C401" s="37" t="s">
        <v>1094</v>
      </c>
      <c r="D401" s="36" t="s">
        <v>14</v>
      </c>
      <c r="E401" s="36" t="s">
        <v>22</v>
      </c>
      <c r="F401" s="38">
        <v>1</v>
      </c>
      <c r="G401" s="39">
        <v>3411.53</v>
      </c>
      <c r="H401" s="40">
        <v>3411.53</v>
      </c>
    </row>
    <row r="402" spans="1:8" ht="20.100000000000001" customHeight="1">
      <c r="A402" s="32" t="s">
        <v>1095</v>
      </c>
      <c r="B402" s="76" t="s">
        <v>838</v>
      </c>
      <c r="C402" s="76"/>
      <c r="D402" s="76"/>
      <c r="E402" s="76"/>
      <c r="F402" s="30">
        <v>1</v>
      </c>
      <c r="G402" s="31">
        <v>31962.52</v>
      </c>
      <c r="H402" s="31">
        <v>31962.52</v>
      </c>
    </row>
    <row r="403" spans="1:8" ht="16.5">
      <c r="A403" s="35" t="s">
        <v>1096</v>
      </c>
      <c r="B403" s="36" t="s">
        <v>775</v>
      </c>
      <c r="C403" s="37" t="s">
        <v>776</v>
      </c>
      <c r="D403" s="36" t="s">
        <v>14</v>
      </c>
      <c r="E403" s="36" t="s">
        <v>22</v>
      </c>
      <c r="F403" s="38">
        <v>2</v>
      </c>
      <c r="G403" s="39">
        <v>233.69</v>
      </c>
      <c r="H403" s="40">
        <v>467.38</v>
      </c>
    </row>
    <row r="404" spans="1:8" ht="16.5">
      <c r="A404" s="35" t="s">
        <v>1097</v>
      </c>
      <c r="B404" s="36" t="s">
        <v>1098</v>
      </c>
      <c r="C404" s="37" t="s">
        <v>1099</v>
      </c>
      <c r="D404" s="36" t="s">
        <v>14</v>
      </c>
      <c r="E404" s="36" t="s">
        <v>22</v>
      </c>
      <c r="F404" s="38">
        <v>6</v>
      </c>
      <c r="G404" s="39">
        <v>29.77</v>
      </c>
      <c r="H404" s="40">
        <v>178.62</v>
      </c>
    </row>
    <row r="405" spans="1:8" ht="16.5">
      <c r="A405" s="35" t="s">
        <v>1100</v>
      </c>
      <c r="B405" s="36" t="s">
        <v>772</v>
      </c>
      <c r="C405" s="37" t="s">
        <v>773</v>
      </c>
      <c r="D405" s="36" t="s">
        <v>14</v>
      </c>
      <c r="E405" s="36" t="s">
        <v>22</v>
      </c>
      <c r="F405" s="38">
        <v>4</v>
      </c>
      <c r="G405" s="39">
        <v>497.34</v>
      </c>
      <c r="H405" s="40">
        <v>1989.36</v>
      </c>
    </row>
    <row r="406" spans="1:8" ht="16.5">
      <c r="A406" s="35" t="s">
        <v>1101</v>
      </c>
      <c r="B406" s="36" t="s">
        <v>1102</v>
      </c>
      <c r="C406" s="37" t="s">
        <v>1103</v>
      </c>
      <c r="D406" s="36" t="s">
        <v>14</v>
      </c>
      <c r="E406" s="36" t="s">
        <v>22</v>
      </c>
      <c r="F406" s="38">
        <v>1</v>
      </c>
      <c r="G406" s="39">
        <v>246.25</v>
      </c>
      <c r="H406" s="40">
        <v>246.25</v>
      </c>
    </row>
    <row r="407" spans="1:8" ht="16.5">
      <c r="A407" s="35" t="s">
        <v>1104</v>
      </c>
      <c r="B407" s="36" t="s">
        <v>1105</v>
      </c>
      <c r="C407" s="37" t="s">
        <v>1106</v>
      </c>
      <c r="D407" s="36" t="s">
        <v>14</v>
      </c>
      <c r="E407" s="36" t="s">
        <v>22</v>
      </c>
      <c r="F407" s="38">
        <v>1</v>
      </c>
      <c r="G407" s="39">
        <v>79.650000000000006</v>
      </c>
      <c r="H407" s="40">
        <v>79.650000000000006</v>
      </c>
    </row>
    <row r="408" spans="1:8" ht="16.5">
      <c r="A408" s="35" t="s">
        <v>1107</v>
      </c>
      <c r="B408" s="36" t="s">
        <v>1108</v>
      </c>
      <c r="C408" s="37" t="s">
        <v>1109</v>
      </c>
      <c r="D408" s="36" t="s">
        <v>14</v>
      </c>
      <c r="E408" s="36" t="s">
        <v>22</v>
      </c>
      <c r="F408" s="38">
        <v>2</v>
      </c>
      <c r="G408" s="39">
        <v>672.46</v>
      </c>
      <c r="H408" s="40">
        <v>1344.92</v>
      </c>
    </row>
    <row r="409" spans="1:8" ht="24.75">
      <c r="A409" s="35" t="s">
        <v>1110</v>
      </c>
      <c r="B409" s="36" t="s">
        <v>1111</v>
      </c>
      <c r="C409" s="37" t="s">
        <v>1112</v>
      </c>
      <c r="D409" s="36" t="s">
        <v>26</v>
      </c>
      <c r="E409" s="36" t="s">
        <v>22</v>
      </c>
      <c r="F409" s="38">
        <v>2</v>
      </c>
      <c r="G409" s="39">
        <v>170.41</v>
      </c>
      <c r="H409" s="40">
        <v>340.82</v>
      </c>
    </row>
    <row r="410" spans="1:8" ht="16.5">
      <c r="A410" s="35" t="s">
        <v>1113</v>
      </c>
      <c r="B410" s="36" t="s">
        <v>1114</v>
      </c>
      <c r="C410" s="37" t="s">
        <v>1115</v>
      </c>
      <c r="D410" s="36" t="s">
        <v>14</v>
      </c>
      <c r="E410" s="36" t="s">
        <v>22</v>
      </c>
      <c r="F410" s="38">
        <v>3</v>
      </c>
      <c r="G410" s="39">
        <v>169.01</v>
      </c>
      <c r="H410" s="40">
        <v>507.03</v>
      </c>
    </row>
    <row r="411" spans="1:8" ht="16.5">
      <c r="A411" s="35" t="s">
        <v>1116</v>
      </c>
      <c r="B411" s="36" t="s">
        <v>1117</v>
      </c>
      <c r="C411" s="37" t="s">
        <v>1118</v>
      </c>
      <c r="D411" s="36" t="s">
        <v>26</v>
      </c>
      <c r="E411" s="36" t="s">
        <v>22</v>
      </c>
      <c r="F411" s="38">
        <v>2</v>
      </c>
      <c r="G411" s="39">
        <v>5540.16</v>
      </c>
      <c r="H411" s="40">
        <v>11080.32</v>
      </c>
    </row>
    <row r="412" spans="1:8">
      <c r="A412" s="35" t="s">
        <v>1119</v>
      </c>
      <c r="B412" s="36" t="s">
        <v>1120</v>
      </c>
      <c r="C412" s="37" t="s">
        <v>1121</v>
      </c>
      <c r="D412" s="36" t="s">
        <v>26</v>
      </c>
      <c r="E412" s="36" t="s">
        <v>22</v>
      </c>
      <c r="F412" s="38">
        <v>3</v>
      </c>
      <c r="G412" s="39">
        <v>501.69</v>
      </c>
      <c r="H412" s="40">
        <v>1505.07</v>
      </c>
    </row>
    <row r="413" spans="1:8" ht="16.5">
      <c r="A413" s="35" t="s">
        <v>1122</v>
      </c>
      <c r="B413" s="36" t="s">
        <v>1123</v>
      </c>
      <c r="C413" s="37" t="s">
        <v>1124</v>
      </c>
      <c r="D413" s="36" t="s">
        <v>14</v>
      </c>
      <c r="E413" s="36" t="s">
        <v>22</v>
      </c>
      <c r="F413" s="38">
        <v>2</v>
      </c>
      <c r="G413" s="39">
        <v>3334.67</v>
      </c>
      <c r="H413" s="40">
        <v>6669.34</v>
      </c>
    </row>
    <row r="414" spans="1:8" ht="16.5">
      <c r="A414" s="35" t="s">
        <v>1125</v>
      </c>
      <c r="B414" s="36" t="s">
        <v>1126</v>
      </c>
      <c r="C414" s="37" t="s">
        <v>1127</v>
      </c>
      <c r="D414" s="36" t="s">
        <v>26</v>
      </c>
      <c r="E414" s="36" t="s">
        <v>22</v>
      </c>
      <c r="F414" s="38">
        <v>1</v>
      </c>
      <c r="G414" s="39">
        <v>2312.38</v>
      </c>
      <c r="H414" s="40">
        <v>2312.38</v>
      </c>
    </row>
    <row r="415" spans="1:8">
      <c r="A415" s="35" t="s">
        <v>1128</v>
      </c>
      <c r="B415" s="36" t="s">
        <v>1129</v>
      </c>
      <c r="C415" s="37" t="s">
        <v>1130</v>
      </c>
      <c r="D415" s="36" t="s">
        <v>26</v>
      </c>
      <c r="E415" s="36" t="s">
        <v>22</v>
      </c>
      <c r="F415" s="38">
        <v>1</v>
      </c>
      <c r="G415" s="39">
        <v>4063.9</v>
      </c>
      <c r="H415" s="40">
        <v>4063.9</v>
      </c>
    </row>
    <row r="416" spans="1:8">
      <c r="A416" s="35" t="s">
        <v>1131</v>
      </c>
      <c r="B416" s="36" t="s">
        <v>1132</v>
      </c>
      <c r="C416" s="37" t="s">
        <v>1133</v>
      </c>
      <c r="D416" s="36" t="s">
        <v>26</v>
      </c>
      <c r="E416" s="36" t="s">
        <v>22</v>
      </c>
      <c r="F416" s="38">
        <v>2</v>
      </c>
      <c r="G416" s="39">
        <v>188.01</v>
      </c>
      <c r="H416" s="40">
        <v>376.02</v>
      </c>
    </row>
    <row r="417" spans="1:8">
      <c r="A417" s="35" t="s">
        <v>1134</v>
      </c>
      <c r="B417" s="36" t="s">
        <v>1135</v>
      </c>
      <c r="C417" s="37" t="s">
        <v>1136</v>
      </c>
      <c r="D417" s="36" t="s">
        <v>26</v>
      </c>
      <c r="E417" s="36" t="s">
        <v>22</v>
      </c>
      <c r="F417" s="38">
        <v>2</v>
      </c>
      <c r="G417" s="39">
        <v>286.27999999999997</v>
      </c>
      <c r="H417" s="40">
        <v>572.55999999999995</v>
      </c>
    </row>
    <row r="418" spans="1:8" ht="16.5">
      <c r="A418" s="35" t="s">
        <v>1137</v>
      </c>
      <c r="B418" s="36" t="s">
        <v>1138</v>
      </c>
      <c r="C418" s="37" t="s">
        <v>1139</v>
      </c>
      <c r="D418" s="36" t="s">
        <v>14</v>
      </c>
      <c r="E418" s="36" t="s">
        <v>30</v>
      </c>
      <c r="F418" s="38">
        <v>30</v>
      </c>
      <c r="G418" s="39">
        <v>3.12</v>
      </c>
      <c r="H418" s="40">
        <v>93.6</v>
      </c>
    </row>
    <row r="419" spans="1:8" ht="16.5">
      <c r="A419" s="35" t="s">
        <v>1140</v>
      </c>
      <c r="B419" s="36" t="s">
        <v>1141</v>
      </c>
      <c r="C419" s="37" t="s">
        <v>1142</v>
      </c>
      <c r="D419" s="36" t="s">
        <v>14</v>
      </c>
      <c r="E419" s="36" t="s">
        <v>30</v>
      </c>
      <c r="F419" s="38">
        <v>30</v>
      </c>
      <c r="G419" s="39">
        <v>4.51</v>
      </c>
      <c r="H419" s="40">
        <v>135.30000000000001</v>
      </c>
    </row>
    <row r="420" spans="1:8" ht="20.100000000000001" customHeight="1">
      <c r="A420" s="32" t="s">
        <v>1143</v>
      </c>
      <c r="B420" s="76" t="s">
        <v>856</v>
      </c>
      <c r="C420" s="76"/>
      <c r="D420" s="76"/>
      <c r="E420" s="76"/>
      <c r="F420" s="30">
        <v>1</v>
      </c>
      <c r="G420" s="31">
        <v>21551.38</v>
      </c>
      <c r="H420" s="31">
        <v>21551.38</v>
      </c>
    </row>
    <row r="421" spans="1:8" ht="24.75">
      <c r="A421" s="35" t="s">
        <v>1144</v>
      </c>
      <c r="B421" s="36" t="s">
        <v>1145</v>
      </c>
      <c r="C421" s="37" t="s">
        <v>1146</v>
      </c>
      <c r="D421" s="36" t="s">
        <v>14</v>
      </c>
      <c r="E421" s="36" t="s">
        <v>30</v>
      </c>
      <c r="F421" s="38">
        <v>3.52</v>
      </c>
      <c r="G421" s="39">
        <v>50.59</v>
      </c>
      <c r="H421" s="40">
        <v>178.08</v>
      </c>
    </row>
    <row r="422" spans="1:8" ht="24.75">
      <c r="A422" s="35" t="s">
        <v>1147</v>
      </c>
      <c r="B422" s="36" t="s">
        <v>1148</v>
      </c>
      <c r="C422" s="37" t="s">
        <v>1149</v>
      </c>
      <c r="D422" s="36" t="s">
        <v>14</v>
      </c>
      <c r="E422" s="36" t="s">
        <v>30</v>
      </c>
      <c r="F422" s="38">
        <v>1.44</v>
      </c>
      <c r="G422" s="39">
        <v>71.66</v>
      </c>
      <c r="H422" s="40">
        <v>103.19</v>
      </c>
    </row>
    <row r="423" spans="1:8" ht="24.75">
      <c r="A423" s="35" t="s">
        <v>1150</v>
      </c>
      <c r="B423" s="36" t="s">
        <v>1151</v>
      </c>
      <c r="C423" s="37" t="s">
        <v>1152</v>
      </c>
      <c r="D423" s="36" t="s">
        <v>14</v>
      </c>
      <c r="E423" s="36" t="s">
        <v>30</v>
      </c>
      <c r="F423" s="38">
        <v>81.2</v>
      </c>
      <c r="G423" s="39">
        <v>122.62</v>
      </c>
      <c r="H423" s="40">
        <v>9956.74</v>
      </c>
    </row>
    <row r="424" spans="1:8" ht="24.75">
      <c r="A424" s="35" t="s">
        <v>1153</v>
      </c>
      <c r="B424" s="36" t="s">
        <v>1154</v>
      </c>
      <c r="C424" s="37" t="s">
        <v>1155</v>
      </c>
      <c r="D424" s="36" t="s">
        <v>14</v>
      </c>
      <c r="E424" s="36" t="s">
        <v>30</v>
      </c>
      <c r="F424" s="38">
        <v>5.12</v>
      </c>
      <c r="G424" s="39">
        <v>162.07</v>
      </c>
      <c r="H424" s="40">
        <v>829.8</v>
      </c>
    </row>
    <row r="425" spans="1:8" ht="24.75">
      <c r="A425" s="35" t="s">
        <v>1156</v>
      </c>
      <c r="B425" s="36" t="s">
        <v>1157</v>
      </c>
      <c r="C425" s="37" t="s">
        <v>1158</v>
      </c>
      <c r="D425" s="36" t="s">
        <v>26</v>
      </c>
      <c r="E425" s="36" t="s">
        <v>22</v>
      </c>
      <c r="F425" s="38">
        <v>6</v>
      </c>
      <c r="G425" s="39">
        <v>38.9</v>
      </c>
      <c r="H425" s="40">
        <v>233.4</v>
      </c>
    </row>
    <row r="426" spans="1:8" ht="24.75">
      <c r="A426" s="35" t="s">
        <v>1159</v>
      </c>
      <c r="B426" s="36" t="s">
        <v>1160</v>
      </c>
      <c r="C426" s="37" t="s">
        <v>1161</v>
      </c>
      <c r="D426" s="36" t="s">
        <v>26</v>
      </c>
      <c r="E426" s="36" t="s">
        <v>22</v>
      </c>
      <c r="F426" s="38">
        <v>5</v>
      </c>
      <c r="G426" s="39">
        <v>79.08</v>
      </c>
      <c r="H426" s="40">
        <v>395.4</v>
      </c>
    </row>
    <row r="427" spans="1:8" ht="24.75">
      <c r="A427" s="35" t="s">
        <v>1162</v>
      </c>
      <c r="B427" s="36" t="s">
        <v>1163</v>
      </c>
      <c r="C427" s="37" t="s">
        <v>1164</v>
      </c>
      <c r="D427" s="36" t="s">
        <v>14</v>
      </c>
      <c r="E427" s="36" t="s">
        <v>22</v>
      </c>
      <c r="F427" s="38">
        <v>15</v>
      </c>
      <c r="G427" s="39">
        <v>121.7</v>
      </c>
      <c r="H427" s="40">
        <v>1825.5</v>
      </c>
    </row>
    <row r="428" spans="1:8" ht="24.75">
      <c r="A428" s="35" t="s">
        <v>1165</v>
      </c>
      <c r="B428" s="36" t="s">
        <v>1166</v>
      </c>
      <c r="C428" s="37" t="s">
        <v>1167</v>
      </c>
      <c r="D428" s="36" t="s">
        <v>14</v>
      </c>
      <c r="E428" s="36" t="s">
        <v>22</v>
      </c>
      <c r="F428" s="38">
        <v>6</v>
      </c>
      <c r="G428" s="39">
        <v>164.53</v>
      </c>
      <c r="H428" s="40">
        <v>987.18</v>
      </c>
    </row>
    <row r="429" spans="1:8">
      <c r="A429" s="35" t="s">
        <v>1168</v>
      </c>
      <c r="B429" s="36" t="s">
        <v>1169</v>
      </c>
      <c r="C429" s="37" t="s">
        <v>1170</v>
      </c>
      <c r="D429" s="36" t="s">
        <v>26</v>
      </c>
      <c r="E429" s="36" t="s">
        <v>22</v>
      </c>
      <c r="F429" s="38">
        <v>6</v>
      </c>
      <c r="G429" s="39">
        <v>20.49</v>
      </c>
      <c r="H429" s="40">
        <v>122.94</v>
      </c>
    </row>
    <row r="430" spans="1:8" ht="24.75">
      <c r="A430" s="35" t="s">
        <v>1171</v>
      </c>
      <c r="B430" s="36" t="s">
        <v>1172</v>
      </c>
      <c r="C430" s="37" t="s">
        <v>1173</v>
      </c>
      <c r="D430" s="36" t="s">
        <v>14</v>
      </c>
      <c r="E430" s="36" t="s">
        <v>22</v>
      </c>
      <c r="F430" s="38">
        <v>6</v>
      </c>
      <c r="G430" s="39">
        <v>40.75</v>
      </c>
      <c r="H430" s="40">
        <v>244.5</v>
      </c>
    </row>
    <row r="431" spans="1:8" ht="24.75">
      <c r="A431" s="35" t="s">
        <v>1174</v>
      </c>
      <c r="B431" s="36" t="s">
        <v>1175</v>
      </c>
      <c r="C431" s="37" t="s">
        <v>1176</v>
      </c>
      <c r="D431" s="36" t="s">
        <v>26</v>
      </c>
      <c r="E431" s="36" t="s">
        <v>22</v>
      </c>
      <c r="F431" s="38">
        <v>2</v>
      </c>
      <c r="G431" s="39">
        <v>79.069999999999993</v>
      </c>
      <c r="H431" s="40">
        <v>158.13999999999999</v>
      </c>
    </row>
    <row r="432" spans="1:8" ht="16.5">
      <c r="A432" s="35" t="s">
        <v>1177</v>
      </c>
      <c r="B432" s="36" t="s">
        <v>1178</v>
      </c>
      <c r="C432" s="37" t="s">
        <v>1179</v>
      </c>
      <c r="D432" s="36" t="s">
        <v>26</v>
      </c>
      <c r="E432" s="36" t="s">
        <v>22</v>
      </c>
      <c r="F432" s="38">
        <v>1</v>
      </c>
      <c r="G432" s="39">
        <v>252.79</v>
      </c>
      <c r="H432" s="40">
        <v>252.79</v>
      </c>
    </row>
    <row r="433" spans="1:8" ht="16.5">
      <c r="A433" s="35" t="s">
        <v>1180</v>
      </c>
      <c r="B433" s="36" t="s">
        <v>1181</v>
      </c>
      <c r="C433" s="37" t="s">
        <v>1182</v>
      </c>
      <c r="D433" s="36" t="s">
        <v>26</v>
      </c>
      <c r="E433" s="36" t="s">
        <v>22</v>
      </c>
      <c r="F433" s="38">
        <v>2</v>
      </c>
      <c r="G433" s="39">
        <v>276.86</v>
      </c>
      <c r="H433" s="40">
        <v>553.72</v>
      </c>
    </row>
    <row r="434" spans="1:8" ht="16.5">
      <c r="A434" s="35" t="s">
        <v>1183</v>
      </c>
      <c r="B434" s="36" t="s">
        <v>1184</v>
      </c>
      <c r="C434" s="37" t="s">
        <v>1185</v>
      </c>
      <c r="D434" s="36" t="s">
        <v>14</v>
      </c>
      <c r="E434" s="36" t="s">
        <v>22</v>
      </c>
      <c r="F434" s="38">
        <v>2</v>
      </c>
      <c r="G434" s="39">
        <v>300.93</v>
      </c>
      <c r="H434" s="40">
        <v>601.86</v>
      </c>
    </row>
    <row r="435" spans="1:8" ht="24.75">
      <c r="A435" s="35" t="s">
        <v>1186</v>
      </c>
      <c r="B435" s="36" t="s">
        <v>1187</v>
      </c>
      <c r="C435" s="37" t="s">
        <v>1188</v>
      </c>
      <c r="D435" s="36" t="s">
        <v>14</v>
      </c>
      <c r="E435" s="36" t="s">
        <v>22</v>
      </c>
      <c r="F435" s="38">
        <v>7</v>
      </c>
      <c r="G435" s="39">
        <v>75.98</v>
      </c>
      <c r="H435" s="40">
        <v>531.86</v>
      </c>
    </row>
    <row r="436" spans="1:8">
      <c r="A436" s="35" t="s">
        <v>1189</v>
      </c>
      <c r="B436" s="36" t="s">
        <v>1190</v>
      </c>
      <c r="C436" s="37" t="s">
        <v>1191</v>
      </c>
      <c r="D436" s="36" t="s">
        <v>26</v>
      </c>
      <c r="E436" s="36" t="s">
        <v>22</v>
      </c>
      <c r="F436" s="38">
        <v>2</v>
      </c>
      <c r="G436" s="39">
        <v>168</v>
      </c>
      <c r="H436" s="40">
        <v>336</v>
      </c>
    </row>
    <row r="437" spans="1:8" ht="24.75">
      <c r="A437" s="35" t="s">
        <v>1192</v>
      </c>
      <c r="B437" s="36" t="s">
        <v>1193</v>
      </c>
      <c r="C437" s="37" t="s">
        <v>1194</v>
      </c>
      <c r="D437" s="36" t="s">
        <v>14</v>
      </c>
      <c r="E437" s="36" t="s">
        <v>22</v>
      </c>
      <c r="F437" s="38">
        <v>2</v>
      </c>
      <c r="G437" s="39">
        <v>207.93</v>
      </c>
      <c r="H437" s="40">
        <v>415.86</v>
      </c>
    </row>
    <row r="438" spans="1:8" ht="24.75">
      <c r="A438" s="35" t="s">
        <v>1195</v>
      </c>
      <c r="B438" s="36" t="s">
        <v>1196</v>
      </c>
      <c r="C438" s="37" t="s">
        <v>1197</v>
      </c>
      <c r="D438" s="36" t="s">
        <v>14</v>
      </c>
      <c r="E438" s="36" t="s">
        <v>22</v>
      </c>
      <c r="F438" s="38">
        <v>5</v>
      </c>
      <c r="G438" s="39">
        <v>261.02999999999997</v>
      </c>
      <c r="H438" s="40">
        <v>1305.1500000000001</v>
      </c>
    </row>
    <row r="439" spans="1:8" ht="16.5">
      <c r="A439" s="35" t="s">
        <v>1198</v>
      </c>
      <c r="B439" s="36" t="s">
        <v>1199</v>
      </c>
      <c r="C439" s="37" t="s">
        <v>1200</v>
      </c>
      <c r="D439" s="36" t="s">
        <v>14</v>
      </c>
      <c r="E439" s="36" t="s">
        <v>22</v>
      </c>
      <c r="F439" s="38">
        <v>10</v>
      </c>
      <c r="G439" s="39">
        <v>35.51</v>
      </c>
      <c r="H439" s="40">
        <v>355.1</v>
      </c>
    </row>
    <row r="440" spans="1:8" ht="16.5">
      <c r="A440" s="35" t="s">
        <v>1201</v>
      </c>
      <c r="B440" s="36" t="s">
        <v>1202</v>
      </c>
      <c r="C440" s="37" t="s">
        <v>1203</v>
      </c>
      <c r="D440" s="36" t="s">
        <v>14</v>
      </c>
      <c r="E440" s="36" t="s">
        <v>30</v>
      </c>
      <c r="F440" s="38">
        <v>29.96</v>
      </c>
      <c r="G440" s="39">
        <v>20.85</v>
      </c>
      <c r="H440" s="40">
        <v>624.66999999999996</v>
      </c>
    </row>
    <row r="441" spans="1:8" ht="24.75">
      <c r="A441" s="35" t="s">
        <v>1204</v>
      </c>
      <c r="B441" s="36" t="s">
        <v>1205</v>
      </c>
      <c r="C441" s="37" t="s">
        <v>1206</v>
      </c>
      <c r="D441" s="36" t="s">
        <v>14</v>
      </c>
      <c r="E441" s="36" t="s">
        <v>22</v>
      </c>
      <c r="F441" s="38">
        <v>6</v>
      </c>
      <c r="G441" s="39">
        <v>20.18</v>
      </c>
      <c r="H441" s="40">
        <v>121.08</v>
      </c>
    </row>
    <row r="442" spans="1:8">
      <c r="A442" s="35" t="s">
        <v>1207</v>
      </c>
      <c r="B442" s="36" t="s">
        <v>1208</v>
      </c>
      <c r="C442" s="37" t="s">
        <v>1209</v>
      </c>
      <c r="D442" s="36" t="s">
        <v>26</v>
      </c>
      <c r="E442" s="36" t="s">
        <v>22</v>
      </c>
      <c r="F442" s="38">
        <v>5</v>
      </c>
      <c r="G442" s="39">
        <v>23.5</v>
      </c>
      <c r="H442" s="40">
        <v>117.5</v>
      </c>
    </row>
    <row r="443" spans="1:8" ht="16.5">
      <c r="A443" s="35" t="s">
        <v>1210</v>
      </c>
      <c r="B443" s="36" t="s">
        <v>1211</v>
      </c>
      <c r="C443" s="37" t="s">
        <v>1212</v>
      </c>
      <c r="D443" s="36" t="s">
        <v>14</v>
      </c>
      <c r="E443" s="36" t="s">
        <v>22</v>
      </c>
      <c r="F443" s="38">
        <v>4</v>
      </c>
      <c r="G443" s="39">
        <v>9.26</v>
      </c>
      <c r="H443" s="40">
        <v>37.04</v>
      </c>
    </row>
    <row r="444" spans="1:8">
      <c r="A444" s="35" t="s">
        <v>1213</v>
      </c>
      <c r="B444" s="36" t="s">
        <v>1214</v>
      </c>
      <c r="C444" s="37" t="s">
        <v>1215</v>
      </c>
      <c r="D444" s="36" t="s">
        <v>26</v>
      </c>
      <c r="E444" s="36" t="s">
        <v>22</v>
      </c>
      <c r="F444" s="38">
        <v>9</v>
      </c>
      <c r="G444" s="39">
        <v>19.260000000000002</v>
      </c>
      <c r="H444" s="40">
        <v>173.34</v>
      </c>
    </row>
    <row r="445" spans="1:8">
      <c r="A445" s="35" t="s">
        <v>1216</v>
      </c>
      <c r="B445" s="36" t="s">
        <v>1217</v>
      </c>
      <c r="C445" s="37" t="s">
        <v>1218</v>
      </c>
      <c r="D445" s="36" t="s">
        <v>26</v>
      </c>
      <c r="E445" s="36" t="s">
        <v>22</v>
      </c>
      <c r="F445" s="38">
        <v>3</v>
      </c>
      <c r="G445" s="39">
        <v>20.49</v>
      </c>
      <c r="H445" s="40">
        <v>61.47</v>
      </c>
    </row>
    <row r="446" spans="1:8">
      <c r="A446" s="35" t="s">
        <v>1219</v>
      </c>
      <c r="B446" s="36" t="s">
        <v>1220</v>
      </c>
      <c r="C446" s="37" t="s">
        <v>1221</v>
      </c>
      <c r="D446" s="36" t="s">
        <v>26</v>
      </c>
      <c r="E446" s="36" t="s">
        <v>22</v>
      </c>
      <c r="F446" s="38">
        <v>6</v>
      </c>
      <c r="G446" s="39">
        <v>19.32</v>
      </c>
      <c r="H446" s="40">
        <v>115.92</v>
      </c>
    </row>
    <row r="447" spans="1:8" ht="16.5">
      <c r="A447" s="35" t="s">
        <v>1222</v>
      </c>
      <c r="B447" s="36" t="s">
        <v>1223</v>
      </c>
      <c r="C447" s="37" t="s">
        <v>1224</v>
      </c>
      <c r="D447" s="36" t="s">
        <v>26</v>
      </c>
      <c r="E447" s="36" t="s">
        <v>22</v>
      </c>
      <c r="F447" s="38">
        <v>2</v>
      </c>
      <c r="G447" s="39">
        <v>228.72</v>
      </c>
      <c r="H447" s="40">
        <v>457.44</v>
      </c>
    </row>
    <row r="448" spans="1:8" ht="24.75">
      <c r="A448" s="35" t="s">
        <v>1225</v>
      </c>
      <c r="B448" s="36" t="s">
        <v>1226</v>
      </c>
      <c r="C448" s="37" t="s">
        <v>1227</v>
      </c>
      <c r="D448" s="36" t="s">
        <v>14</v>
      </c>
      <c r="E448" s="36" t="s">
        <v>22</v>
      </c>
      <c r="F448" s="38">
        <v>1</v>
      </c>
      <c r="G448" s="39">
        <v>86.12</v>
      </c>
      <c r="H448" s="40">
        <v>86.12</v>
      </c>
    </row>
    <row r="449" spans="1:8" ht="24.75">
      <c r="A449" s="35" t="s">
        <v>1228</v>
      </c>
      <c r="B449" s="36" t="s">
        <v>1226</v>
      </c>
      <c r="C449" s="37" t="s">
        <v>1229</v>
      </c>
      <c r="D449" s="36" t="s">
        <v>14</v>
      </c>
      <c r="E449" s="36" t="s">
        <v>22</v>
      </c>
      <c r="F449" s="38">
        <v>1</v>
      </c>
      <c r="G449" s="39">
        <v>86.08</v>
      </c>
      <c r="H449" s="40">
        <v>86.08</v>
      </c>
    </row>
    <row r="450" spans="1:8">
      <c r="A450" s="35" t="s">
        <v>1230</v>
      </c>
      <c r="B450" s="36" t="s">
        <v>1231</v>
      </c>
      <c r="C450" s="37" t="s">
        <v>1232</v>
      </c>
      <c r="D450" s="36" t="s">
        <v>26</v>
      </c>
      <c r="E450" s="36" t="s">
        <v>22</v>
      </c>
      <c r="F450" s="38">
        <v>3</v>
      </c>
      <c r="G450" s="39">
        <v>57.25</v>
      </c>
      <c r="H450" s="40">
        <v>171.75</v>
      </c>
    </row>
    <row r="451" spans="1:8" ht="33">
      <c r="A451" s="35" t="s">
        <v>1233</v>
      </c>
      <c r="B451" s="36" t="s">
        <v>1234</v>
      </c>
      <c r="C451" s="37" t="s">
        <v>1235</v>
      </c>
      <c r="D451" s="36" t="s">
        <v>14</v>
      </c>
      <c r="E451" s="36" t="s">
        <v>30</v>
      </c>
      <c r="F451" s="38">
        <v>1</v>
      </c>
      <c r="G451" s="39">
        <v>17</v>
      </c>
      <c r="H451" s="40">
        <v>17</v>
      </c>
    </row>
    <row r="452" spans="1:8" ht="33">
      <c r="A452" s="35" t="s">
        <v>1236</v>
      </c>
      <c r="B452" s="36" t="s">
        <v>1237</v>
      </c>
      <c r="C452" s="37" t="s">
        <v>1238</v>
      </c>
      <c r="D452" s="36" t="s">
        <v>14</v>
      </c>
      <c r="E452" s="36" t="s">
        <v>30</v>
      </c>
      <c r="F452" s="38">
        <v>4</v>
      </c>
      <c r="G452" s="39">
        <v>23.69</v>
      </c>
      <c r="H452" s="40">
        <v>94.76</v>
      </c>
    </row>
    <row r="453" spans="1:8" ht="20.100000000000001" customHeight="1">
      <c r="A453" s="32" t="s">
        <v>1239</v>
      </c>
      <c r="B453" s="76" t="s">
        <v>1240</v>
      </c>
      <c r="C453" s="76"/>
      <c r="D453" s="76"/>
      <c r="E453" s="76"/>
      <c r="F453" s="30">
        <v>1</v>
      </c>
      <c r="G453" s="31">
        <v>2003.94</v>
      </c>
      <c r="H453" s="31">
        <v>2003.94</v>
      </c>
    </row>
    <row r="454" spans="1:8" ht="16.5">
      <c r="A454" s="35" t="s">
        <v>1241</v>
      </c>
      <c r="B454" s="36" t="s">
        <v>1242</v>
      </c>
      <c r="C454" s="37" t="s">
        <v>1243</v>
      </c>
      <c r="D454" s="36" t="s">
        <v>14</v>
      </c>
      <c r="E454" s="36" t="s">
        <v>22</v>
      </c>
      <c r="F454" s="38">
        <v>28</v>
      </c>
      <c r="G454" s="39">
        <v>19.54</v>
      </c>
      <c r="H454" s="40">
        <v>547.12</v>
      </c>
    </row>
    <row r="455" spans="1:8">
      <c r="A455" s="35" t="s">
        <v>1244</v>
      </c>
      <c r="B455" s="36" t="s">
        <v>1245</v>
      </c>
      <c r="C455" s="37" t="s">
        <v>1246</v>
      </c>
      <c r="D455" s="36" t="s">
        <v>26</v>
      </c>
      <c r="E455" s="36" t="s">
        <v>22</v>
      </c>
      <c r="F455" s="38">
        <v>51</v>
      </c>
      <c r="G455" s="39">
        <v>27.09</v>
      </c>
      <c r="H455" s="40">
        <v>1381.59</v>
      </c>
    </row>
    <row r="456" spans="1:8" ht="16.5">
      <c r="A456" s="35" t="s">
        <v>1247</v>
      </c>
      <c r="B456" s="36" t="s">
        <v>1248</v>
      </c>
      <c r="C456" s="37" t="s">
        <v>1249</v>
      </c>
      <c r="D456" s="36" t="s">
        <v>26</v>
      </c>
      <c r="E456" s="36" t="s">
        <v>15</v>
      </c>
      <c r="F456" s="38">
        <v>0.49</v>
      </c>
      <c r="G456" s="39">
        <v>75.23</v>
      </c>
      <c r="H456" s="40">
        <v>36.86</v>
      </c>
    </row>
    <row r="457" spans="1:8" ht="16.5">
      <c r="A457" s="35" t="s">
        <v>1250</v>
      </c>
      <c r="B457" s="36" t="s">
        <v>617</v>
      </c>
      <c r="C457" s="37" t="s">
        <v>618</v>
      </c>
      <c r="D457" s="36" t="s">
        <v>26</v>
      </c>
      <c r="E457" s="36" t="s">
        <v>15</v>
      </c>
      <c r="F457" s="38">
        <v>0.51</v>
      </c>
      <c r="G457" s="39">
        <v>75.23</v>
      </c>
      <c r="H457" s="40">
        <v>38.369999999999997</v>
      </c>
    </row>
    <row r="458" spans="1:8" ht="20.100000000000001" customHeight="1">
      <c r="A458" s="32" t="s">
        <v>1251</v>
      </c>
      <c r="B458" s="33"/>
      <c r="C458" s="33" t="s">
        <v>1252</v>
      </c>
      <c r="D458" s="33"/>
      <c r="E458" s="33"/>
      <c r="F458" s="30">
        <v>1</v>
      </c>
      <c r="G458" s="31">
        <v>193758.54</v>
      </c>
      <c r="H458" s="31">
        <f>H459+H469+H487+H498+H501+H513+H524+H531+H540+H543+H553</f>
        <v>193758.54</v>
      </c>
    </row>
    <row r="459" spans="1:8" ht="20.100000000000001" customHeight="1">
      <c r="A459" s="32" t="s">
        <v>1253</v>
      </c>
      <c r="B459" s="76" t="s">
        <v>1254</v>
      </c>
      <c r="C459" s="76"/>
      <c r="D459" s="76"/>
      <c r="E459" s="76"/>
      <c r="F459" s="30">
        <v>1</v>
      </c>
      <c r="G459" s="31">
        <v>4888.7700000000004</v>
      </c>
      <c r="H459" s="31">
        <v>4888.7700000000004</v>
      </c>
    </row>
    <row r="460" spans="1:8">
      <c r="A460" s="35" t="s">
        <v>1255</v>
      </c>
      <c r="B460" s="36" t="s">
        <v>1256</v>
      </c>
      <c r="C460" s="37" t="s">
        <v>1257</v>
      </c>
      <c r="D460" s="36" t="s">
        <v>26</v>
      </c>
      <c r="E460" s="36" t="s">
        <v>5</v>
      </c>
      <c r="F460" s="38">
        <v>4</v>
      </c>
      <c r="G460" s="39">
        <v>5.22</v>
      </c>
      <c r="H460" s="40">
        <v>20.88</v>
      </c>
    </row>
    <row r="461" spans="1:8">
      <c r="A461" s="35" t="s">
        <v>1258</v>
      </c>
      <c r="B461" s="36" t="s">
        <v>1259</v>
      </c>
      <c r="C461" s="37" t="s">
        <v>1260</v>
      </c>
      <c r="D461" s="36" t="s">
        <v>26</v>
      </c>
      <c r="E461" s="36" t="s">
        <v>5</v>
      </c>
      <c r="F461" s="38">
        <v>4</v>
      </c>
      <c r="G461" s="39">
        <v>1.99</v>
      </c>
      <c r="H461" s="40">
        <v>7.96</v>
      </c>
    </row>
    <row r="462" spans="1:8" ht="16.5">
      <c r="A462" s="35" t="s">
        <v>1261</v>
      </c>
      <c r="B462" s="36" t="s">
        <v>1262</v>
      </c>
      <c r="C462" s="37" t="s">
        <v>1263</v>
      </c>
      <c r="D462" s="36" t="s">
        <v>14</v>
      </c>
      <c r="E462" s="36" t="s">
        <v>22</v>
      </c>
      <c r="F462" s="38">
        <v>200</v>
      </c>
      <c r="G462" s="39">
        <v>20.12</v>
      </c>
      <c r="H462" s="40">
        <v>4024</v>
      </c>
    </row>
    <row r="463" spans="1:8" ht="16.5">
      <c r="A463" s="35" t="s">
        <v>1264</v>
      </c>
      <c r="B463" s="36" t="s">
        <v>1265</v>
      </c>
      <c r="C463" s="37" t="s">
        <v>1266</v>
      </c>
      <c r="D463" s="36" t="s">
        <v>26</v>
      </c>
      <c r="E463" s="36" t="s">
        <v>22</v>
      </c>
      <c r="F463" s="38">
        <v>27</v>
      </c>
      <c r="G463" s="39">
        <v>20.11</v>
      </c>
      <c r="H463" s="40">
        <v>542.97</v>
      </c>
    </row>
    <row r="464" spans="1:8" ht="16.5">
      <c r="A464" s="35" t="s">
        <v>1267</v>
      </c>
      <c r="B464" s="36" t="s">
        <v>1268</v>
      </c>
      <c r="C464" s="37" t="s">
        <v>1269</v>
      </c>
      <c r="D464" s="36" t="s">
        <v>26</v>
      </c>
      <c r="E464" s="36" t="s">
        <v>22</v>
      </c>
      <c r="F464" s="38">
        <v>1</v>
      </c>
      <c r="G464" s="39">
        <v>20.8</v>
      </c>
      <c r="H464" s="40">
        <v>20.8</v>
      </c>
    </row>
    <row r="465" spans="1:8" ht="16.5">
      <c r="A465" s="35" t="s">
        <v>1270</v>
      </c>
      <c r="B465" s="36" t="s">
        <v>1271</v>
      </c>
      <c r="C465" s="37" t="s">
        <v>1272</v>
      </c>
      <c r="D465" s="36" t="s">
        <v>14</v>
      </c>
      <c r="E465" s="36" t="s">
        <v>22</v>
      </c>
      <c r="F465" s="38">
        <v>2</v>
      </c>
      <c r="G465" s="39">
        <v>24.92</v>
      </c>
      <c r="H465" s="40">
        <v>49.84</v>
      </c>
    </row>
    <row r="466" spans="1:8" ht="16.5">
      <c r="A466" s="35" t="s">
        <v>1273</v>
      </c>
      <c r="B466" s="36" t="s">
        <v>1274</v>
      </c>
      <c r="C466" s="37" t="s">
        <v>1275</v>
      </c>
      <c r="D466" s="36" t="s">
        <v>14</v>
      </c>
      <c r="E466" s="36" t="s">
        <v>22</v>
      </c>
      <c r="F466" s="38">
        <v>2</v>
      </c>
      <c r="G466" s="39">
        <v>11.16</v>
      </c>
      <c r="H466" s="40">
        <v>22.32</v>
      </c>
    </row>
    <row r="467" spans="1:8" ht="16.5">
      <c r="A467" s="35" t="s">
        <v>1276</v>
      </c>
      <c r="B467" s="36" t="s">
        <v>1277</v>
      </c>
      <c r="C467" s="37" t="s">
        <v>1278</v>
      </c>
      <c r="D467" s="36" t="s">
        <v>14</v>
      </c>
      <c r="E467" s="36" t="s">
        <v>22</v>
      </c>
      <c r="F467" s="38">
        <v>8</v>
      </c>
      <c r="G467" s="39">
        <v>7.88</v>
      </c>
      <c r="H467" s="40">
        <v>63.04</v>
      </c>
    </row>
    <row r="468" spans="1:8" ht="24.75">
      <c r="A468" s="35" t="s">
        <v>1279</v>
      </c>
      <c r="B468" s="36" t="s">
        <v>1280</v>
      </c>
      <c r="C468" s="37" t="s">
        <v>1281</v>
      </c>
      <c r="D468" s="36" t="s">
        <v>14</v>
      </c>
      <c r="E468" s="36" t="s">
        <v>22</v>
      </c>
      <c r="F468" s="38">
        <v>8</v>
      </c>
      <c r="G468" s="39">
        <v>17.12</v>
      </c>
      <c r="H468" s="40">
        <v>136.96</v>
      </c>
    </row>
    <row r="469" spans="1:8" ht="20.100000000000001" customHeight="1">
      <c r="A469" s="32" t="s">
        <v>1282</v>
      </c>
      <c r="B469" s="76" t="s">
        <v>1283</v>
      </c>
      <c r="C469" s="76"/>
      <c r="D469" s="76"/>
      <c r="E469" s="76"/>
      <c r="F469" s="30">
        <v>1</v>
      </c>
      <c r="G469" s="31">
        <v>12309.94</v>
      </c>
      <c r="H469" s="31">
        <v>12309.94</v>
      </c>
    </row>
    <row r="470" spans="1:8">
      <c r="A470" s="35" t="s">
        <v>1284</v>
      </c>
      <c r="B470" s="36" t="s">
        <v>1259</v>
      </c>
      <c r="C470" s="37" t="s">
        <v>1260</v>
      </c>
      <c r="D470" s="36" t="s">
        <v>26</v>
      </c>
      <c r="E470" s="36" t="s">
        <v>5</v>
      </c>
      <c r="F470" s="38">
        <v>2307</v>
      </c>
      <c r="G470" s="39">
        <v>1.99</v>
      </c>
      <c r="H470" s="40">
        <v>4590.93</v>
      </c>
    </row>
    <row r="471" spans="1:8">
      <c r="A471" s="35" t="s">
        <v>1285</v>
      </c>
      <c r="B471" s="36" t="s">
        <v>1286</v>
      </c>
      <c r="C471" s="37" t="s">
        <v>1287</v>
      </c>
      <c r="D471" s="36" t="s">
        <v>26</v>
      </c>
      <c r="E471" s="36" t="s">
        <v>5</v>
      </c>
      <c r="F471" s="38">
        <v>226</v>
      </c>
      <c r="G471" s="39">
        <v>1.1100000000000001</v>
      </c>
      <c r="H471" s="40">
        <v>250.86</v>
      </c>
    </row>
    <row r="472" spans="1:8" ht="16.5">
      <c r="A472" s="35" t="s">
        <v>1288</v>
      </c>
      <c r="B472" s="36" t="s">
        <v>1289</v>
      </c>
      <c r="C472" s="37" t="s">
        <v>1290</v>
      </c>
      <c r="D472" s="36" t="s">
        <v>26</v>
      </c>
      <c r="E472" s="36" t="s">
        <v>5</v>
      </c>
      <c r="F472" s="38">
        <v>1517</v>
      </c>
      <c r="G472" s="39">
        <v>0.78</v>
      </c>
      <c r="H472" s="40">
        <v>1183.26</v>
      </c>
    </row>
    <row r="473" spans="1:8">
      <c r="A473" s="35" t="s">
        <v>1291</v>
      </c>
      <c r="B473" s="36" t="s">
        <v>1292</v>
      </c>
      <c r="C473" s="37" t="s">
        <v>1293</v>
      </c>
      <c r="D473" s="36" t="s">
        <v>26</v>
      </c>
      <c r="E473" s="36" t="s">
        <v>5</v>
      </c>
      <c r="F473" s="38">
        <v>1726</v>
      </c>
      <c r="G473" s="39">
        <v>0.92</v>
      </c>
      <c r="H473" s="40">
        <v>1587.92</v>
      </c>
    </row>
    <row r="474" spans="1:8" ht="24.75">
      <c r="A474" s="35" t="s">
        <v>1294</v>
      </c>
      <c r="B474" s="36" t="s">
        <v>1295</v>
      </c>
      <c r="C474" s="37" t="s">
        <v>1296</v>
      </c>
      <c r="D474" s="36" t="s">
        <v>14</v>
      </c>
      <c r="E474" s="36" t="s">
        <v>30</v>
      </c>
      <c r="F474" s="38">
        <v>4</v>
      </c>
      <c r="G474" s="39">
        <v>26.63</v>
      </c>
      <c r="H474" s="40">
        <v>106.52</v>
      </c>
    </row>
    <row r="475" spans="1:8">
      <c r="A475" s="35" t="s">
        <v>1297</v>
      </c>
      <c r="B475" s="36" t="s">
        <v>1298</v>
      </c>
      <c r="C475" s="37" t="s">
        <v>1299</v>
      </c>
      <c r="D475" s="36" t="s">
        <v>26</v>
      </c>
      <c r="E475" s="36" t="s">
        <v>89</v>
      </c>
      <c r="F475" s="38">
        <v>618</v>
      </c>
      <c r="G475" s="39">
        <v>6.13</v>
      </c>
      <c r="H475" s="40">
        <v>3788.34</v>
      </c>
    </row>
    <row r="476" spans="1:8" ht="16.5">
      <c r="A476" s="35" t="s">
        <v>1300</v>
      </c>
      <c r="B476" s="36" t="s">
        <v>1301</v>
      </c>
      <c r="C476" s="37" t="s">
        <v>1302</v>
      </c>
      <c r="D476" s="36" t="s">
        <v>14</v>
      </c>
      <c r="E476" s="36" t="s">
        <v>22</v>
      </c>
      <c r="F476" s="38">
        <v>3</v>
      </c>
      <c r="G476" s="39">
        <v>14.98</v>
      </c>
      <c r="H476" s="40">
        <v>44.94</v>
      </c>
    </row>
    <row r="477" spans="1:8" ht="16.5">
      <c r="A477" s="35" t="s">
        <v>1303</v>
      </c>
      <c r="B477" s="36" t="s">
        <v>1304</v>
      </c>
      <c r="C477" s="37" t="s">
        <v>1305</v>
      </c>
      <c r="D477" s="36" t="s">
        <v>26</v>
      </c>
      <c r="E477" s="36" t="s">
        <v>89</v>
      </c>
      <c r="F477" s="38">
        <v>1</v>
      </c>
      <c r="G477" s="39">
        <v>82.07</v>
      </c>
      <c r="H477" s="40">
        <v>82.07</v>
      </c>
    </row>
    <row r="478" spans="1:8" ht="16.5">
      <c r="A478" s="35" t="s">
        <v>1306</v>
      </c>
      <c r="B478" s="36" t="s">
        <v>1307</v>
      </c>
      <c r="C478" s="37" t="s">
        <v>1308</v>
      </c>
      <c r="D478" s="36" t="s">
        <v>14</v>
      </c>
      <c r="E478" s="36" t="s">
        <v>22</v>
      </c>
      <c r="F478" s="38">
        <v>1</v>
      </c>
      <c r="G478" s="39">
        <v>69.14</v>
      </c>
      <c r="H478" s="40">
        <v>69.14</v>
      </c>
    </row>
    <row r="479" spans="1:8">
      <c r="A479" s="35" t="s">
        <v>1309</v>
      </c>
      <c r="B479" s="36" t="s">
        <v>1310</v>
      </c>
      <c r="C479" s="37" t="s">
        <v>1311</v>
      </c>
      <c r="D479" s="36" t="s">
        <v>26</v>
      </c>
      <c r="E479" s="36" t="s">
        <v>30</v>
      </c>
      <c r="F479" s="38">
        <v>2.2000000000000002</v>
      </c>
      <c r="G479" s="39">
        <v>14.03</v>
      </c>
      <c r="H479" s="40">
        <v>30.87</v>
      </c>
    </row>
    <row r="480" spans="1:8" ht="16.5">
      <c r="A480" s="35" t="s">
        <v>1312</v>
      </c>
      <c r="B480" s="36" t="s">
        <v>1313</v>
      </c>
      <c r="C480" s="37" t="s">
        <v>1314</v>
      </c>
      <c r="D480" s="36" t="s">
        <v>26</v>
      </c>
      <c r="E480" s="36" t="s">
        <v>22</v>
      </c>
      <c r="F480" s="38">
        <v>1</v>
      </c>
      <c r="G480" s="39">
        <v>56.03</v>
      </c>
      <c r="H480" s="40">
        <v>56.03</v>
      </c>
    </row>
    <row r="481" spans="1:8">
      <c r="A481" s="35" t="s">
        <v>1315</v>
      </c>
      <c r="B481" s="36" t="s">
        <v>1316</v>
      </c>
      <c r="C481" s="37" t="s">
        <v>1317</v>
      </c>
      <c r="D481" s="36" t="s">
        <v>26</v>
      </c>
      <c r="E481" s="36" t="s">
        <v>22</v>
      </c>
      <c r="F481" s="38">
        <v>5</v>
      </c>
      <c r="G481" s="39">
        <v>36.28</v>
      </c>
      <c r="H481" s="40">
        <v>181.4</v>
      </c>
    </row>
    <row r="482" spans="1:8" ht="16.5">
      <c r="A482" s="35" t="s">
        <v>1318</v>
      </c>
      <c r="B482" s="36" t="s">
        <v>1319</v>
      </c>
      <c r="C482" s="37" t="s">
        <v>1320</v>
      </c>
      <c r="D482" s="36" t="s">
        <v>26</v>
      </c>
      <c r="E482" s="36" t="s">
        <v>22</v>
      </c>
      <c r="F482" s="38">
        <v>4</v>
      </c>
      <c r="G482" s="39">
        <v>27.62</v>
      </c>
      <c r="H482" s="40">
        <v>110.48</v>
      </c>
    </row>
    <row r="483" spans="1:8" ht="16.5">
      <c r="A483" s="35" t="s">
        <v>1321</v>
      </c>
      <c r="B483" s="36" t="s">
        <v>1322</v>
      </c>
      <c r="C483" s="37" t="s">
        <v>1323</v>
      </c>
      <c r="D483" s="36" t="s">
        <v>14</v>
      </c>
      <c r="E483" s="36" t="s">
        <v>22</v>
      </c>
      <c r="F483" s="38">
        <v>1</v>
      </c>
      <c r="G483" s="39">
        <v>174.24</v>
      </c>
      <c r="H483" s="40">
        <v>174.24</v>
      </c>
    </row>
    <row r="484" spans="1:8" ht="16.5">
      <c r="A484" s="35" t="s">
        <v>1324</v>
      </c>
      <c r="B484" s="36" t="s">
        <v>1325</v>
      </c>
      <c r="C484" s="37" t="s">
        <v>1326</v>
      </c>
      <c r="D484" s="36" t="s">
        <v>14</v>
      </c>
      <c r="E484" s="36" t="s">
        <v>22</v>
      </c>
      <c r="F484" s="38">
        <v>1</v>
      </c>
      <c r="G484" s="39">
        <v>8.0399999999999991</v>
      </c>
      <c r="H484" s="40">
        <v>8.0399999999999991</v>
      </c>
    </row>
    <row r="485" spans="1:8" ht="16.5">
      <c r="A485" s="35" t="s">
        <v>1327</v>
      </c>
      <c r="B485" s="36" t="s">
        <v>1328</v>
      </c>
      <c r="C485" s="37" t="s">
        <v>1329</v>
      </c>
      <c r="D485" s="36" t="s">
        <v>26</v>
      </c>
      <c r="E485" s="36" t="s">
        <v>22</v>
      </c>
      <c r="F485" s="38">
        <v>10</v>
      </c>
      <c r="G485" s="39">
        <v>0.76</v>
      </c>
      <c r="H485" s="40">
        <v>7.6</v>
      </c>
    </row>
    <row r="486" spans="1:8" ht="16.5">
      <c r="A486" s="35" t="s">
        <v>1330</v>
      </c>
      <c r="B486" s="36" t="s">
        <v>1331</v>
      </c>
      <c r="C486" s="37" t="s">
        <v>1332</v>
      </c>
      <c r="D486" s="36" t="s">
        <v>26</v>
      </c>
      <c r="E486" s="36" t="s">
        <v>22</v>
      </c>
      <c r="F486" s="38">
        <v>1</v>
      </c>
      <c r="G486" s="39">
        <v>37.299999999999997</v>
      </c>
      <c r="H486" s="40">
        <v>37.299999999999997</v>
      </c>
    </row>
    <row r="487" spans="1:8" ht="20.100000000000001" customHeight="1">
      <c r="A487" s="32" t="s">
        <v>1333</v>
      </c>
      <c r="B487" s="76" t="s">
        <v>1334</v>
      </c>
      <c r="C487" s="76"/>
      <c r="D487" s="76"/>
      <c r="E487" s="76"/>
      <c r="F487" s="30">
        <v>1</v>
      </c>
      <c r="G487" s="31">
        <v>58249.87</v>
      </c>
      <c r="H487" s="31">
        <v>58249.87</v>
      </c>
    </row>
    <row r="488" spans="1:8" ht="24.75">
      <c r="A488" s="35" t="s">
        <v>1335</v>
      </c>
      <c r="B488" s="36" t="s">
        <v>1336</v>
      </c>
      <c r="C488" s="37" t="s">
        <v>1337</v>
      </c>
      <c r="D488" s="36" t="s">
        <v>14</v>
      </c>
      <c r="E488" s="36" t="s">
        <v>30</v>
      </c>
      <c r="F488" s="38">
        <v>161.9</v>
      </c>
      <c r="G488" s="39">
        <v>56.74</v>
      </c>
      <c r="H488" s="40">
        <v>9186.2099999999991</v>
      </c>
    </row>
    <row r="489" spans="1:8" ht="24.75">
      <c r="A489" s="35" t="s">
        <v>1338</v>
      </c>
      <c r="B489" s="36" t="s">
        <v>1339</v>
      </c>
      <c r="C489" s="37" t="s">
        <v>1340</v>
      </c>
      <c r="D489" s="36" t="s">
        <v>14</v>
      </c>
      <c r="E489" s="36" t="s">
        <v>30</v>
      </c>
      <c r="F489" s="38">
        <v>8.1999999999999993</v>
      </c>
      <c r="G489" s="39">
        <v>39.15</v>
      </c>
      <c r="H489" s="40">
        <v>321.02999999999997</v>
      </c>
    </row>
    <row r="490" spans="1:8" ht="24.75">
      <c r="A490" s="35" t="s">
        <v>1341</v>
      </c>
      <c r="B490" s="36" t="s">
        <v>1342</v>
      </c>
      <c r="C490" s="37" t="s">
        <v>1343</v>
      </c>
      <c r="D490" s="36" t="s">
        <v>14</v>
      </c>
      <c r="E490" s="36" t="s">
        <v>30</v>
      </c>
      <c r="F490" s="38">
        <v>40.5</v>
      </c>
      <c r="G490" s="39">
        <v>28.37</v>
      </c>
      <c r="H490" s="40">
        <v>1148.99</v>
      </c>
    </row>
    <row r="491" spans="1:8" ht="16.5">
      <c r="A491" s="35" t="s">
        <v>1344</v>
      </c>
      <c r="B491" s="36" t="s">
        <v>1345</v>
      </c>
      <c r="C491" s="37" t="s">
        <v>1346</v>
      </c>
      <c r="D491" s="36" t="s">
        <v>14</v>
      </c>
      <c r="E491" s="36" t="s">
        <v>30</v>
      </c>
      <c r="F491" s="38">
        <v>278</v>
      </c>
      <c r="G491" s="39">
        <v>16.7</v>
      </c>
      <c r="H491" s="40">
        <v>4642.6000000000004</v>
      </c>
    </row>
    <row r="492" spans="1:8" ht="16.5">
      <c r="A492" s="35" t="s">
        <v>1347</v>
      </c>
      <c r="B492" s="36" t="s">
        <v>1138</v>
      </c>
      <c r="C492" s="37" t="s">
        <v>1139</v>
      </c>
      <c r="D492" s="36" t="s">
        <v>14</v>
      </c>
      <c r="E492" s="36" t="s">
        <v>30</v>
      </c>
      <c r="F492" s="38">
        <v>478.3</v>
      </c>
      <c r="G492" s="39">
        <v>3.12</v>
      </c>
      <c r="H492" s="40">
        <v>1492.3</v>
      </c>
    </row>
    <row r="493" spans="1:8" ht="16.5">
      <c r="A493" s="35" t="s">
        <v>1348</v>
      </c>
      <c r="B493" s="36" t="s">
        <v>1349</v>
      </c>
      <c r="C493" s="37" t="s">
        <v>1350</v>
      </c>
      <c r="D493" s="36" t="s">
        <v>14</v>
      </c>
      <c r="E493" s="36" t="s">
        <v>30</v>
      </c>
      <c r="F493" s="38">
        <v>669.3</v>
      </c>
      <c r="G493" s="39">
        <v>17.3</v>
      </c>
      <c r="H493" s="40">
        <v>11578.89</v>
      </c>
    </row>
    <row r="494" spans="1:8" ht="16.5">
      <c r="A494" s="35" t="s">
        <v>1351</v>
      </c>
      <c r="B494" s="36" t="s">
        <v>1141</v>
      </c>
      <c r="C494" s="37" t="s">
        <v>1142</v>
      </c>
      <c r="D494" s="36" t="s">
        <v>14</v>
      </c>
      <c r="E494" s="36" t="s">
        <v>30</v>
      </c>
      <c r="F494" s="38">
        <v>4072.6</v>
      </c>
      <c r="G494" s="39">
        <v>4.51</v>
      </c>
      <c r="H494" s="40">
        <v>18367.43</v>
      </c>
    </row>
    <row r="495" spans="1:8" ht="16.5">
      <c r="A495" s="35" t="s">
        <v>1352</v>
      </c>
      <c r="B495" s="36" t="s">
        <v>1353</v>
      </c>
      <c r="C495" s="37" t="s">
        <v>1354</v>
      </c>
      <c r="D495" s="36" t="s">
        <v>14</v>
      </c>
      <c r="E495" s="36" t="s">
        <v>30</v>
      </c>
      <c r="F495" s="38">
        <v>873.7</v>
      </c>
      <c r="G495" s="39">
        <v>6.96</v>
      </c>
      <c r="H495" s="40">
        <v>6080.95</v>
      </c>
    </row>
    <row r="496" spans="1:8" ht="16.5">
      <c r="A496" s="35" t="s">
        <v>1355</v>
      </c>
      <c r="B496" s="36" t="s">
        <v>1356</v>
      </c>
      <c r="C496" s="37" t="s">
        <v>1357</v>
      </c>
      <c r="D496" s="36" t="s">
        <v>14</v>
      </c>
      <c r="E496" s="36" t="s">
        <v>30</v>
      </c>
      <c r="F496" s="38">
        <v>83</v>
      </c>
      <c r="G496" s="39">
        <v>9.7100000000000009</v>
      </c>
      <c r="H496" s="40">
        <v>805.93</v>
      </c>
    </row>
    <row r="497" spans="1:8" ht="16.5">
      <c r="A497" s="35" t="s">
        <v>1358</v>
      </c>
      <c r="B497" s="36" t="s">
        <v>1359</v>
      </c>
      <c r="C497" s="37" t="s">
        <v>1360</v>
      </c>
      <c r="D497" s="36" t="s">
        <v>14</v>
      </c>
      <c r="E497" s="36" t="s">
        <v>30</v>
      </c>
      <c r="F497" s="38">
        <v>184.8</v>
      </c>
      <c r="G497" s="39">
        <v>25.03</v>
      </c>
      <c r="H497" s="40">
        <v>4625.54</v>
      </c>
    </row>
    <row r="498" spans="1:8" ht="20.100000000000001" customHeight="1">
      <c r="A498" s="32" t="s">
        <v>1361</v>
      </c>
      <c r="B498" s="76" t="s">
        <v>1362</v>
      </c>
      <c r="C498" s="76"/>
      <c r="D498" s="76"/>
      <c r="E498" s="76"/>
      <c r="F498" s="30">
        <v>1</v>
      </c>
      <c r="G498" s="31">
        <v>2692.8</v>
      </c>
      <c r="H498" s="31">
        <v>2692.8</v>
      </c>
    </row>
    <row r="499" spans="1:8" ht="24.75">
      <c r="A499" s="35" t="s">
        <v>1363</v>
      </c>
      <c r="B499" s="36" t="s">
        <v>1364</v>
      </c>
      <c r="C499" s="37" t="s">
        <v>1365</v>
      </c>
      <c r="D499" s="36" t="s">
        <v>14</v>
      </c>
      <c r="E499" s="36" t="s">
        <v>22</v>
      </c>
      <c r="F499" s="38">
        <v>9</v>
      </c>
      <c r="G499" s="39">
        <v>218.66</v>
      </c>
      <c r="H499" s="40">
        <v>1967.94</v>
      </c>
    </row>
    <row r="500" spans="1:8">
      <c r="A500" s="35" t="s">
        <v>1366</v>
      </c>
      <c r="B500" s="36" t="s">
        <v>1367</v>
      </c>
      <c r="C500" s="37" t="s">
        <v>1368</v>
      </c>
      <c r="D500" s="36" t="s">
        <v>26</v>
      </c>
      <c r="E500" s="36" t="s">
        <v>22</v>
      </c>
      <c r="F500" s="38">
        <v>18</v>
      </c>
      <c r="G500" s="39">
        <v>40.270000000000003</v>
      </c>
      <c r="H500" s="40">
        <v>724.86</v>
      </c>
    </row>
    <row r="501" spans="1:8" ht="20.100000000000001" customHeight="1">
      <c r="A501" s="32" t="s">
        <v>1369</v>
      </c>
      <c r="B501" s="76" t="s">
        <v>1370</v>
      </c>
      <c r="C501" s="76"/>
      <c r="D501" s="76"/>
      <c r="E501" s="76"/>
      <c r="F501" s="30">
        <v>1</v>
      </c>
      <c r="G501" s="31">
        <v>7637.66</v>
      </c>
      <c r="H501" s="31">
        <v>7637.66</v>
      </c>
    </row>
    <row r="502" spans="1:8" ht="16.5">
      <c r="A502" s="35" t="s">
        <v>1371</v>
      </c>
      <c r="B502" s="36" t="s">
        <v>1372</v>
      </c>
      <c r="C502" s="37" t="s">
        <v>1373</v>
      </c>
      <c r="D502" s="36" t="s">
        <v>14</v>
      </c>
      <c r="E502" s="36" t="s">
        <v>22</v>
      </c>
      <c r="F502" s="38">
        <v>9</v>
      </c>
      <c r="G502" s="39">
        <v>37.86</v>
      </c>
      <c r="H502" s="40">
        <v>340.74</v>
      </c>
    </row>
    <row r="503" spans="1:8" ht="16.5">
      <c r="A503" s="35" t="s">
        <v>1374</v>
      </c>
      <c r="B503" s="36" t="s">
        <v>1375</v>
      </c>
      <c r="C503" s="37" t="s">
        <v>1376</v>
      </c>
      <c r="D503" s="36" t="s">
        <v>14</v>
      </c>
      <c r="E503" s="36" t="s">
        <v>22</v>
      </c>
      <c r="F503" s="38">
        <v>17</v>
      </c>
      <c r="G503" s="39">
        <v>31.07</v>
      </c>
      <c r="H503" s="40">
        <v>528.19000000000005</v>
      </c>
    </row>
    <row r="504" spans="1:8" ht="16.5">
      <c r="A504" s="35" t="s">
        <v>1377</v>
      </c>
      <c r="B504" s="36" t="s">
        <v>1378</v>
      </c>
      <c r="C504" s="37" t="s">
        <v>1379</v>
      </c>
      <c r="D504" s="36" t="s">
        <v>14</v>
      </c>
      <c r="E504" s="36" t="s">
        <v>22</v>
      </c>
      <c r="F504" s="38">
        <v>3</v>
      </c>
      <c r="G504" s="39">
        <v>47.18</v>
      </c>
      <c r="H504" s="40">
        <v>141.54</v>
      </c>
    </row>
    <row r="505" spans="1:8" ht="16.5">
      <c r="A505" s="35" t="s">
        <v>1380</v>
      </c>
      <c r="B505" s="36" t="s">
        <v>1381</v>
      </c>
      <c r="C505" s="37" t="s">
        <v>1382</v>
      </c>
      <c r="D505" s="36" t="s">
        <v>14</v>
      </c>
      <c r="E505" s="36" t="s">
        <v>22</v>
      </c>
      <c r="F505" s="38">
        <v>1</v>
      </c>
      <c r="G505" s="39">
        <v>63.3</v>
      </c>
      <c r="H505" s="40">
        <v>63.3</v>
      </c>
    </row>
    <row r="506" spans="1:8" ht="24.75">
      <c r="A506" s="35" t="s">
        <v>1383</v>
      </c>
      <c r="B506" s="36" t="s">
        <v>1384</v>
      </c>
      <c r="C506" s="37" t="s">
        <v>1385</v>
      </c>
      <c r="D506" s="36" t="s">
        <v>14</v>
      </c>
      <c r="E506" s="36" t="s">
        <v>22</v>
      </c>
      <c r="F506" s="38">
        <v>2</v>
      </c>
      <c r="G506" s="39">
        <v>53.93</v>
      </c>
      <c r="H506" s="40">
        <v>107.86</v>
      </c>
    </row>
    <row r="507" spans="1:8" ht="16.5">
      <c r="A507" s="35" t="s">
        <v>1386</v>
      </c>
      <c r="B507" s="36" t="s">
        <v>1387</v>
      </c>
      <c r="C507" s="37" t="s">
        <v>1388</v>
      </c>
      <c r="D507" s="36" t="s">
        <v>14</v>
      </c>
      <c r="E507" s="36" t="s">
        <v>22</v>
      </c>
      <c r="F507" s="38">
        <v>97</v>
      </c>
      <c r="G507" s="39">
        <v>36.799999999999997</v>
      </c>
      <c r="H507" s="40">
        <v>3569.6</v>
      </c>
    </row>
    <row r="508" spans="1:8" ht="16.5">
      <c r="A508" s="35" t="s">
        <v>1389</v>
      </c>
      <c r="B508" s="36" t="s">
        <v>1390</v>
      </c>
      <c r="C508" s="37" t="s">
        <v>1391</v>
      </c>
      <c r="D508" s="36" t="s">
        <v>14</v>
      </c>
      <c r="E508" s="36" t="s">
        <v>22</v>
      </c>
      <c r="F508" s="38">
        <v>7</v>
      </c>
      <c r="G508" s="39">
        <v>38.840000000000003</v>
      </c>
      <c r="H508" s="40">
        <v>271.88</v>
      </c>
    </row>
    <row r="509" spans="1:8" ht="24.75">
      <c r="A509" s="35" t="s">
        <v>1392</v>
      </c>
      <c r="B509" s="36" t="s">
        <v>1393</v>
      </c>
      <c r="C509" s="37" t="s">
        <v>1394</v>
      </c>
      <c r="D509" s="36" t="s">
        <v>14</v>
      </c>
      <c r="E509" s="36" t="s">
        <v>22</v>
      </c>
      <c r="F509" s="38">
        <v>1</v>
      </c>
      <c r="G509" s="39">
        <v>70.040000000000006</v>
      </c>
      <c r="H509" s="40">
        <v>70.040000000000006</v>
      </c>
    </row>
    <row r="510" spans="1:8" ht="16.5">
      <c r="A510" s="35" t="s">
        <v>1395</v>
      </c>
      <c r="B510" s="36" t="s">
        <v>1396</v>
      </c>
      <c r="C510" s="37" t="s">
        <v>1397</v>
      </c>
      <c r="D510" s="36" t="s">
        <v>14</v>
      </c>
      <c r="E510" s="36" t="s">
        <v>22</v>
      </c>
      <c r="F510" s="38">
        <v>24</v>
      </c>
      <c r="G510" s="39">
        <v>14.8</v>
      </c>
      <c r="H510" s="40">
        <v>355.2</v>
      </c>
    </row>
    <row r="511" spans="1:8" ht="16.5">
      <c r="A511" s="35" t="s">
        <v>1398</v>
      </c>
      <c r="B511" s="36" t="s">
        <v>1399</v>
      </c>
      <c r="C511" s="37" t="s">
        <v>1400</v>
      </c>
      <c r="D511" s="36" t="s">
        <v>14</v>
      </c>
      <c r="E511" s="36" t="s">
        <v>22</v>
      </c>
      <c r="F511" s="38">
        <v>17</v>
      </c>
      <c r="G511" s="39">
        <v>52.87</v>
      </c>
      <c r="H511" s="40">
        <v>898.79</v>
      </c>
    </row>
    <row r="512" spans="1:8" ht="16.5">
      <c r="A512" s="35" t="s">
        <v>1401</v>
      </c>
      <c r="B512" s="36" t="s">
        <v>1402</v>
      </c>
      <c r="C512" s="37" t="s">
        <v>1403</v>
      </c>
      <c r="D512" s="36" t="s">
        <v>14</v>
      </c>
      <c r="E512" s="36" t="s">
        <v>22</v>
      </c>
      <c r="F512" s="38">
        <v>22</v>
      </c>
      <c r="G512" s="39">
        <v>58.66</v>
      </c>
      <c r="H512" s="40">
        <v>1290.52</v>
      </c>
    </row>
    <row r="513" spans="1:8" ht="20.100000000000001" customHeight="1">
      <c r="A513" s="32" t="s">
        <v>1404</v>
      </c>
      <c r="B513" s="76" t="s">
        <v>1405</v>
      </c>
      <c r="C513" s="76"/>
      <c r="D513" s="76"/>
      <c r="E513" s="76"/>
      <c r="F513" s="30">
        <v>1</v>
      </c>
      <c r="G513" s="31">
        <v>4819.7299999999996</v>
      </c>
      <c r="H513" s="31">
        <v>4819.7299999999996</v>
      </c>
    </row>
    <row r="514" spans="1:8" ht="16.5">
      <c r="A514" s="35" t="s">
        <v>1406</v>
      </c>
      <c r="B514" s="36" t="s">
        <v>1407</v>
      </c>
      <c r="C514" s="37" t="s">
        <v>1408</v>
      </c>
      <c r="D514" s="36" t="s">
        <v>14</v>
      </c>
      <c r="E514" s="36" t="s">
        <v>22</v>
      </c>
      <c r="F514" s="38">
        <v>49</v>
      </c>
      <c r="G514" s="39">
        <v>15.29</v>
      </c>
      <c r="H514" s="40">
        <v>749.21</v>
      </c>
    </row>
    <row r="515" spans="1:8" ht="16.5">
      <c r="A515" s="35" t="s">
        <v>1409</v>
      </c>
      <c r="B515" s="36" t="s">
        <v>1410</v>
      </c>
      <c r="C515" s="37" t="s">
        <v>1411</v>
      </c>
      <c r="D515" s="36" t="s">
        <v>14</v>
      </c>
      <c r="E515" s="36" t="s">
        <v>22</v>
      </c>
      <c r="F515" s="38">
        <v>8</v>
      </c>
      <c r="G515" s="39">
        <v>26.65</v>
      </c>
      <c r="H515" s="40">
        <v>213.2</v>
      </c>
    </row>
    <row r="516" spans="1:8" ht="16.5">
      <c r="A516" s="35" t="s">
        <v>1412</v>
      </c>
      <c r="B516" s="36" t="s">
        <v>1413</v>
      </c>
      <c r="C516" s="37" t="s">
        <v>1414</v>
      </c>
      <c r="D516" s="36" t="s">
        <v>14</v>
      </c>
      <c r="E516" s="36" t="s">
        <v>22</v>
      </c>
      <c r="F516" s="38">
        <v>4</v>
      </c>
      <c r="G516" s="39">
        <v>18.55</v>
      </c>
      <c r="H516" s="40">
        <v>74.2</v>
      </c>
    </row>
    <row r="517" spans="1:8" ht="16.5">
      <c r="A517" s="35" t="s">
        <v>1415</v>
      </c>
      <c r="B517" s="36" t="s">
        <v>1416</v>
      </c>
      <c r="C517" s="37" t="s">
        <v>1417</v>
      </c>
      <c r="D517" s="36" t="s">
        <v>14</v>
      </c>
      <c r="E517" s="36" t="s">
        <v>22</v>
      </c>
      <c r="F517" s="38">
        <v>1</v>
      </c>
      <c r="G517" s="39">
        <v>526.98</v>
      </c>
      <c r="H517" s="40">
        <v>526.98</v>
      </c>
    </row>
    <row r="518" spans="1:8" ht="16.5">
      <c r="A518" s="35" t="s">
        <v>1418</v>
      </c>
      <c r="B518" s="36" t="s">
        <v>1419</v>
      </c>
      <c r="C518" s="37" t="s">
        <v>1420</v>
      </c>
      <c r="D518" s="36" t="s">
        <v>14</v>
      </c>
      <c r="E518" s="36" t="s">
        <v>22</v>
      </c>
      <c r="F518" s="38">
        <v>3</v>
      </c>
      <c r="G518" s="39">
        <v>90.95</v>
      </c>
      <c r="H518" s="40">
        <v>272.85000000000002</v>
      </c>
    </row>
    <row r="519" spans="1:8" ht="16.5">
      <c r="A519" s="35" t="s">
        <v>1421</v>
      </c>
      <c r="B519" s="36" t="s">
        <v>1422</v>
      </c>
      <c r="C519" s="37" t="s">
        <v>1423</v>
      </c>
      <c r="D519" s="36" t="s">
        <v>14</v>
      </c>
      <c r="E519" s="36" t="s">
        <v>22</v>
      </c>
      <c r="F519" s="38">
        <v>2</v>
      </c>
      <c r="G519" s="39">
        <v>108.8</v>
      </c>
      <c r="H519" s="40">
        <v>217.6</v>
      </c>
    </row>
    <row r="520" spans="1:8" ht="16.5">
      <c r="A520" s="35" t="s">
        <v>1424</v>
      </c>
      <c r="B520" s="36" t="s">
        <v>1425</v>
      </c>
      <c r="C520" s="37" t="s">
        <v>1426</v>
      </c>
      <c r="D520" s="36" t="s">
        <v>14</v>
      </c>
      <c r="E520" s="36" t="s">
        <v>22</v>
      </c>
      <c r="F520" s="38">
        <v>4</v>
      </c>
      <c r="G520" s="39">
        <v>119.37</v>
      </c>
      <c r="H520" s="40">
        <v>477.48</v>
      </c>
    </row>
    <row r="521" spans="1:8">
      <c r="A521" s="35" t="s">
        <v>1427</v>
      </c>
      <c r="B521" s="36" t="s">
        <v>1428</v>
      </c>
      <c r="C521" s="37" t="s">
        <v>1429</v>
      </c>
      <c r="D521" s="36" t="s">
        <v>26</v>
      </c>
      <c r="E521" s="36" t="s">
        <v>22</v>
      </c>
      <c r="F521" s="38">
        <v>8</v>
      </c>
      <c r="G521" s="39">
        <v>199.82</v>
      </c>
      <c r="H521" s="40">
        <v>1598.56</v>
      </c>
    </row>
    <row r="522" spans="1:8">
      <c r="A522" s="35" t="s">
        <v>1430</v>
      </c>
      <c r="B522" s="36" t="s">
        <v>1431</v>
      </c>
      <c r="C522" s="37" t="s">
        <v>1432</v>
      </c>
      <c r="D522" s="36" t="s">
        <v>14</v>
      </c>
      <c r="E522" s="36" t="s">
        <v>22</v>
      </c>
      <c r="F522" s="38">
        <v>1</v>
      </c>
      <c r="G522" s="39">
        <v>218.07</v>
      </c>
      <c r="H522" s="40">
        <v>218.07</v>
      </c>
    </row>
    <row r="523" spans="1:8">
      <c r="A523" s="35" t="s">
        <v>1433</v>
      </c>
      <c r="B523" s="36" t="s">
        <v>1434</v>
      </c>
      <c r="C523" s="37" t="s">
        <v>1435</v>
      </c>
      <c r="D523" s="36" t="s">
        <v>26</v>
      </c>
      <c r="E523" s="36" t="s">
        <v>22</v>
      </c>
      <c r="F523" s="38">
        <v>2</v>
      </c>
      <c r="G523" s="39">
        <v>235.79</v>
      </c>
      <c r="H523" s="40">
        <v>471.58</v>
      </c>
    </row>
    <row r="524" spans="1:8" ht="20.100000000000001" customHeight="1">
      <c r="A524" s="32" t="s">
        <v>1436</v>
      </c>
      <c r="B524" s="76" t="s">
        <v>1437</v>
      </c>
      <c r="C524" s="76"/>
      <c r="D524" s="76"/>
      <c r="E524" s="76"/>
      <c r="F524" s="30">
        <v>1</v>
      </c>
      <c r="G524" s="31">
        <v>48358.38</v>
      </c>
      <c r="H524" s="31">
        <v>48358.38</v>
      </c>
    </row>
    <row r="525" spans="1:8" ht="24.75">
      <c r="A525" s="35" t="s">
        <v>1438</v>
      </c>
      <c r="B525" s="36" t="s">
        <v>1439</v>
      </c>
      <c r="C525" s="37" t="s">
        <v>1440</v>
      </c>
      <c r="D525" s="36" t="s">
        <v>26</v>
      </c>
      <c r="E525" s="36" t="s">
        <v>22</v>
      </c>
      <c r="F525" s="38">
        <v>3</v>
      </c>
      <c r="G525" s="39">
        <v>127.51</v>
      </c>
      <c r="H525" s="40">
        <v>382.53</v>
      </c>
    </row>
    <row r="526" spans="1:8" ht="24.75">
      <c r="A526" s="35" t="s">
        <v>1441</v>
      </c>
      <c r="B526" s="36" t="s">
        <v>1442</v>
      </c>
      <c r="C526" s="37" t="s">
        <v>1443</v>
      </c>
      <c r="D526" s="36" t="s">
        <v>26</v>
      </c>
      <c r="E526" s="36" t="s">
        <v>22</v>
      </c>
      <c r="F526" s="38">
        <v>42</v>
      </c>
      <c r="G526" s="39">
        <v>9.0299999999999994</v>
      </c>
      <c r="H526" s="40">
        <v>379.26</v>
      </c>
    </row>
    <row r="527" spans="1:8" ht="24.75">
      <c r="A527" s="35" t="s">
        <v>1444</v>
      </c>
      <c r="B527" s="36" t="s">
        <v>1445</v>
      </c>
      <c r="C527" s="37" t="s">
        <v>1446</v>
      </c>
      <c r="D527" s="36" t="s">
        <v>26</v>
      </c>
      <c r="E527" s="36" t="s">
        <v>22</v>
      </c>
      <c r="F527" s="38">
        <v>40</v>
      </c>
      <c r="G527" s="39">
        <v>20.25</v>
      </c>
      <c r="H527" s="40">
        <v>810</v>
      </c>
    </row>
    <row r="528" spans="1:8" ht="16.5">
      <c r="A528" s="35" t="s">
        <v>1447</v>
      </c>
      <c r="B528" s="36" t="s">
        <v>1448</v>
      </c>
      <c r="C528" s="37" t="s">
        <v>1449</v>
      </c>
      <c r="D528" s="36" t="s">
        <v>26</v>
      </c>
      <c r="E528" s="36" t="s">
        <v>30</v>
      </c>
      <c r="F528" s="38">
        <v>190</v>
      </c>
      <c r="G528" s="39">
        <v>191.01</v>
      </c>
      <c r="H528" s="40">
        <v>36291.9</v>
      </c>
    </row>
    <row r="529" spans="1:8" ht="24.75">
      <c r="A529" s="35" t="s">
        <v>1450</v>
      </c>
      <c r="B529" s="36" t="s">
        <v>1451</v>
      </c>
      <c r="C529" s="37" t="s">
        <v>1452</v>
      </c>
      <c r="D529" s="36" t="s">
        <v>14</v>
      </c>
      <c r="E529" s="36" t="s">
        <v>30</v>
      </c>
      <c r="F529" s="38">
        <v>190</v>
      </c>
      <c r="G529" s="39">
        <v>54.33</v>
      </c>
      <c r="H529" s="40">
        <v>10322.700000000001</v>
      </c>
    </row>
    <row r="530" spans="1:8">
      <c r="A530" s="35" t="s">
        <v>1453</v>
      </c>
      <c r="B530" s="36" t="s">
        <v>1454</v>
      </c>
      <c r="C530" s="37" t="s">
        <v>1455</v>
      </c>
      <c r="D530" s="36" t="s">
        <v>26</v>
      </c>
      <c r="E530" s="36" t="s">
        <v>22</v>
      </c>
      <c r="F530" s="38">
        <v>9</v>
      </c>
      <c r="G530" s="39">
        <v>19.11</v>
      </c>
      <c r="H530" s="40">
        <v>171.99</v>
      </c>
    </row>
    <row r="531" spans="1:8" ht="20.100000000000001" customHeight="1">
      <c r="A531" s="32" t="s">
        <v>1456</v>
      </c>
      <c r="B531" s="76" t="s">
        <v>1457</v>
      </c>
      <c r="C531" s="76"/>
      <c r="D531" s="76"/>
      <c r="E531" s="76"/>
      <c r="F531" s="30">
        <v>1</v>
      </c>
      <c r="G531" s="31">
        <v>15428.85</v>
      </c>
      <c r="H531" s="31">
        <v>15428.85</v>
      </c>
    </row>
    <row r="532" spans="1:8" ht="24.75">
      <c r="A532" s="35" t="s">
        <v>1458</v>
      </c>
      <c r="B532" s="36" t="s">
        <v>1459</v>
      </c>
      <c r="C532" s="37" t="s">
        <v>1460</v>
      </c>
      <c r="D532" s="36" t="s">
        <v>14</v>
      </c>
      <c r="E532" s="36" t="s">
        <v>30</v>
      </c>
      <c r="F532" s="38">
        <v>88.2</v>
      </c>
      <c r="G532" s="39">
        <v>26.01</v>
      </c>
      <c r="H532" s="40">
        <v>2294.08</v>
      </c>
    </row>
    <row r="533" spans="1:8" ht="24.75">
      <c r="A533" s="35" t="s">
        <v>1461</v>
      </c>
      <c r="B533" s="36" t="s">
        <v>1462</v>
      </c>
      <c r="C533" s="37" t="s">
        <v>1463</v>
      </c>
      <c r="D533" s="36" t="s">
        <v>14</v>
      </c>
      <c r="E533" s="36" t="s">
        <v>30</v>
      </c>
      <c r="F533" s="38">
        <v>848.2</v>
      </c>
      <c r="G533" s="39">
        <v>12.25</v>
      </c>
      <c r="H533" s="40">
        <v>10390.450000000001</v>
      </c>
    </row>
    <row r="534" spans="1:8" ht="24.75">
      <c r="A534" s="35" t="s">
        <v>1464</v>
      </c>
      <c r="B534" s="36" t="s">
        <v>1465</v>
      </c>
      <c r="C534" s="37" t="s">
        <v>1466</v>
      </c>
      <c r="D534" s="36" t="s">
        <v>14</v>
      </c>
      <c r="E534" s="36" t="s">
        <v>30</v>
      </c>
      <c r="F534" s="38">
        <v>4.9000000000000004</v>
      </c>
      <c r="G534" s="39">
        <v>17.8</v>
      </c>
      <c r="H534" s="40">
        <v>87.22</v>
      </c>
    </row>
    <row r="535" spans="1:8" ht="24.75">
      <c r="A535" s="35" t="s">
        <v>1467</v>
      </c>
      <c r="B535" s="36" t="s">
        <v>1468</v>
      </c>
      <c r="C535" s="37" t="s">
        <v>1469</v>
      </c>
      <c r="D535" s="36" t="s">
        <v>14</v>
      </c>
      <c r="E535" s="36" t="s">
        <v>30</v>
      </c>
      <c r="F535" s="38">
        <v>3</v>
      </c>
      <c r="G535" s="39">
        <v>13.92</v>
      </c>
      <c r="H535" s="40">
        <v>41.76</v>
      </c>
    </row>
    <row r="536" spans="1:8" ht="24.75">
      <c r="A536" s="35" t="s">
        <v>1470</v>
      </c>
      <c r="B536" s="36" t="s">
        <v>1468</v>
      </c>
      <c r="C536" s="37" t="s">
        <v>1471</v>
      </c>
      <c r="D536" s="36" t="s">
        <v>14</v>
      </c>
      <c r="E536" s="36" t="s">
        <v>30</v>
      </c>
      <c r="F536" s="38">
        <v>12</v>
      </c>
      <c r="G536" s="39">
        <v>22.47</v>
      </c>
      <c r="H536" s="40">
        <v>269.64</v>
      </c>
    </row>
    <row r="537" spans="1:8" ht="16.5">
      <c r="A537" s="35" t="s">
        <v>1472</v>
      </c>
      <c r="B537" s="36" t="s">
        <v>1473</v>
      </c>
      <c r="C537" s="37" t="s">
        <v>1474</v>
      </c>
      <c r="D537" s="36" t="s">
        <v>14</v>
      </c>
      <c r="E537" s="36" t="s">
        <v>30</v>
      </c>
      <c r="F537" s="38">
        <v>7.8</v>
      </c>
      <c r="G537" s="39">
        <v>40.54</v>
      </c>
      <c r="H537" s="40">
        <v>316.20999999999998</v>
      </c>
    </row>
    <row r="538" spans="1:8" ht="24.75">
      <c r="A538" s="35" t="s">
        <v>1475</v>
      </c>
      <c r="B538" s="36" t="s">
        <v>1476</v>
      </c>
      <c r="C538" s="37" t="s">
        <v>1477</v>
      </c>
      <c r="D538" s="36" t="s">
        <v>14</v>
      </c>
      <c r="E538" s="36" t="s">
        <v>30</v>
      </c>
      <c r="F538" s="38">
        <v>77</v>
      </c>
      <c r="G538" s="39">
        <v>22.62</v>
      </c>
      <c r="H538" s="40">
        <v>1741.74</v>
      </c>
    </row>
    <row r="539" spans="1:8" ht="24.75">
      <c r="A539" s="35" t="s">
        <v>1478</v>
      </c>
      <c r="B539" s="36" t="s">
        <v>1479</v>
      </c>
      <c r="C539" s="37" t="s">
        <v>1480</v>
      </c>
      <c r="D539" s="36" t="s">
        <v>14</v>
      </c>
      <c r="E539" s="36" t="s">
        <v>30</v>
      </c>
      <c r="F539" s="38">
        <v>24.1</v>
      </c>
      <c r="G539" s="39">
        <v>11.94</v>
      </c>
      <c r="H539" s="40">
        <v>287.75</v>
      </c>
    </row>
    <row r="540" spans="1:8" ht="20.100000000000001" customHeight="1">
      <c r="A540" s="32" t="s">
        <v>1481</v>
      </c>
      <c r="B540" s="76" t="s">
        <v>1482</v>
      </c>
      <c r="C540" s="76"/>
      <c r="D540" s="76"/>
      <c r="E540" s="76"/>
      <c r="F540" s="30">
        <v>1</v>
      </c>
      <c r="G540" s="31">
        <v>17575.349999999999</v>
      </c>
      <c r="H540" s="31">
        <v>17575.349999999999</v>
      </c>
    </row>
    <row r="541" spans="1:8">
      <c r="A541" s="35" t="s">
        <v>1483</v>
      </c>
      <c r="B541" s="36" t="s">
        <v>1484</v>
      </c>
      <c r="C541" s="37" t="s">
        <v>1485</v>
      </c>
      <c r="D541" s="36" t="s">
        <v>26</v>
      </c>
      <c r="E541" s="36" t="s">
        <v>30</v>
      </c>
      <c r="F541" s="38">
        <v>250</v>
      </c>
      <c r="G541" s="39">
        <v>14.96</v>
      </c>
      <c r="H541" s="40">
        <v>3740</v>
      </c>
    </row>
    <row r="542" spans="1:8">
      <c r="A542" s="35" t="s">
        <v>1486</v>
      </c>
      <c r="B542" s="36" t="s">
        <v>1487</v>
      </c>
      <c r="C542" s="37" t="s">
        <v>1488</v>
      </c>
      <c r="D542" s="36" t="s">
        <v>26</v>
      </c>
      <c r="E542" s="36" t="s">
        <v>30</v>
      </c>
      <c r="F542" s="38">
        <v>229.1</v>
      </c>
      <c r="G542" s="39">
        <v>60.39</v>
      </c>
      <c r="H542" s="40">
        <v>13835.35</v>
      </c>
    </row>
    <row r="543" spans="1:8" ht="20.100000000000001" customHeight="1">
      <c r="A543" s="32" t="s">
        <v>1489</v>
      </c>
      <c r="B543" s="76" t="s">
        <v>1490</v>
      </c>
      <c r="C543" s="76"/>
      <c r="D543" s="76"/>
      <c r="E543" s="76"/>
      <c r="F543" s="30">
        <v>1</v>
      </c>
      <c r="G543" s="31">
        <v>15274.87</v>
      </c>
      <c r="H543" s="31">
        <v>15274.87</v>
      </c>
    </row>
    <row r="544" spans="1:8">
      <c r="A544" s="35" t="s">
        <v>1491</v>
      </c>
      <c r="B544" s="36" t="s">
        <v>1492</v>
      </c>
      <c r="C544" s="37" t="s">
        <v>1493</v>
      </c>
      <c r="D544" s="36" t="s">
        <v>26</v>
      </c>
      <c r="E544" s="36" t="s">
        <v>22</v>
      </c>
      <c r="F544" s="38">
        <v>6</v>
      </c>
      <c r="G544" s="39">
        <v>49.98</v>
      </c>
      <c r="H544" s="40">
        <v>299.88</v>
      </c>
    </row>
    <row r="545" spans="1:8">
      <c r="A545" s="35" t="s">
        <v>1494</v>
      </c>
      <c r="B545" s="36" t="s">
        <v>1495</v>
      </c>
      <c r="C545" s="37" t="s">
        <v>1496</v>
      </c>
      <c r="D545" s="36" t="s">
        <v>26</v>
      </c>
      <c r="E545" s="36" t="s">
        <v>22</v>
      </c>
      <c r="F545" s="38">
        <v>46</v>
      </c>
      <c r="G545" s="39">
        <v>121.4</v>
      </c>
      <c r="H545" s="40">
        <v>5584.4</v>
      </c>
    </row>
    <row r="546" spans="1:8">
      <c r="A546" s="35" t="s">
        <v>1497</v>
      </c>
      <c r="B546" s="36" t="s">
        <v>1498</v>
      </c>
      <c r="C546" s="37" t="s">
        <v>1499</v>
      </c>
      <c r="D546" s="36" t="s">
        <v>26</v>
      </c>
      <c r="E546" s="36" t="s">
        <v>22</v>
      </c>
      <c r="F546" s="38">
        <v>31</v>
      </c>
      <c r="G546" s="39">
        <v>121.4</v>
      </c>
      <c r="H546" s="40">
        <v>3763.4</v>
      </c>
    </row>
    <row r="547" spans="1:8" ht="16.5">
      <c r="A547" s="35" t="s">
        <v>1500</v>
      </c>
      <c r="B547" s="36" t="s">
        <v>1501</v>
      </c>
      <c r="C547" s="37" t="s">
        <v>1502</v>
      </c>
      <c r="D547" s="36" t="s">
        <v>14</v>
      </c>
      <c r="E547" s="36" t="s">
        <v>22</v>
      </c>
      <c r="F547" s="38">
        <v>15</v>
      </c>
      <c r="G547" s="39">
        <v>31.26</v>
      </c>
      <c r="H547" s="40">
        <v>468.9</v>
      </c>
    </row>
    <row r="548" spans="1:8">
      <c r="A548" s="35" t="s">
        <v>1503</v>
      </c>
      <c r="B548" s="36" t="s">
        <v>1504</v>
      </c>
      <c r="C548" s="37" t="s">
        <v>1505</v>
      </c>
      <c r="D548" s="36" t="s">
        <v>26</v>
      </c>
      <c r="E548" s="36" t="s">
        <v>22</v>
      </c>
      <c r="F548" s="38">
        <v>5</v>
      </c>
      <c r="G548" s="39">
        <v>134.91</v>
      </c>
      <c r="H548" s="40">
        <v>674.55</v>
      </c>
    </row>
    <row r="549" spans="1:8">
      <c r="A549" s="35" t="s">
        <v>1506</v>
      </c>
      <c r="B549" s="36" t="s">
        <v>1507</v>
      </c>
      <c r="C549" s="37" t="s">
        <v>1508</v>
      </c>
      <c r="D549" s="36" t="s">
        <v>26</v>
      </c>
      <c r="E549" s="36" t="s">
        <v>22</v>
      </c>
      <c r="F549" s="38">
        <v>9</v>
      </c>
      <c r="G549" s="39">
        <v>131.44</v>
      </c>
      <c r="H549" s="40">
        <v>1182.96</v>
      </c>
    </row>
    <row r="550" spans="1:8" ht="16.5">
      <c r="A550" s="35" t="s">
        <v>1509</v>
      </c>
      <c r="B550" s="36" t="s">
        <v>1510</v>
      </c>
      <c r="C550" s="37" t="s">
        <v>1511</v>
      </c>
      <c r="D550" s="36" t="s">
        <v>14</v>
      </c>
      <c r="E550" s="36" t="s">
        <v>22</v>
      </c>
      <c r="F550" s="38">
        <v>10</v>
      </c>
      <c r="G550" s="39">
        <v>107.95</v>
      </c>
      <c r="H550" s="40">
        <v>1079.5</v>
      </c>
    </row>
    <row r="551" spans="1:8" ht="16.5">
      <c r="A551" s="35" t="s">
        <v>1512</v>
      </c>
      <c r="B551" s="36" t="s">
        <v>1513</v>
      </c>
      <c r="C551" s="37" t="s">
        <v>1514</v>
      </c>
      <c r="D551" s="36" t="s">
        <v>26</v>
      </c>
      <c r="E551" s="36" t="s">
        <v>22</v>
      </c>
      <c r="F551" s="38">
        <v>2</v>
      </c>
      <c r="G551" s="39">
        <v>220.81</v>
      </c>
      <c r="H551" s="40">
        <v>441.62</v>
      </c>
    </row>
    <row r="552" spans="1:8" ht="16.5">
      <c r="A552" s="35" t="s">
        <v>1515</v>
      </c>
      <c r="B552" s="36" t="s">
        <v>1516</v>
      </c>
      <c r="C552" s="37" t="s">
        <v>1517</v>
      </c>
      <c r="D552" s="36" t="s">
        <v>26</v>
      </c>
      <c r="E552" s="36" t="s">
        <v>22</v>
      </c>
      <c r="F552" s="38">
        <v>6</v>
      </c>
      <c r="G552" s="39">
        <v>296.61</v>
      </c>
      <c r="H552" s="40">
        <v>1779.66</v>
      </c>
    </row>
    <row r="553" spans="1:8" ht="20.100000000000001" customHeight="1">
      <c r="A553" s="32" t="s">
        <v>1518</v>
      </c>
      <c r="B553" s="76" t="s">
        <v>1519</v>
      </c>
      <c r="C553" s="76"/>
      <c r="D553" s="76"/>
      <c r="E553" s="76"/>
      <c r="F553" s="30">
        <v>1</v>
      </c>
      <c r="G553" s="31">
        <v>6522.32</v>
      </c>
      <c r="H553" s="31">
        <v>6522.32</v>
      </c>
    </row>
    <row r="554" spans="1:8" ht="16.5">
      <c r="A554" s="35" t="s">
        <v>1520</v>
      </c>
      <c r="B554" s="36" t="s">
        <v>1521</v>
      </c>
      <c r="C554" s="37" t="s">
        <v>1522</v>
      </c>
      <c r="D554" s="36" t="s">
        <v>14</v>
      </c>
      <c r="E554" s="36" t="s">
        <v>22</v>
      </c>
      <c r="F554" s="38">
        <v>1</v>
      </c>
      <c r="G554" s="39">
        <v>1865.31</v>
      </c>
      <c r="H554" s="40">
        <v>1865.31</v>
      </c>
    </row>
    <row r="555" spans="1:8" ht="24.75">
      <c r="A555" s="35" t="s">
        <v>1523</v>
      </c>
      <c r="B555" s="36" t="s">
        <v>1524</v>
      </c>
      <c r="C555" s="37" t="s">
        <v>1525</v>
      </c>
      <c r="D555" s="36" t="s">
        <v>26</v>
      </c>
      <c r="E555" s="36" t="s">
        <v>22</v>
      </c>
      <c r="F555" s="38">
        <v>1</v>
      </c>
      <c r="G555" s="39">
        <v>756.26</v>
      </c>
      <c r="H555" s="40">
        <v>756.26</v>
      </c>
    </row>
    <row r="556" spans="1:8" ht="24.75">
      <c r="A556" s="35" t="s">
        <v>1526</v>
      </c>
      <c r="B556" s="36" t="s">
        <v>1527</v>
      </c>
      <c r="C556" s="37" t="s">
        <v>1528</v>
      </c>
      <c r="D556" s="36" t="s">
        <v>26</v>
      </c>
      <c r="E556" s="36" t="s">
        <v>22</v>
      </c>
      <c r="F556" s="38">
        <v>2</v>
      </c>
      <c r="G556" s="39">
        <v>1118.06</v>
      </c>
      <c r="H556" s="40">
        <v>2236.12</v>
      </c>
    </row>
    <row r="557" spans="1:8" ht="24.75">
      <c r="A557" s="35" t="s">
        <v>1529</v>
      </c>
      <c r="B557" s="36" t="s">
        <v>1530</v>
      </c>
      <c r="C557" s="37" t="s">
        <v>1531</v>
      </c>
      <c r="D557" s="36" t="s">
        <v>14</v>
      </c>
      <c r="E557" s="36" t="s">
        <v>22</v>
      </c>
      <c r="F557" s="38">
        <v>1</v>
      </c>
      <c r="G557" s="39">
        <v>404.2</v>
      </c>
      <c r="H557" s="40">
        <v>404.2</v>
      </c>
    </row>
    <row r="558" spans="1:8" ht="24.75">
      <c r="A558" s="35" t="s">
        <v>1532</v>
      </c>
      <c r="B558" s="36" t="s">
        <v>1533</v>
      </c>
      <c r="C558" s="37" t="s">
        <v>1534</v>
      </c>
      <c r="D558" s="36" t="s">
        <v>26</v>
      </c>
      <c r="E558" s="36" t="s">
        <v>22</v>
      </c>
      <c r="F558" s="38">
        <v>1</v>
      </c>
      <c r="G558" s="39">
        <v>1260.43</v>
      </c>
      <c r="H558" s="40">
        <v>1260.43</v>
      </c>
    </row>
    <row r="559" spans="1:8" ht="20.100000000000001" customHeight="1">
      <c r="A559" s="32" t="s">
        <v>1535</v>
      </c>
      <c r="B559" s="33"/>
      <c r="C559" s="33" t="s">
        <v>1536</v>
      </c>
      <c r="D559" s="33"/>
      <c r="E559" s="33"/>
      <c r="F559" s="30">
        <v>1</v>
      </c>
      <c r="G559" s="31">
        <v>51712.959999999999</v>
      </c>
      <c r="H559" s="31">
        <f>H560+H569+H577+H579+H582+H591</f>
        <v>51712.959999999992</v>
      </c>
    </row>
    <row r="560" spans="1:8" ht="20.100000000000001" customHeight="1">
      <c r="A560" s="32" t="s">
        <v>1537</v>
      </c>
      <c r="B560" s="76" t="s">
        <v>1538</v>
      </c>
      <c r="C560" s="76"/>
      <c r="D560" s="76"/>
      <c r="E560" s="76"/>
      <c r="F560" s="30">
        <v>1</v>
      </c>
      <c r="G560" s="31">
        <v>12363.82</v>
      </c>
      <c r="H560" s="31">
        <v>12363.82</v>
      </c>
    </row>
    <row r="561" spans="1:8">
      <c r="A561" s="35" t="s">
        <v>1539</v>
      </c>
      <c r="B561" s="36" t="s">
        <v>1540</v>
      </c>
      <c r="C561" s="37" t="s">
        <v>1541</v>
      </c>
      <c r="D561" s="36" t="s">
        <v>26</v>
      </c>
      <c r="E561" s="36" t="s">
        <v>22</v>
      </c>
      <c r="F561" s="38">
        <v>1</v>
      </c>
      <c r="G561" s="39">
        <v>5227.3999999999996</v>
      </c>
      <c r="H561" s="40">
        <v>5227.3999999999996</v>
      </c>
    </row>
    <row r="562" spans="1:8">
      <c r="A562" s="35" t="s">
        <v>1542</v>
      </c>
      <c r="B562" s="36" t="s">
        <v>1543</v>
      </c>
      <c r="C562" s="37" t="s">
        <v>1544</v>
      </c>
      <c r="D562" s="36" t="s">
        <v>26</v>
      </c>
      <c r="E562" s="36" t="s">
        <v>22</v>
      </c>
      <c r="F562" s="38">
        <v>48</v>
      </c>
      <c r="G562" s="39">
        <v>57.18</v>
      </c>
      <c r="H562" s="40">
        <v>2744.64</v>
      </c>
    </row>
    <row r="563" spans="1:8" ht="16.5">
      <c r="A563" s="35" t="s">
        <v>1545</v>
      </c>
      <c r="B563" s="36" t="s">
        <v>1546</v>
      </c>
      <c r="C563" s="37" t="s">
        <v>1547</v>
      </c>
      <c r="D563" s="36" t="s">
        <v>14</v>
      </c>
      <c r="E563" s="36" t="s">
        <v>22</v>
      </c>
      <c r="F563" s="38">
        <v>2</v>
      </c>
      <c r="G563" s="39">
        <v>1267.56</v>
      </c>
      <c r="H563" s="40">
        <v>2535.12</v>
      </c>
    </row>
    <row r="564" spans="1:8">
      <c r="A564" s="35" t="s">
        <v>1548</v>
      </c>
      <c r="B564" s="36" t="s">
        <v>1549</v>
      </c>
      <c r="C564" s="37" t="s">
        <v>1550</v>
      </c>
      <c r="D564" s="36" t="s">
        <v>26</v>
      </c>
      <c r="E564" s="36" t="s">
        <v>22</v>
      </c>
      <c r="F564" s="38">
        <v>1</v>
      </c>
      <c r="G564" s="39">
        <v>145.91</v>
      </c>
      <c r="H564" s="40">
        <v>145.91</v>
      </c>
    </row>
    <row r="565" spans="1:8">
      <c r="A565" s="35" t="s">
        <v>1551</v>
      </c>
      <c r="B565" s="36" t="s">
        <v>1552</v>
      </c>
      <c r="C565" s="37" t="s">
        <v>1553</v>
      </c>
      <c r="D565" s="36" t="s">
        <v>26</v>
      </c>
      <c r="E565" s="36" t="s">
        <v>1554</v>
      </c>
      <c r="F565" s="38">
        <v>2</v>
      </c>
      <c r="G565" s="39">
        <v>28.42</v>
      </c>
      <c r="H565" s="40">
        <v>56.84</v>
      </c>
    </row>
    <row r="566" spans="1:8">
      <c r="A566" s="35" t="s">
        <v>1555</v>
      </c>
      <c r="B566" s="36" t="s">
        <v>1556</v>
      </c>
      <c r="C566" s="37" t="s">
        <v>1557</v>
      </c>
      <c r="D566" s="36" t="s">
        <v>26</v>
      </c>
      <c r="E566" s="36" t="s">
        <v>22</v>
      </c>
      <c r="F566" s="38">
        <v>1</v>
      </c>
      <c r="G566" s="39">
        <v>196.76</v>
      </c>
      <c r="H566" s="40">
        <v>196.76</v>
      </c>
    </row>
    <row r="567" spans="1:8" ht="16.5">
      <c r="A567" s="35" t="s">
        <v>1558</v>
      </c>
      <c r="B567" s="36" t="s">
        <v>1559</v>
      </c>
      <c r="C567" s="37" t="s">
        <v>1560</v>
      </c>
      <c r="D567" s="36" t="s">
        <v>14</v>
      </c>
      <c r="E567" s="36" t="s">
        <v>22</v>
      </c>
      <c r="F567" s="38">
        <v>1</v>
      </c>
      <c r="G567" s="39">
        <v>1422.34</v>
      </c>
      <c r="H567" s="40">
        <v>1422.34</v>
      </c>
    </row>
    <row r="568" spans="1:8">
      <c r="A568" s="35" t="s">
        <v>1561</v>
      </c>
      <c r="B568" s="36" t="s">
        <v>1562</v>
      </c>
      <c r="C568" s="37" t="s">
        <v>1563</v>
      </c>
      <c r="D568" s="36" t="s">
        <v>26</v>
      </c>
      <c r="E568" s="36" t="s">
        <v>22</v>
      </c>
      <c r="F568" s="38">
        <v>1</v>
      </c>
      <c r="G568" s="39">
        <v>34.81</v>
      </c>
      <c r="H568" s="40">
        <v>34.81</v>
      </c>
    </row>
    <row r="569" spans="1:8" ht="20.100000000000001" customHeight="1">
      <c r="A569" s="32" t="s">
        <v>1564</v>
      </c>
      <c r="B569" s="76" t="s">
        <v>838</v>
      </c>
      <c r="C569" s="76"/>
      <c r="D569" s="76"/>
      <c r="E569" s="76"/>
      <c r="F569" s="30">
        <v>1</v>
      </c>
      <c r="G569" s="31">
        <v>5070.67</v>
      </c>
      <c r="H569" s="31">
        <v>5070.67</v>
      </c>
    </row>
    <row r="570" spans="1:8" ht="16.5">
      <c r="A570" s="35" t="s">
        <v>1565</v>
      </c>
      <c r="B570" s="36" t="s">
        <v>1566</v>
      </c>
      <c r="C570" s="37" t="s">
        <v>1567</v>
      </c>
      <c r="D570" s="36" t="s">
        <v>14</v>
      </c>
      <c r="E570" s="36" t="s">
        <v>22</v>
      </c>
      <c r="F570" s="38">
        <v>32</v>
      </c>
      <c r="G570" s="39">
        <v>12.86</v>
      </c>
      <c r="H570" s="40">
        <v>411.52</v>
      </c>
    </row>
    <row r="571" spans="1:8">
      <c r="A571" s="35" t="s">
        <v>1568</v>
      </c>
      <c r="B571" s="36" t="s">
        <v>1259</v>
      </c>
      <c r="C571" s="37" t="s">
        <v>1260</v>
      </c>
      <c r="D571" s="36" t="s">
        <v>26</v>
      </c>
      <c r="E571" s="36" t="s">
        <v>5</v>
      </c>
      <c r="F571" s="38">
        <v>500</v>
      </c>
      <c r="G571" s="39">
        <v>1.99</v>
      </c>
      <c r="H571" s="40">
        <v>995</v>
      </c>
    </row>
    <row r="572" spans="1:8">
      <c r="A572" s="35" t="s">
        <v>1569</v>
      </c>
      <c r="B572" s="36" t="s">
        <v>1286</v>
      </c>
      <c r="C572" s="37" t="s">
        <v>1287</v>
      </c>
      <c r="D572" s="36" t="s">
        <v>26</v>
      </c>
      <c r="E572" s="36" t="s">
        <v>5</v>
      </c>
      <c r="F572" s="38">
        <v>72</v>
      </c>
      <c r="G572" s="39">
        <v>1.1100000000000001</v>
      </c>
      <c r="H572" s="40">
        <v>79.92</v>
      </c>
    </row>
    <row r="573" spans="1:8">
      <c r="A573" s="35" t="s">
        <v>1570</v>
      </c>
      <c r="B573" s="36" t="s">
        <v>1571</v>
      </c>
      <c r="C573" s="37" t="s">
        <v>1572</v>
      </c>
      <c r="D573" s="36" t="s">
        <v>26</v>
      </c>
      <c r="E573" s="36" t="s">
        <v>5</v>
      </c>
      <c r="F573" s="38">
        <v>272</v>
      </c>
      <c r="G573" s="39">
        <v>3.16</v>
      </c>
      <c r="H573" s="40">
        <v>859.52</v>
      </c>
    </row>
    <row r="574" spans="1:8">
      <c r="A574" s="35" t="s">
        <v>1573</v>
      </c>
      <c r="B574" s="36" t="s">
        <v>1292</v>
      </c>
      <c r="C574" s="37" t="s">
        <v>1293</v>
      </c>
      <c r="D574" s="36" t="s">
        <v>26</v>
      </c>
      <c r="E574" s="36" t="s">
        <v>5</v>
      </c>
      <c r="F574" s="38">
        <v>316</v>
      </c>
      <c r="G574" s="39">
        <v>0.92</v>
      </c>
      <c r="H574" s="40">
        <v>290.72000000000003</v>
      </c>
    </row>
    <row r="575" spans="1:8">
      <c r="A575" s="35" t="s">
        <v>1574</v>
      </c>
      <c r="B575" s="36" t="s">
        <v>1575</v>
      </c>
      <c r="C575" s="37" t="s">
        <v>1576</v>
      </c>
      <c r="D575" s="36" t="s">
        <v>14</v>
      </c>
      <c r="E575" s="36" t="s">
        <v>89</v>
      </c>
      <c r="F575" s="38">
        <v>39.24</v>
      </c>
      <c r="G575" s="39">
        <v>12.23</v>
      </c>
      <c r="H575" s="40">
        <v>479.91</v>
      </c>
    </row>
    <row r="576" spans="1:8" ht="16.5">
      <c r="A576" s="35" t="s">
        <v>1577</v>
      </c>
      <c r="B576" s="36" t="s">
        <v>1578</v>
      </c>
      <c r="C576" s="37" t="s">
        <v>1579</v>
      </c>
      <c r="D576" s="36" t="s">
        <v>14</v>
      </c>
      <c r="E576" s="36" t="s">
        <v>22</v>
      </c>
      <c r="F576" s="38">
        <v>72</v>
      </c>
      <c r="G576" s="39">
        <v>27.14</v>
      </c>
      <c r="H576" s="40">
        <v>1954.08</v>
      </c>
    </row>
    <row r="577" spans="1:8" ht="20.100000000000001" customHeight="1">
      <c r="A577" s="32" t="s">
        <v>1580</v>
      </c>
      <c r="B577" s="76" t="s">
        <v>1581</v>
      </c>
      <c r="C577" s="76"/>
      <c r="D577" s="76"/>
      <c r="E577" s="76"/>
      <c r="F577" s="30">
        <v>1</v>
      </c>
      <c r="G577" s="31">
        <v>2492.94</v>
      </c>
      <c r="H577" s="31">
        <v>2492.94</v>
      </c>
    </row>
    <row r="578" spans="1:8" ht="16.5">
      <c r="A578" s="35" t="s">
        <v>1582</v>
      </c>
      <c r="B578" s="36" t="s">
        <v>1583</v>
      </c>
      <c r="C578" s="37" t="s">
        <v>1584</v>
      </c>
      <c r="D578" s="36" t="s">
        <v>26</v>
      </c>
      <c r="E578" s="36" t="s">
        <v>22</v>
      </c>
      <c r="F578" s="38">
        <v>6</v>
      </c>
      <c r="G578" s="39">
        <v>415.49</v>
      </c>
      <c r="H578" s="40">
        <v>2492.94</v>
      </c>
    </row>
    <row r="579" spans="1:8" ht="20.100000000000001" customHeight="1">
      <c r="A579" s="32" t="s">
        <v>1585</v>
      </c>
      <c r="B579" s="76" t="s">
        <v>1586</v>
      </c>
      <c r="C579" s="76"/>
      <c r="D579" s="76"/>
      <c r="E579" s="76"/>
      <c r="F579" s="30">
        <v>1</v>
      </c>
      <c r="G579" s="31">
        <v>1280.51</v>
      </c>
      <c r="H579" s="31">
        <v>1280.51</v>
      </c>
    </row>
    <row r="580" spans="1:8">
      <c r="A580" s="35" t="s">
        <v>1587</v>
      </c>
      <c r="B580" s="36" t="s">
        <v>1588</v>
      </c>
      <c r="C580" s="37" t="s">
        <v>1589</v>
      </c>
      <c r="D580" s="36" t="s">
        <v>14</v>
      </c>
      <c r="E580" s="36" t="s">
        <v>22</v>
      </c>
      <c r="F580" s="38">
        <v>22</v>
      </c>
      <c r="G580" s="39">
        <v>45.07</v>
      </c>
      <c r="H580" s="40">
        <v>991.54</v>
      </c>
    </row>
    <row r="581" spans="1:8" ht="16.5">
      <c r="A581" s="35" t="s">
        <v>1590</v>
      </c>
      <c r="B581" s="36" t="s">
        <v>1591</v>
      </c>
      <c r="C581" s="37" t="s">
        <v>1592</v>
      </c>
      <c r="D581" s="36" t="s">
        <v>26</v>
      </c>
      <c r="E581" s="36" t="s">
        <v>22</v>
      </c>
      <c r="F581" s="38">
        <v>11</v>
      </c>
      <c r="G581" s="39">
        <v>26.27</v>
      </c>
      <c r="H581" s="40">
        <v>288.97000000000003</v>
      </c>
    </row>
    <row r="582" spans="1:8" ht="20.100000000000001" customHeight="1">
      <c r="A582" s="32" t="s">
        <v>1593</v>
      </c>
      <c r="B582" s="76" t="s">
        <v>1594</v>
      </c>
      <c r="C582" s="76"/>
      <c r="D582" s="76"/>
      <c r="E582" s="76"/>
      <c r="F582" s="30">
        <v>1</v>
      </c>
      <c r="G582" s="31">
        <v>25686.25</v>
      </c>
      <c r="H582" s="31">
        <v>25686.25</v>
      </c>
    </row>
    <row r="583" spans="1:8" ht="16.5">
      <c r="A583" s="35" t="s">
        <v>1595</v>
      </c>
      <c r="B583" s="36" t="s">
        <v>1448</v>
      </c>
      <c r="C583" s="37" t="s">
        <v>1449</v>
      </c>
      <c r="D583" s="36" t="s">
        <v>26</v>
      </c>
      <c r="E583" s="36" t="s">
        <v>30</v>
      </c>
      <c r="F583" s="38">
        <v>79.7</v>
      </c>
      <c r="G583" s="39">
        <v>191.01</v>
      </c>
      <c r="H583" s="40">
        <v>15223.5</v>
      </c>
    </row>
    <row r="584" spans="1:8" ht="24.75">
      <c r="A584" s="35" t="s">
        <v>1596</v>
      </c>
      <c r="B584" s="36" t="s">
        <v>1459</v>
      </c>
      <c r="C584" s="37" t="s">
        <v>1460</v>
      </c>
      <c r="D584" s="36" t="s">
        <v>14</v>
      </c>
      <c r="E584" s="36" t="s">
        <v>30</v>
      </c>
      <c r="F584" s="38">
        <v>178</v>
      </c>
      <c r="G584" s="39">
        <v>26.01</v>
      </c>
      <c r="H584" s="40">
        <v>4629.78</v>
      </c>
    </row>
    <row r="585" spans="1:8" ht="24.75">
      <c r="A585" s="35" t="s">
        <v>1597</v>
      </c>
      <c r="B585" s="36" t="s">
        <v>1598</v>
      </c>
      <c r="C585" s="37" t="s">
        <v>1599</v>
      </c>
      <c r="D585" s="36" t="s">
        <v>14</v>
      </c>
      <c r="E585" s="36" t="s">
        <v>30</v>
      </c>
      <c r="F585" s="38">
        <v>35.6</v>
      </c>
      <c r="G585" s="39">
        <v>30.65</v>
      </c>
      <c r="H585" s="40">
        <v>1091.1400000000001</v>
      </c>
    </row>
    <row r="586" spans="1:8" ht="24.75">
      <c r="A586" s="35" t="s">
        <v>1600</v>
      </c>
      <c r="B586" s="36" t="s">
        <v>1439</v>
      </c>
      <c r="C586" s="37" t="s">
        <v>1440</v>
      </c>
      <c r="D586" s="36" t="s">
        <v>26</v>
      </c>
      <c r="E586" s="36" t="s">
        <v>22</v>
      </c>
      <c r="F586" s="38">
        <v>1</v>
      </c>
      <c r="G586" s="39">
        <v>127.51</v>
      </c>
      <c r="H586" s="40">
        <v>127.51</v>
      </c>
    </row>
    <row r="587" spans="1:8" ht="24.75">
      <c r="A587" s="35" t="s">
        <v>1601</v>
      </c>
      <c r="B587" s="36" t="s">
        <v>1442</v>
      </c>
      <c r="C587" s="37" t="s">
        <v>1443</v>
      </c>
      <c r="D587" s="36" t="s">
        <v>26</v>
      </c>
      <c r="E587" s="36" t="s">
        <v>22</v>
      </c>
      <c r="F587" s="38">
        <v>25</v>
      </c>
      <c r="G587" s="39">
        <v>9.0299999999999994</v>
      </c>
      <c r="H587" s="40">
        <v>225.75</v>
      </c>
    </row>
    <row r="588" spans="1:8" ht="24.75">
      <c r="A588" s="35" t="s">
        <v>1602</v>
      </c>
      <c r="B588" s="36" t="s">
        <v>1445</v>
      </c>
      <c r="C588" s="37" t="s">
        <v>1446</v>
      </c>
      <c r="D588" s="36" t="s">
        <v>26</v>
      </c>
      <c r="E588" s="36" t="s">
        <v>22</v>
      </c>
      <c r="F588" s="38">
        <v>1</v>
      </c>
      <c r="G588" s="39">
        <v>20.25</v>
      </c>
      <c r="H588" s="40">
        <v>20.25</v>
      </c>
    </row>
    <row r="589" spans="1:8">
      <c r="A589" s="35" t="s">
        <v>1603</v>
      </c>
      <c r="B589" s="36" t="s">
        <v>1454</v>
      </c>
      <c r="C589" s="37" t="s">
        <v>1455</v>
      </c>
      <c r="D589" s="36" t="s">
        <v>26</v>
      </c>
      <c r="E589" s="36" t="s">
        <v>22</v>
      </c>
      <c r="F589" s="38">
        <v>2</v>
      </c>
      <c r="G589" s="39">
        <v>19.11</v>
      </c>
      <c r="H589" s="40">
        <v>38.22</v>
      </c>
    </row>
    <row r="590" spans="1:8" ht="24.75">
      <c r="A590" s="35" t="s">
        <v>1604</v>
      </c>
      <c r="B590" s="36" t="s">
        <v>1451</v>
      </c>
      <c r="C590" s="37" t="s">
        <v>1452</v>
      </c>
      <c r="D590" s="36" t="s">
        <v>14</v>
      </c>
      <c r="E590" s="36" t="s">
        <v>30</v>
      </c>
      <c r="F590" s="38">
        <v>79.7</v>
      </c>
      <c r="G590" s="39">
        <v>54.33</v>
      </c>
      <c r="H590" s="40">
        <v>4330.1000000000004</v>
      </c>
    </row>
    <row r="591" spans="1:8" ht="20.100000000000001" customHeight="1">
      <c r="A591" s="32" t="s">
        <v>1605</v>
      </c>
      <c r="B591" s="76" t="s">
        <v>1606</v>
      </c>
      <c r="C591" s="76"/>
      <c r="D591" s="76"/>
      <c r="E591" s="76"/>
      <c r="F591" s="30">
        <v>1</v>
      </c>
      <c r="G591" s="31">
        <v>4818.7700000000004</v>
      </c>
      <c r="H591" s="31">
        <v>4818.7700000000004</v>
      </c>
    </row>
    <row r="592" spans="1:8" ht="16.5">
      <c r="A592" s="35" t="s">
        <v>1607</v>
      </c>
      <c r="B592" s="36" t="s">
        <v>1608</v>
      </c>
      <c r="C592" s="37" t="s">
        <v>1609</v>
      </c>
      <c r="D592" s="36" t="s">
        <v>14</v>
      </c>
      <c r="E592" s="36" t="s">
        <v>30</v>
      </c>
      <c r="F592" s="38">
        <v>617</v>
      </c>
      <c r="G592" s="39">
        <v>7.81</v>
      </c>
      <c r="H592" s="40">
        <v>4818.7700000000004</v>
      </c>
    </row>
    <row r="593" spans="1:8" ht="20.100000000000001" customHeight="1">
      <c r="A593" s="32" t="s">
        <v>1610</v>
      </c>
      <c r="B593" s="33"/>
      <c r="C593" s="33" t="s">
        <v>1611</v>
      </c>
      <c r="D593" s="33"/>
      <c r="E593" s="33"/>
      <c r="F593" s="30">
        <v>1</v>
      </c>
      <c r="G593" s="31">
        <v>28956.84</v>
      </c>
      <c r="H593" s="31">
        <v>28956.84</v>
      </c>
    </row>
    <row r="594" spans="1:8" ht="16.5">
      <c r="A594" s="35" t="s">
        <v>1612</v>
      </c>
      <c r="B594" s="36" t="s">
        <v>1613</v>
      </c>
      <c r="C594" s="37" t="s">
        <v>1614</v>
      </c>
      <c r="D594" s="36" t="s">
        <v>14</v>
      </c>
      <c r="E594" s="36" t="s">
        <v>22</v>
      </c>
      <c r="F594" s="38">
        <v>15</v>
      </c>
      <c r="G594" s="39">
        <v>49.8</v>
      </c>
      <c r="H594" s="40">
        <v>747</v>
      </c>
    </row>
    <row r="595" spans="1:8" ht="16.5">
      <c r="A595" s="35" t="s">
        <v>1615</v>
      </c>
      <c r="B595" s="36" t="s">
        <v>1616</v>
      </c>
      <c r="C595" s="37" t="s">
        <v>1617</v>
      </c>
      <c r="D595" s="36" t="s">
        <v>14</v>
      </c>
      <c r="E595" s="36" t="s">
        <v>22</v>
      </c>
      <c r="F595" s="38">
        <v>15</v>
      </c>
      <c r="G595" s="39">
        <v>116.95</v>
      </c>
      <c r="H595" s="40">
        <v>1754.25</v>
      </c>
    </row>
    <row r="596" spans="1:8">
      <c r="A596" s="35" t="s">
        <v>1618</v>
      </c>
      <c r="B596" s="36" t="s">
        <v>1619</v>
      </c>
      <c r="C596" s="37" t="s">
        <v>1620</v>
      </c>
      <c r="D596" s="36" t="s">
        <v>1621</v>
      </c>
      <c r="E596" s="36" t="s">
        <v>22</v>
      </c>
      <c r="F596" s="38">
        <v>82</v>
      </c>
      <c r="G596" s="39">
        <v>25.22</v>
      </c>
      <c r="H596" s="40">
        <v>2068.04</v>
      </c>
    </row>
    <row r="597" spans="1:8" ht="16.5">
      <c r="A597" s="35" t="s">
        <v>1622</v>
      </c>
      <c r="B597" s="36" t="s">
        <v>1623</v>
      </c>
      <c r="C597" s="37" t="s">
        <v>1624</v>
      </c>
      <c r="D597" s="36" t="s">
        <v>14</v>
      </c>
      <c r="E597" s="36" t="s">
        <v>30</v>
      </c>
      <c r="F597" s="38">
        <v>267</v>
      </c>
      <c r="G597" s="39">
        <v>58.43</v>
      </c>
      <c r="H597" s="40">
        <v>15600.81</v>
      </c>
    </row>
    <row r="598" spans="1:8">
      <c r="A598" s="35" t="s">
        <v>1625</v>
      </c>
      <c r="B598" s="36" t="s">
        <v>1619</v>
      </c>
      <c r="C598" s="37" t="s">
        <v>1626</v>
      </c>
      <c r="D598" s="36" t="s">
        <v>1621</v>
      </c>
      <c r="E598" s="36" t="s">
        <v>22</v>
      </c>
      <c r="F598" s="38">
        <v>22</v>
      </c>
      <c r="G598" s="39">
        <v>38.86</v>
      </c>
      <c r="H598" s="40">
        <v>854.92</v>
      </c>
    </row>
    <row r="599" spans="1:8">
      <c r="A599" s="35" t="s">
        <v>1627</v>
      </c>
      <c r="B599" s="36" t="s">
        <v>1571</v>
      </c>
      <c r="C599" s="37" t="s">
        <v>1572</v>
      </c>
      <c r="D599" s="36" t="s">
        <v>26</v>
      </c>
      <c r="E599" s="36" t="s">
        <v>5</v>
      </c>
      <c r="F599" s="38">
        <v>364</v>
      </c>
      <c r="G599" s="39">
        <v>3.16</v>
      </c>
      <c r="H599" s="40">
        <v>1150.24</v>
      </c>
    </row>
    <row r="600" spans="1:8">
      <c r="A600" s="35" t="s">
        <v>1628</v>
      </c>
      <c r="B600" s="36" t="s">
        <v>1292</v>
      </c>
      <c r="C600" s="37" t="s">
        <v>1293</v>
      </c>
      <c r="D600" s="36" t="s">
        <v>26</v>
      </c>
      <c r="E600" s="36" t="s">
        <v>5</v>
      </c>
      <c r="F600" s="38">
        <v>364</v>
      </c>
      <c r="G600" s="39">
        <v>0.92</v>
      </c>
      <c r="H600" s="40">
        <v>334.88</v>
      </c>
    </row>
    <row r="601" spans="1:8">
      <c r="A601" s="35" t="s">
        <v>1629</v>
      </c>
      <c r="B601" s="36" t="s">
        <v>1286</v>
      </c>
      <c r="C601" s="37" t="s">
        <v>1287</v>
      </c>
      <c r="D601" s="36" t="s">
        <v>26</v>
      </c>
      <c r="E601" s="36" t="s">
        <v>5</v>
      </c>
      <c r="F601" s="38">
        <v>466</v>
      </c>
      <c r="G601" s="39">
        <v>1.1100000000000001</v>
      </c>
      <c r="H601" s="40">
        <v>517.26</v>
      </c>
    </row>
    <row r="602" spans="1:8" ht="16.5">
      <c r="A602" s="35" t="s">
        <v>1630</v>
      </c>
      <c r="B602" s="36" t="s">
        <v>1289</v>
      </c>
      <c r="C602" s="37" t="s">
        <v>1290</v>
      </c>
      <c r="D602" s="36" t="s">
        <v>26</v>
      </c>
      <c r="E602" s="36" t="s">
        <v>5</v>
      </c>
      <c r="F602" s="38">
        <v>466</v>
      </c>
      <c r="G602" s="39">
        <v>0.78</v>
      </c>
      <c r="H602" s="40">
        <v>363.48</v>
      </c>
    </row>
    <row r="603" spans="1:8">
      <c r="A603" s="35" t="s">
        <v>1631</v>
      </c>
      <c r="B603" s="36" t="s">
        <v>1454</v>
      </c>
      <c r="C603" s="37" t="s">
        <v>1455</v>
      </c>
      <c r="D603" s="36" t="s">
        <v>26</v>
      </c>
      <c r="E603" s="36" t="s">
        <v>22</v>
      </c>
      <c r="F603" s="38">
        <v>14</v>
      </c>
      <c r="G603" s="39">
        <v>19.11</v>
      </c>
      <c r="H603" s="40">
        <v>267.54000000000002</v>
      </c>
    </row>
    <row r="604" spans="1:8">
      <c r="A604" s="35" t="s">
        <v>1632</v>
      </c>
      <c r="B604" s="36" t="s">
        <v>1619</v>
      </c>
      <c r="C604" s="37" t="s">
        <v>1620</v>
      </c>
      <c r="D604" s="36" t="s">
        <v>1621</v>
      </c>
      <c r="E604" s="36" t="s">
        <v>22</v>
      </c>
      <c r="F604" s="38">
        <v>36</v>
      </c>
      <c r="G604" s="39">
        <v>25.22</v>
      </c>
      <c r="H604" s="40">
        <v>907.92</v>
      </c>
    </row>
    <row r="605" spans="1:8" ht="16.5">
      <c r="A605" s="35" t="s">
        <v>1633</v>
      </c>
      <c r="B605" s="36" t="s">
        <v>1634</v>
      </c>
      <c r="C605" s="37" t="s">
        <v>1635</v>
      </c>
      <c r="D605" s="36" t="s">
        <v>14</v>
      </c>
      <c r="E605" s="36" t="s">
        <v>22</v>
      </c>
      <c r="F605" s="38">
        <v>57</v>
      </c>
      <c r="G605" s="39">
        <v>30.5</v>
      </c>
      <c r="H605" s="40">
        <v>1738.5</v>
      </c>
    </row>
    <row r="606" spans="1:8">
      <c r="A606" s="35" t="s">
        <v>1636</v>
      </c>
      <c r="B606" s="36" t="s">
        <v>1619</v>
      </c>
      <c r="C606" s="37" t="s">
        <v>1637</v>
      </c>
      <c r="D606" s="36" t="s">
        <v>1621</v>
      </c>
      <c r="E606" s="36" t="s">
        <v>22</v>
      </c>
      <c r="F606" s="38">
        <v>100</v>
      </c>
      <c r="G606" s="39">
        <v>26.52</v>
      </c>
      <c r="H606" s="40">
        <v>2652</v>
      </c>
    </row>
    <row r="607" spans="1:8" ht="20.100000000000001" customHeight="1">
      <c r="A607" s="32" t="s">
        <v>1638</v>
      </c>
      <c r="B607" s="33"/>
      <c r="C607" s="33" t="s">
        <v>1639</v>
      </c>
      <c r="D607" s="33"/>
      <c r="E607" s="33"/>
      <c r="F607" s="30">
        <v>1</v>
      </c>
      <c r="G607" s="31">
        <v>13513.28</v>
      </c>
      <c r="H607" s="31">
        <f>H608+H614+H626+H630</f>
        <v>28343.949999999997</v>
      </c>
    </row>
    <row r="608" spans="1:8" ht="20.100000000000001" customHeight="1">
      <c r="A608" s="32" t="s">
        <v>1640</v>
      </c>
      <c r="B608" s="76" t="s">
        <v>1641</v>
      </c>
      <c r="C608" s="76"/>
      <c r="D608" s="76"/>
      <c r="E608" s="76"/>
      <c r="F608" s="30">
        <v>1</v>
      </c>
      <c r="G608" s="31">
        <v>10580.8</v>
      </c>
      <c r="H608" s="31">
        <v>10580.8</v>
      </c>
    </row>
    <row r="609" spans="1:11" ht="16.5">
      <c r="A609" s="35" t="s">
        <v>1642</v>
      </c>
      <c r="B609" s="36" t="s">
        <v>1643</v>
      </c>
      <c r="C609" s="37" t="s">
        <v>1644</v>
      </c>
      <c r="D609" s="36" t="s">
        <v>14</v>
      </c>
      <c r="E609" s="36" t="s">
        <v>30</v>
      </c>
      <c r="F609" s="38">
        <v>21.5</v>
      </c>
      <c r="G609" s="39">
        <v>5.04</v>
      </c>
      <c r="H609" s="40">
        <v>108.36</v>
      </c>
    </row>
    <row r="610" spans="1:11" ht="16.5">
      <c r="A610" s="35" t="s">
        <v>1645</v>
      </c>
      <c r="B610" s="36" t="s">
        <v>1646</v>
      </c>
      <c r="C610" s="37" t="s">
        <v>1647</v>
      </c>
      <c r="D610" s="36" t="s">
        <v>14</v>
      </c>
      <c r="E610" s="36" t="s">
        <v>30</v>
      </c>
      <c r="F610" s="38">
        <v>87.7</v>
      </c>
      <c r="G610" s="39">
        <v>7.42</v>
      </c>
      <c r="H610" s="40">
        <v>650.73</v>
      </c>
      <c r="K610" s="34"/>
    </row>
    <row r="611" spans="1:11" ht="24.75">
      <c r="A611" s="35" t="s">
        <v>1648</v>
      </c>
      <c r="B611" s="36" t="s">
        <v>1649</v>
      </c>
      <c r="C611" s="37" t="s">
        <v>1650</v>
      </c>
      <c r="D611" s="36" t="s">
        <v>14</v>
      </c>
      <c r="E611" s="36" t="s">
        <v>30</v>
      </c>
      <c r="F611" s="38">
        <v>71.099999999999994</v>
      </c>
      <c r="G611" s="39">
        <v>27.39</v>
      </c>
      <c r="H611" s="40">
        <v>1947.43</v>
      </c>
    </row>
    <row r="612" spans="1:11" ht="24.75">
      <c r="A612" s="35" t="s">
        <v>1651</v>
      </c>
      <c r="B612" s="36" t="s">
        <v>1652</v>
      </c>
      <c r="C612" s="37" t="s">
        <v>1653</v>
      </c>
      <c r="D612" s="36" t="s">
        <v>14</v>
      </c>
      <c r="E612" s="36" t="s">
        <v>30</v>
      </c>
      <c r="F612" s="38">
        <v>109.2</v>
      </c>
      <c r="G612" s="39">
        <v>45.69</v>
      </c>
      <c r="H612" s="40">
        <v>4989.3500000000004</v>
      </c>
    </row>
    <row r="613" spans="1:11" ht="24.75">
      <c r="A613" s="35" t="s">
        <v>1654</v>
      </c>
      <c r="B613" s="36" t="s">
        <v>1655</v>
      </c>
      <c r="C613" s="37" t="s">
        <v>1656</v>
      </c>
      <c r="D613" s="36" t="s">
        <v>14</v>
      </c>
      <c r="E613" s="36" t="s">
        <v>30</v>
      </c>
      <c r="F613" s="38">
        <v>38.1</v>
      </c>
      <c r="G613" s="39">
        <v>75.72</v>
      </c>
      <c r="H613" s="40">
        <v>2884.93</v>
      </c>
    </row>
    <row r="614" spans="1:11" ht="20.100000000000001" customHeight="1">
      <c r="A614" s="32" t="s">
        <v>1657</v>
      </c>
      <c r="B614" s="76" t="s">
        <v>1658</v>
      </c>
      <c r="C614" s="76"/>
      <c r="D614" s="76"/>
      <c r="E614" s="76"/>
      <c r="F614" s="30">
        <v>1</v>
      </c>
      <c r="G614" s="31">
        <v>2932.48</v>
      </c>
      <c r="H614" s="31">
        <v>2932.48</v>
      </c>
    </row>
    <row r="615" spans="1:11" ht="24.75">
      <c r="A615" s="35" t="s">
        <v>1659</v>
      </c>
      <c r="B615" s="36" t="s">
        <v>858</v>
      </c>
      <c r="C615" s="37" t="s">
        <v>859</v>
      </c>
      <c r="D615" s="36" t="s">
        <v>14</v>
      </c>
      <c r="E615" s="36" t="s">
        <v>30</v>
      </c>
      <c r="F615" s="38">
        <v>62.5</v>
      </c>
      <c r="G615" s="39">
        <v>22.86</v>
      </c>
      <c r="H615" s="40">
        <v>1428.75</v>
      </c>
    </row>
    <row r="616" spans="1:11" ht="24.75">
      <c r="A616" s="35" t="s">
        <v>1660</v>
      </c>
      <c r="B616" s="36" t="s">
        <v>861</v>
      </c>
      <c r="C616" s="37" t="s">
        <v>862</v>
      </c>
      <c r="D616" s="36" t="s">
        <v>14</v>
      </c>
      <c r="E616" s="36" t="s">
        <v>30</v>
      </c>
      <c r="F616" s="38">
        <v>1.3</v>
      </c>
      <c r="G616" s="39">
        <v>28.62</v>
      </c>
      <c r="H616" s="40">
        <v>37.21</v>
      </c>
    </row>
    <row r="617" spans="1:11" ht="24.75">
      <c r="A617" s="35" t="s">
        <v>1661</v>
      </c>
      <c r="B617" s="36" t="s">
        <v>867</v>
      </c>
      <c r="C617" s="37" t="s">
        <v>868</v>
      </c>
      <c r="D617" s="36" t="s">
        <v>14</v>
      </c>
      <c r="E617" s="36" t="s">
        <v>30</v>
      </c>
      <c r="F617" s="38">
        <v>2.4</v>
      </c>
      <c r="G617" s="39">
        <v>39.869999999999997</v>
      </c>
      <c r="H617" s="40">
        <v>95.69</v>
      </c>
    </row>
    <row r="618" spans="1:11" ht="24.75">
      <c r="A618" s="35" t="s">
        <v>1662</v>
      </c>
      <c r="B618" s="36" t="s">
        <v>873</v>
      </c>
      <c r="C618" s="37" t="s">
        <v>874</v>
      </c>
      <c r="D618" s="36" t="s">
        <v>14</v>
      </c>
      <c r="E618" s="36" t="s">
        <v>22</v>
      </c>
      <c r="F618" s="38">
        <v>7</v>
      </c>
      <c r="G618" s="39">
        <v>10.98</v>
      </c>
      <c r="H618" s="40">
        <v>76.86</v>
      </c>
    </row>
    <row r="619" spans="1:11" ht="24.75">
      <c r="A619" s="35" t="s">
        <v>1663</v>
      </c>
      <c r="B619" s="36" t="s">
        <v>885</v>
      </c>
      <c r="C619" s="37" t="s">
        <v>886</v>
      </c>
      <c r="D619" s="36" t="s">
        <v>14</v>
      </c>
      <c r="E619" s="36" t="s">
        <v>22</v>
      </c>
      <c r="F619" s="38">
        <v>9</v>
      </c>
      <c r="G619" s="39">
        <v>10.92</v>
      </c>
      <c r="H619" s="40">
        <v>98.28</v>
      </c>
    </row>
    <row r="620" spans="1:11" ht="24.75">
      <c r="A620" s="35" t="s">
        <v>1664</v>
      </c>
      <c r="B620" s="36" t="s">
        <v>897</v>
      </c>
      <c r="C620" s="37" t="s">
        <v>898</v>
      </c>
      <c r="D620" s="36" t="s">
        <v>14</v>
      </c>
      <c r="E620" s="36" t="s">
        <v>22</v>
      </c>
      <c r="F620" s="38">
        <v>16</v>
      </c>
      <c r="G620" s="39">
        <v>10.7</v>
      </c>
      <c r="H620" s="40">
        <v>171.2</v>
      </c>
    </row>
    <row r="621" spans="1:11" ht="24.75">
      <c r="A621" s="35" t="s">
        <v>1665</v>
      </c>
      <c r="B621" s="36" t="s">
        <v>1666</v>
      </c>
      <c r="C621" s="37" t="s">
        <v>1667</v>
      </c>
      <c r="D621" s="36" t="s">
        <v>26</v>
      </c>
      <c r="E621" s="36" t="s">
        <v>22</v>
      </c>
      <c r="F621" s="38">
        <v>5</v>
      </c>
      <c r="G621" s="39">
        <v>98.75</v>
      </c>
      <c r="H621" s="40">
        <v>493.75</v>
      </c>
    </row>
    <row r="622" spans="1:11" ht="24.75">
      <c r="A622" s="35" t="s">
        <v>1668</v>
      </c>
      <c r="B622" s="36" t="s">
        <v>912</v>
      </c>
      <c r="C622" s="37" t="s">
        <v>913</v>
      </c>
      <c r="D622" s="36" t="s">
        <v>14</v>
      </c>
      <c r="E622" s="36" t="s">
        <v>22</v>
      </c>
      <c r="F622" s="38">
        <v>1</v>
      </c>
      <c r="G622" s="39">
        <v>15.5</v>
      </c>
      <c r="H622" s="40">
        <v>15.5</v>
      </c>
    </row>
    <row r="623" spans="1:11" ht="16.5">
      <c r="A623" s="35" t="s">
        <v>1669</v>
      </c>
      <c r="B623" s="36" t="s">
        <v>1670</v>
      </c>
      <c r="C623" s="37" t="s">
        <v>1671</v>
      </c>
      <c r="D623" s="36" t="s">
        <v>26</v>
      </c>
      <c r="E623" s="36" t="s">
        <v>22</v>
      </c>
      <c r="F623" s="38">
        <v>1</v>
      </c>
      <c r="G623" s="39">
        <v>175.9</v>
      </c>
      <c r="H623" s="40">
        <v>175.9</v>
      </c>
    </row>
    <row r="624" spans="1:11" ht="24.75">
      <c r="A624" s="35" t="s">
        <v>1672</v>
      </c>
      <c r="B624" s="36" t="s">
        <v>1673</v>
      </c>
      <c r="C624" s="37" t="s">
        <v>1674</v>
      </c>
      <c r="D624" s="36" t="s">
        <v>26</v>
      </c>
      <c r="E624" s="36" t="s">
        <v>22</v>
      </c>
      <c r="F624" s="38">
        <v>2</v>
      </c>
      <c r="G624" s="39">
        <v>34.67</v>
      </c>
      <c r="H624" s="40">
        <v>69.34</v>
      </c>
    </row>
    <row r="625" spans="1:8" ht="24.75">
      <c r="A625" s="35" t="s">
        <v>1675</v>
      </c>
      <c r="B625" s="36" t="s">
        <v>1676</v>
      </c>
      <c r="C625" s="37" t="s">
        <v>1677</v>
      </c>
      <c r="D625" s="36" t="s">
        <v>14</v>
      </c>
      <c r="E625" s="36" t="s">
        <v>22</v>
      </c>
      <c r="F625" s="38">
        <v>1</v>
      </c>
      <c r="G625" s="39">
        <v>270</v>
      </c>
      <c r="H625" s="40">
        <v>270</v>
      </c>
    </row>
    <row r="626" spans="1:8" ht="20.100000000000001" customHeight="1">
      <c r="A626" s="32" t="s">
        <v>1678</v>
      </c>
      <c r="B626" s="76" t="s">
        <v>1679</v>
      </c>
      <c r="C626" s="76"/>
      <c r="D626" s="76"/>
      <c r="E626" s="76"/>
      <c r="F626" s="30">
        <v>1</v>
      </c>
      <c r="G626" s="31">
        <v>11279.91</v>
      </c>
      <c r="H626" s="31">
        <v>11279.91</v>
      </c>
    </row>
    <row r="627" spans="1:8">
      <c r="A627" s="35" t="s">
        <v>1680</v>
      </c>
      <c r="B627" s="36" t="s">
        <v>1681</v>
      </c>
      <c r="C627" s="37" t="s">
        <v>1682</v>
      </c>
      <c r="D627" s="36" t="s">
        <v>26</v>
      </c>
      <c r="E627" s="36" t="s">
        <v>30</v>
      </c>
      <c r="F627" s="38">
        <v>3.2</v>
      </c>
      <c r="G627" s="39">
        <v>125.38</v>
      </c>
      <c r="H627" s="40">
        <v>401.22</v>
      </c>
    </row>
    <row r="628" spans="1:8">
      <c r="A628" s="35" t="s">
        <v>1683</v>
      </c>
      <c r="B628" s="36" t="s">
        <v>1684</v>
      </c>
      <c r="C628" s="37" t="s">
        <v>1685</v>
      </c>
      <c r="D628" s="36" t="s">
        <v>26</v>
      </c>
      <c r="E628" s="36" t="s">
        <v>22</v>
      </c>
      <c r="F628" s="38">
        <v>1</v>
      </c>
      <c r="G628" s="39">
        <v>8930.92</v>
      </c>
      <c r="H628" s="40">
        <v>8930.92</v>
      </c>
    </row>
    <row r="629" spans="1:8">
      <c r="A629" s="35" t="s">
        <v>1686</v>
      </c>
      <c r="B629" s="36" t="s">
        <v>1687</v>
      </c>
      <c r="C629" s="37" t="s">
        <v>1688</v>
      </c>
      <c r="D629" s="36" t="s">
        <v>26</v>
      </c>
      <c r="E629" s="36" t="s">
        <v>15</v>
      </c>
      <c r="F629" s="38">
        <v>1</v>
      </c>
      <c r="G629" s="39">
        <v>1947.77</v>
      </c>
      <c r="H629" s="40">
        <v>1947.77</v>
      </c>
    </row>
    <row r="630" spans="1:8" ht="20.100000000000001" customHeight="1">
      <c r="A630" s="32" t="s">
        <v>1689</v>
      </c>
      <c r="B630" s="76" t="s">
        <v>1690</v>
      </c>
      <c r="C630" s="76"/>
      <c r="D630" s="76"/>
      <c r="E630" s="76"/>
      <c r="F630" s="30">
        <v>1</v>
      </c>
      <c r="G630" s="31">
        <v>3550.76</v>
      </c>
      <c r="H630" s="31">
        <v>3550.76</v>
      </c>
    </row>
    <row r="631" spans="1:8" ht="16.5">
      <c r="A631" s="35" t="s">
        <v>1691</v>
      </c>
      <c r="B631" s="36" t="s">
        <v>1692</v>
      </c>
      <c r="C631" s="37" t="s">
        <v>1693</v>
      </c>
      <c r="D631" s="36" t="s">
        <v>14</v>
      </c>
      <c r="E631" s="36" t="s">
        <v>22</v>
      </c>
      <c r="F631" s="38">
        <v>2</v>
      </c>
      <c r="G631" s="39">
        <v>86.59</v>
      </c>
      <c r="H631" s="40">
        <v>173.18</v>
      </c>
    </row>
    <row r="632" spans="1:8">
      <c r="A632" s="35" t="s">
        <v>1694</v>
      </c>
      <c r="B632" s="36" t="s">
        <v>1695</v>
      </c>
      <c r="C632" s="37" t="s">
        <v>1696</v>
      </c>
      <c r="D632" s="36" t="s">
        <v>26</v>
      </c>
      <c r="E632" s="36" t="s">
        <v>22</v>
      </c>
      <c r="F632" s="38">
        <v>1</v>
      </c>
      <c r="G632" s="39">
        <v>642.73</v>
      </c>
      <c r="H632" s="40">
        <v>642.73</v>
      </c>
    </row>
    <row r="633" spans="1:8" ht="16.5">
      <c r="A633" s="35" t="s">
        <v>1697</v>
      </c>
      <c r="B633" s="36" t="s">
        <v>1698</v>
      </c>
      <c r="C633" s="37" t="s">
        <v>1699</v>
      </c>
      <c r="D633" s="36" t="s">
        <v>14</v>
      </c>
      <c r="E633" s="36" t="s">
        <v>22</v>
      </c>
      <c r="F633" s="38">
        <v>2</v>
      </c>
      <c r="G633" s="39">
        <v>63.3</v>
      </c>
      <c r="H633" s="40">
        <v>126.6</v>
      </c>
    </row>
    <row r="634" spans="1:8" ht="24.75">
      <c r="A634" s="35" t="s">
        <v>1700</v>
      </c>
      <c r="B634" s="36" t="s">
        <v>1701</v>
      </c>
      <c r="C634" s="37" t="s">
        <v>1702</v>
      </c>
      <c r="D634" s="36" t="s">
        <v>14</v>
      </c>
      <c r="E634" s="36" t="s">
        <v>30</v>
      </c>
      <c r="F634" s="38">
        <v>34.5</v>
      </c>
      <c r="G634" s="39">
        <v>44.38</v>
      </c>
      <c r="H634" s="40">
        <v>1531.11</v>
      </c>
    </row>
    <row r="635" spans="1:8" ht="16.5">
      <c r="A635" s="35" t="s">
        <v>1703</v>
      </c>
      <c r="B635" s="36" t="s">
        <v>1704</v>
      </c>
      <c r="C635" s="37" t="s">
        <v>1705</v>
      </c>
      <c r="D635" s="36" t="s">
        <v>14</v>
      </c>
      <c r="E635" s="36" t="s">
        <v>22</v>
      </c>
      <c r="F635" s="38">
        <v>3</v>
      </c>
      <c r="G635" s="39">
        <v>46.41</v>
      </c>
      <c r="H635" s="40">
        <v>139.22999999999999</v>
      </c>
    </row>
    <row r="636" spans="1:8">
      <c r="A636" s="35" t="s">
        <v>1706</v>
      </c>
      <c r="B636" s="36" t="s">
        <v>1707</v>
      </c>
      <c r="C636" s="37" t="s">
        <v>1708</v>
      </c>
      <c r="D636" s="36" t="s">
        <v>26</v>
      </c>
      <c r="E636" s="36" t="s">
        <v>22</v>
      </c>
      <c r="F636" s="38">
        <v>1</v>
      </c>
      <c r="G636" s="39">
        <v>15.51</v>
      </c>
      <c r="H636" s="40">
        <v>15.51</v>
      </c>
    </row>
    <row r="637" spans="1:8" ht="24.75">
      <c r="A637" s="35" t="s">
        <v>1709</v>
      </c>
      <c r="B637" s="36" t="s">
        <v>1710</v>
      </c>
      <c r="C637" s="37" t="s">
        <v>1711</v>
      </c>
      <c r="D637" s="36" t="s">
        <v>14</v>
      </c>
      <c r="E637" s="36" t="s">
        <v>22</v>
      </c>
      <c r="F637" s="38">
        <v>4</v>
      </c>
      <c r="G637" s="39">
        <v>24.86</v>
      </c>
      <c r="H637" s="40">
        <v>99.44</v>
      </c>
    </row>
    <row r="638" spans="1:8">
      <c r="A638" s="35" t="s">
        <v>1712</v>
      </c>
      <c r="B638" s="36" t="s">
        <v>1713</v>
      </c>
      <c r="C638" s="37" t="s">
        <v>1714</v>
      </c>
      <c r="D638" s="36" t="s">
        <v>26</v>
      </c>
      <c r="E638" s="36" t="s">
        <v>22</v>
      </c>
      <c r="F638" s="38">
        <v>2</v>
      </c>
      <c r="G638" s="39">
        <v>29.33</v>
      </c>
      <c r="H638" s="40">
        <v>58.66</v>
      </c>
    </row>
    <row r="639" spans="1:8" ht="16.5">
      <c r="A639" s="35" t="s">
        <v>1715</v>
      </c>
      <c r="B639" s="36" t="s">
        <v>1716</v>
      </c>
      <c r="C639" s="37" t="s">
        <v>1717</v>
      </c>
      <c r="D639" s="36" t="s">
        <v>14</v>
      </c>
      <c r="E639" s="36" t="s">
        <v>22</v>
      </c>
      <c r="F639" s="38">
        <v>5</v>
      </c>
      <c r="G639" s="39">
        <v>53.37</v>
      </c>
      <c r="H639" s="40">
        <v>266.85000000000002</v>
      </c>
    </row>
    <row r="640" spans="1:8" ht="16.5">
      <c r="A640" s="35" t="s">
        <v>1718</v>
      </c>
      <c r="B640" s="36" t="s">
        <v>1719</v>
      </c>
      <c r="C640" s="37" t="s">
        <v>1720</v>
      </c>
      <c r="D640" s="36" t="s">
        <v>14</v>
      </c>
      <c r="E640" s="36" t="s">
        <v>22</v>
      </c>
      <c r="F640" s="38">
        <v>2</v>
      </c>
      <c r="G640" s="39">
        <v>35.74</v>
      </c>
      <c r="H640" s="40">
        <v>71.48</v>
      </c>
    </row>
    <row r="641" spans="1:8" ht="24.75">
      <c r="A641" s="35" t="s">
        <v>1721</v>
      </c>
      <c r="B641" s="36" t="s">
        <v>1722</v>
      </c>
      <c r="C641" s="37" t="s">
        <v>1723</v>
      </c>
      <c r="D641" s="36" t="s">
        <v>14</v>
      </c>
      <c r="E641" s="36" t="s">
        <v>22</v>
      </c>
      <c r="F641" s="38">
        <v>8</v>
      </c>
      <c r="G641" s="39">
        <v>24.45</v>
      </c>
      <c r="H641" s="40">
        <v>195.6</v>
      </c>
    </row>
    <row r="642" spans="1:8" ht="16.5">
      <c r="A642" s="35" t="s">
        <v>1724</v>
      </c>
      <c r="B642" s="36" t="s">
        <v>1725</v>
      </c>
      <c r="C642" s="37" t="s">
        <v>1726</v>
      </c>
      <c r="D642" s="36" t="s">
        <v>14</v>
      </c>
      <c r="E642" s="36" t="s">
        <v>22</v>
      </c>
      <c r="F642" s="38">
        <v>4</v>
      </c>
      <c r="G642" s="39">
        <v>15.34</v>
      </c>
      <c r="H642" s="40">
        <v>61.36</v>
      </c>
    </row>
    <row r="643" spans="1:8" ht="16.5">
      <c r="A643" s="35" t="s">
        <v>1727</v>
      </c>
      <c r="B643" s="36" t="s">
        <v>1114</v>
      </c>
      <c r="C643" s="37" t="s">
        <v>1115</v>
      </c>
      <c r="D643" s="36" t="s">
        <v>14</v>
      </c>
      <c r="E643" s="36" t="s">
        <v>22</v>
      </c>
      <c r="F643" s="38">
        <v>1</v>
      </c>
      <c r="G643" s="39">
        <v>169.01</v>
      </c>
      <c r="H643" s="40">
        <v>169.01</v>
      </c>
    </row>
    <row r="644" spans="1:8" ht="20.100000000000001" customHeight="1">
      <c r="A644" s="32" t="s">
        <v>1728</v>
      </c>
      <c r="B644" s="33"/>
      <c r="C644" s="33" t="s">
        <v>1729</v>
      </c>
      <c r="D644" s="33"/>
      <c r="E644" s="33"/>
      <c r="F644" s="30">
        <v>1</v>
      </c>
      <c r="G644" s="31">
        <v>72785.14</v>
      </c>
      <c r="H644" s="31">
        <v>72785.14</v>
      </c>
    </row>
    <row r="645" spans="1:8">
      <c r="A645" s="35" t="s">
        <v>1730</v>
      </c>
      <c r="B645" s="36" t="s">
        <v>1731</v>
      </c>
      <c r="C645" s="37" t="s">
        <v>1732</v>
      </c>
      <c r="D645" s="36" t="s">
        <v>26</v>
      </c>
      <c r="E645" s="36" t="s">
        <v>22</v>
      </c>
      <c r="F645" s="38">
        <v>1</v>
      </c>
      <c r="G645" s="39">
        <v>3151.67</v>
      </c>
      <c r="H645" s="40">
        <v>3151.67</v>
      </c>
    </row>
    <row r="646" spans="1:8" ht="16.5">
      <c r="A646" s="35" t="s">
        <v>1733</v>
      </c>
      <c r="B646" s="36" t="s">
        <v>1734</v>
      </c>
      <c r="C646" s="37" t="s">
        <v>1735</v>
      </c>
      <c r="D646" s="36" t="s">
        <v>26</v>
      </c>
      <c r="E646" s="36" t="s">
        <v>15</v>
      </c>
      <c r="F646" s="38">
        <v>44.86</v>
      </c>
      <c r="G646" s="39">
        <v>550</v>
      </c>
      <c r="H646" s="40">
        <v>24673</v>
      </c>
    </row>
    <row r="647" spans="1:8" ht="16.5">
      <c r="A647" s="35" t="s">
        <v>1736</v>
      </c>
      <c r="B647" s="36" t="s">
        <v>1737</v>
      </c>
      <c r="C647" s="37" t="s">
        <v>1738</v>
      </c>
      <c r="D647" s="36" t="s">
        <v>26</v>
      </c>
      <c r="E647" s="36" t="s">
        <v>15</v>
      </c>
      <c r="F647" s="38">
        <v>1.79</v>
      </c>
      <c r="G647" s="39">
        <v>550</v>
      </c>
      <c r="H647" s="40">
        <v>984.5</v>
      </c>
    </row>
    <row r="648" spans="1:8" ht="16.5">
      <c r="A648" s="35" t="s">
        <v>1739</v>
      </c>
      <c r="B648" s="36" t="s">
        <v>1740</v>
      </c>
      <c r="C648" s="37" t="s">
        <v>1741</v>
      </c>
      <c r="D648" s="36" t="s">
        <v>26</v>
      </c>
      <c r="E648" s="36" t="s">
        <v>15</v>
      </c>
      <c r="F648" s="38">
        <v>26.95</v>
      </c>
      <c r="G648" s="39">
        <v>650.96</v>
      </c>
      <c r="H648" s="40">
        <v>17543.37</v>
      </c>
    </row>
    <row r="649" spans="1:8">
      <c r="A649" s="35" t="s">
        <v>1742</v>
      </c>
      <c r="B649" s="36" t="s">
        <v>1743</v>
      </c>
      <c r="C649" s="37" t="s">
        <v>1744</v>
      </c>
      <c r="D649" s="36" t="s">
        <v>26</v>
      </c>
      <c r="E649" s="36" t="s">
        <v>15</v>
      </c>
      <c r="F649" s="38">
        <v>37.32</v>
      </c>
      <c r="G649" s="39">
        <v>203.97</v>
      </c>
      <c r="H649" s="40">
        <v>7612.16</v>
      </c>
    </row>
    <row r="650" spans="1:8" ht="16.5">
      <c r="A650" s="35" t="s">
        <v>1745</v>
      </c>
      <c r="B650" s="36" t="s">
        <v>1746</v>
      </c>
      <c r="C650" s="37" t="s">
        <v>1747</v>
      </c>
      <c r="D650" s="36" t="s">
        <v>14</v>
      </c>
      <c r="E650" s="36" t="s">
        <v>30</v>
      </c>
      <c r="F650" s="38">
        <v>70.150000000000006</v>
      </c>
      <c r="G650" s="39">
        <v>116.97</v>
      </c>
      <c r="H650" s="40">
        <v>8205.4500000000007</v>
      </c>
    </row>
    <row r="651" spans="1:8" ht="16.5">
      <c r="A651" s="35" t="s">
        <v>1748</v>
      </c>
      <c r="B651" s="36" t="s">
        <v>1749</v>
      </c>
      <c r="C651" s="37" t="s">
        <v>1750</v>
      </c>
      <c r="D651" s="36" t="s">
        <v>26</v>
      </c>
      <c r="E651" s="36" t="s">
        <v>30</v>
      </c>
      <c r="F651" s="38">
        <v>5.81</v>
      </c>
      <c r="G651" s="39">
        <v>116.97</v>
      </c>
      <c r="H651" s="40">
        <v>679.6</v>
      </c>
    </row>
    <row r="652" spans="1:8" ht="16.5">
      <c r="A652" s="35" t="s">
        <v>1751</v>
      </c>
      <c r="B652" s="36" t="s">
        <v>1752</v>
      </c>
      <c r="C652" s="37" t="s">
        <v>1753</v>
      </c>
      <c r="D652" s="36" t="s">
        <v>14</v>
      </c>
      <c r="E652" s="36" t="s">
        <v>22</v>
      </c>
      <c r="F652" s="38">
        <v>101</v>
      </c>
      <c r="G652" s="39">
        <v>35.93</v>
      </c>
      <c r="H652" s="40">
        <v>3628.93</v>
      </c>
    </row>
    <row r="653" spans="1:8">
      <c r="A653" s="35" t="s">
        <v>1754</v>
      </c>
      <c r="B653" s="36" t="s">
        <v>1755</v>
      </c>
      <c r="C653" s="37" t="s">
        <v>1756</v>
      </c>
      <c r="D653" s="36" t="s">
        <v>14</v>
      </c>
      <c r="E653" s="36" t="s">
        <v>30</v>
      </c>
      <c r="F653" s="38">
        <v>11.9</v>
      </c>
      <c r="G653" s="39">
        <v>210.07</v>
      </c>
      <c r="H653" s="40">
        <v>2499.83</v>
      </c>
    </row>
    <row r="654" spans="1:8">
      <c r="A654" s="35" t="s">
        <v>1757</v>
      </c>
      <c r="B654" s="36" t="s">
        <v>1758</v>
      </c>
      <c r="C654" s="37" t="s">
        <v>1759</v>
      </c>
      <c r="D654" s="36" t="s">
        <v>26</v>
      </c>
      <c r="E654" s="36" t="s">
        <v>15</v>
      </c>
      <c r="F654" s="38">
        <v>6.35</v>
      </c>
      <c r="G654" s="39">
        <v>599.47</v>
      </c>
      <c r="H654" s="40">
        <v>3806.63</v>
      </c>
    </row>
    <row r="655" spans="1:8" ht="20.100000000000001" customHeight="1">
      <c r="A655" s="32" t="s">
        <v>1760</v>
      </c>
      <c r="B655" s="33"/>
      <c r="C655" s="33" t="s">
        <v>1761</v>
      </c>
      <c r="D655" s="33"/>
      <c r="E655" s="33"/>
      <c r="F655" s="30">
        <v>1</v>
      </c>
      <c r="G655" s="31">
        <v>136339.96</v>
      </c>
      <c r="H655" s="31">
        <f>H656+H661+H670+H677+H682+H687+H689+H692+H698</f>
        <v>136339.95999999996</v>
      </c>
    </row>
    <row r="656" spans="1:8" ht="20.100000000000001" customHeight="1">
      <c r="A656" s="32" t="s">
        <v>1762</v>
      </c>
      <c r="B656" s="76" t="s">
        <v>42</v>
      </c>
      <c r="C656" s="76"/>
      <c r="D656" s="76"/>
      <c r="E656" s="76"/>
      <c r="F656" s="30">
        <v>1</v>
      </c>
      <c r="G656" s="31">
        <v>9256.01</v>
      </c>
      <c r="H656" s="31">
        <v>9256.01</v>
      </c>
    </row>
    <row r="657" spans="1:8" ht="24.75">
      <c r="A657" s="35" t="s">
        <v>1763</v>
      </c>
      <c r="B657" s="36" t="s">
        <v>51</v>
      </c>
      <c r="C657" s="37" t="s">
        <v>52</v>
      </c>
      <c r="D657" s="36" t="s">
        <v>14</v>
      </c>
      <c r="E657" s="36" t="s">
        <v>49</v>
      </c>
      <c r="F657" s="38">
        <v>70.2</v>
      </c>
      <c r="G657" s="39">
        <v>44.55</v>
      </c>
      <c r="H657" s="40">
        <v>3127.41</v>
      </c>
    </row>
    <row r="658" spans="1:8" ht="24.75">
      <c r="A658" s="35" t="s">
        <v>1764</v>
      </c>
      <c r="B658" s="36" t="s">
        <v>54</v>
      </c>
      <c r="C658" s="37" t="s">
        <v>55</v>
      </c>
      <c r="D658" s="36" t="s">
        <v>14</v>
      </c>
      <c r="E658" s="36" t="s">
        <v>49</v>
      </c>
      <c r="F658" s="38">
        <v>35.54</v>
      </c>
      <c r="G658" s="39">
        <v>57.13</v>
      </c>
      <c r="H658" s="40">
        <v>2030.4</v>
      </c>
    </row>
    <row r="659" spans="1:8" ht="16.5">
      <c r="A659" s="35" t="s">
        <v>1765</v>
      </c>
      <c r="B659" s="36" t="s">
        <v>57</v>
      </c>
      <c r="C659" s="37" t="s">
        <v>58</v>
      </c>
      <c r="D659" s="36" t="s">
        <v>14</v>
      </c>
      <c r="E659" s="36" t="s">
        <v>15</v>
      </c>
      <c r="F659" s="38">
        <v>196.47</v>
      </c>
      <c r="G659" s="39">
        <v>6.93</v>
      </c>
      <c r="H659" s="40">
        <v>1361.54</v>
      </c>
    </row>
    <row r="660" spans="1:8" ht="33">
      <c r="A660" s="35" t="s">
        <v>1766</v>
      </c>
      <c r="B660" s="36" t="s">
        <v>60</v>
      </c>
      <c r="C660" s="37" t="s">
        <v>61</v>
      </c>
      <c r="D660" s="36" t="s">
        <v>14</v>
      </c>
      <c r="E660" s="36" t="s">
        <v>49</v>
      </c>
      <c r="F660" s="38">
        <v>94.4</v>
      </c>
      <c r="G660" s="39">
        <v>28.99</v>
      </c>
      <c r="H660" s="40">
        <v>2736.66</v>
      </c>
    </row>
    <row r="661" spans="1:8" ht="20.100000000000001" customHeight="1">
      <c r="A661" s="32" t="s">
        <v>1767</v>
      </c>
      <c r="B661" s="76" t="s">
        <v>1768</v>
      </c>
      <c r="C661" s="76"/>
      <c r="D661" s="76"/>
      <c r="E661" s="76"/>
      <c r="F661" s="30">
        <v>1</v>
      </c>
      <c r="G661" s="31">
        <v>20813.689999999999</v>
      </c>
      <c r="H661" s="31">
        <v>20813.689999999999</v>
      </c>
    </row>
    <row r="662" spans="1:8" ht="16.5">
      <c r="A662" s="35" t="s">
        <v>1769</v>
      </c>
      <c r="B662" s="36" t="s">
        <v>78</v>
      </c>
      <c r="C662" s="37" t="s">
        <v>79</v>
      </c>
      <c r="D662" s="36" t="s">
        <v>14</v>
      </c>
      <c r="E662" s="36" t="s">
        <v>49</v>
      </c>
      <c r="F662" s="38">
        <v>3.9</v>
      </c>
      <c r="G662" s="39">
        <v>273.45</v>
      </c>
      <c r="H662" s="40">
        <v>1066.46</v>
      </c>
    </row>
    <row r="663" spans="1:8" ht="16.5">
      <c r="A663" s="35" t="s">
        <v>1770</v>
      </c>
      <c r="B663" s="36" t="s">
        <v>81</v>
      </c>
      <c r="C663" s="37" t="s">
        <v>82</v>
      </c>
      <c r="D663" s="36" t="s">
        <v>14</v>
      </c>
      <c r="E663" s="36" t="s">
        <v>15</v>
      </c>
      <c r="F663" s="38">
        <v>78</v>
      </c>
      <c r="G663" s="39">
        <v>43.38</v>
      </c>
      <c r="H663" s="40">
        <v>3383.64</v>
      </c>
    </row>
    <row r="664" spans="1:8" ht="16.5">
      <c r="A664" s="35" t="s">
        <v>1771</v>
      </c>
      <c r="B664" s="36" t="s">
        <v>84</v>
      </c>
      <c r="C664" s="37" t="s">
        <v>85</v>
      </c>
      <c r="D664" s="36" t="s">
        <v>14</v>
      </c>
      <c r="E664" s="36" t="s">
        <v>15</v>
      </c>
      <c r="F664" s="38">
        <v>46.4</v>
      </c>
      <c r="G664" s="39">
        <v>142.91</v>
      </c>
      <c r="H664" s="40">
        <v>6631.02</v>
      </c>
    </row>
    <row r="665" spans="1:8" ht="16.5">
      <c r="A665" s="35" t="s">
        <v>1772</v>
      </c>
      <c r="B665" s="36" t="s">
        <v>87</v>
      </c>
      <c r="C665" s="37" t="s">
        <v>88</v>
      </c>
      <c r="D665" s="36" t="s">
        <v>14</v>
      </c>
      <c r="E665" s="36" t="s">
        <v>89</v>
      </c>
      <c r="F665" s="38">
        <v>163.06</v>
      </c>
      <c r="G665" s="39">
        <v>14.53</v>
      </c>
      <c r="H665" s="40">
        <v>2369.2600000000002</v>
      </c>
    </row>
    <row r="666" spans="1:8" ht="16.5">
      <c r="A666" s="35" t="s">
        <v>1773</v>
      </c>
      <c r="B666" s="36" t="s">
        <v>91</v>
      </c>
      <c r="C666" s="37" t="s">
        <v>92</v>
      </c>
      <c r="D666" s="36" t="s">
        <v>14</v>
      </c>
      <c r="E666" s="36" t="s">
        <v>89</v>
      </c>
      <c r="F666" s="38">
        <v>146.11000000000001</v>
      </c>
      <c r="G666" s="39">
        <v>12.87</v>
      </c>
      <c r="H666" s="40">
        <v>1880.44</v>
      </c>
    </row>
    <row r="667" spans="1:8" ht="16.5">
      <c r="A667" s="35" t="s">
        <v>1774</v>
      </c>
      <c r="B667" s="36" t="s">
        <v>94</v>
      </c>
      <c r="C667" s="37" t="s">
        <v>95</v>
      </c>
      <c r="D667" s="36" t="s">
        <v>14</v>
      </c>
      <c r="E667" s="36" t="s">
        <v>89</v>
      </c>
      <c r="F667" s="38">
        <v>40.9</v>
      </c>
      <c r="G667" s="39">
        <v>17.39</v>
      </c>
      <c r="H667" s="40">
        <v>711.25</v>
      </c>
    </row>
    <row r="668" spans="1:8" ht="16.5">
      <c r="A668" s="35" t="s">
        <v>1775</v>
      </c>
      <c r="B668" s="36" t="s">
        <v>97</v>
      </c>
      <c r="C668" s="37" t="s">
        <v>98</v>
      </c>
      <c r="D668" s="36" t="s">
        <v>14</v>
      </c>
      <c r="E668" s="36" t="s">
        <v>49</v>
      </c>
      <c r="F668" s="38">
        <v>5.72</v>
      </c>
      <c r="G668" s="39">
        <v>834.2</v>
      </c>
      <c r="H668" s="40">
        <v>4771.62</v>
      </c>
    </row>
    <row r="669" spans="1:8" ht="20.100000000000001" customHeight="1">
      <c r="A669" s="32" t="s">
        <v>1776</v>
      </c>
      <c r="B669" s="76" t="s">
        <v>119</v>
      </c>
      <c r="C669" s="76"/>
      <c r="D669" s="76"/>
      <c r="E669" s="76"/>
      <c r="F669" s="30">
        <v>1</v>
      </c>
      <c r="G669" s="31">
        <v>41387.160000000003</v>
      </c>
      <c r="H669" s="31">
        <v>41387.160000000003</v>
      </c>
    </row>
    <row r="670" spans="1:8" ht="20.100000000000001" customHeight="1">
      <c r="A670" s="32" t="s">
        <v>1777</v>
      </c>
      <c r="B670" s="76" t="s">
        <v>121</v>
      </c>
      <c r="C670" s="76"/>
      <c r="D670" s="76"/>
      <c r="E670" s="76"/>
      <c r="F670" s="30">
        <v>1</v>
      </c>
      <c r="G670" s="31">
        <v>20800.34</v>
      </c>
      <c r="H670" s="31">
        <v>20800.34</v>
      </c>
    </row>
    <row r="671" spans="1:8" ht="16.5">
      <c r="A671" s="35" t="s">
        <v>1778</v>
      </c>
      <c r="B671" s="36" t="s">
        <v>78</v>
      </c>
      <c r="C671" s="37" t="s">
        <v>79</v>
      </c>
      <c r="D671" s="36" t="s">
        <v>14</v>
      </c>
      <c r="E671" s="36" t="s">
        <v>49</v>
      </c>
      <c r="F671" s="38">
        <v>5.92</v>
      </c>
      <c r="G671" s="39">
        <v>273.45</v>
      </c>
      <c r="H671" s="40">
        <v>1618.82</v>
      </c>
    </row>
    <row r="672" spans="1:8" ht="16.5">
      <c r="A672" s="35" t="s">
        <v>1779</v>
      </c>
      <c r="B672" s="36" t="s">
        <v>81</v>
      </c>
      <c r="C672" s="37" t="s">
        <v>82</v>
      </c>
      <c r="D672" s="36" t="s">
        <v>14</v>
      </c>
      <c r="E672" s="36" t="s">
        <v>15</v>
      </c>
      <c r="F672" s="38">
        <v>118.47</v>
      </c>
      <c r="G672" s="39">
        <v>43.38</v>
      </c>
      <c r="H672" s="40">
        <v>5139.2299999999996</v>
      </c>
    </row>
    <row r="673" spans="1:8" ht="16.5">
      <c r="A673" s="35" t="s">
        <v>1780</v>
      </c>
      <c r="B673" s="36" t="s">
        <v>125</v>
      </c>
      <c r="C673" s="37" t="s">
        <v>126</v>
      </c>
      <c r="D673" s="36" t="s">
        <v>14</v>
      </c>
      <c r="E673" s="36" t="s">
        <v>15</v>
      </c>
      <c r="F673" s="38">
        <v>74.819999999999993</v>
      </c>
      <c r="G673" s="39">
        <v>71.849999999999994</v>
      </c>
      <c r="H673" s="40">
        <v>5375.82</v>
      </c>
    </row>
    <row r="674" spans="1:8" ht="16.5">
      <c r="A674" s="35" t="s">
        <v>1781</v>
      </c>
      <c r="B674" s="36" t="s">
        <v>87</v>
      </c>
      <c r="C674" s="37" t="s">
        <v>88</v>
      </c>
      <c r="D674" s="36" t="s">
        <v>14</v>
      </c>
      <c r="E674" s="36" t="s">
        <v>89</v>
      </c>
      <c r="F674" s="38">
        <v>201.94</v>
      </c>
      <c r="G674" s="39">
        <v>14.53</v>
      </c>
      <c r="H674" s="40">
        <v>2934.19</v>
      </c>
    </row>
    <row r="675" spans="1:8" ht="16.5">
      <c r="A675" s="35" t="s">
        <v>1782</v>
      </c>
      <c r="B675" s="36" t="s">
        <v>94</v>
      </c>
      <c r="C675" s="37" t="s">
        <v>95</v>
      </c>
      <c r="D675" s="36" t="s">
        <v>14</v>
      </c>
      <c r="E675" s="36" t="s">
        <v>89</v>
      </c>
      <c r="F675" s="38">
        <v>72</v>
      </c>
      <c r="G675" s="39">
        <v>17.39</v>
      </c>
      <c r="H675" s="40">
        <v>1252.08</v>
      </c>
    </row>
    <row r="676" spans="1:8" ht="24.75">
      <c r="A676" s="35" t="s">
        <v>1783</v>
      </c>
      <c r="B676" s="36" t="s">
        <v>116</v>
      </c>
      <c r="C676" s="37" t="s">
        <v>117</v>
      </c>
      <c r="D676" s="36" t="s">
        <v>14</v>
      </c>
      <c r="E676" s="36" t="s">
        <v>49</v>
      </c>
      <c r="F676" s="38">
        <v>5.61</v>
      </c>
      <c r="G676" s="39">
        <v>798.61</v>
      </c>
      <c r="H676" s="40">
        <v>4480.2</v>
      </c>
    </row>
    <row r="677" spans="1:8" ht="20.100000000000001" customHeight="1">
      <c r="A677" s="32" t="s">
        <v>1784</v>
      </c>
      <c r="B677" s="76" t="s">
        <v>135</v>
      </c>
      <c r="C677" s="76"/>
      <c r="D677" s="76"/>
      <c r="E677" s="76"/>
      <c r="F677" s="30">
        <v>1</v>
      </c>
      <c r="G677" s="31">
        <v>9418.61</v>
      </c>
      <c r="H677" s="31">
        <v>9418.61</v>
      </c>
    </row>
    <row r="678" spans="1:8" ht="24.75">
      <c r="A678" s="35" t="s">
        <v>1785</v>
      </c>
      <c r="B678" s="36" t="s">
        <v>137</v>
      </c>
      <c r="C678" s="37" t="s">
        <v>138</v>
      </c>
      <c r="D678" s="36" t="s">
        <v>14</v>
      </c>
      <c r="E678" s="36" t="s">
        <v>15</v>
      </c>
      <c r="F678" s="38">
        <v>66.88</v>
      </c>
      <c r="G678" s="39">
        <v>51.8</v>
      </c>
      <c r="H678" s="40">
        <v>3464.38</v>
      </c>
    </row>
    <row r="679" spans="1:8" ht="16.5">
      <c r="A679" s="35" t="s">
        <v>1786</v>
      </c>
      <c r="B679" s="36" t="s">
        <v>140</v>
      </c>
      <c r="C679" s="37" t="s">
        <v>141</v>
      </c>
      <c r="D679" s="36" t="s">
        <v>14</v>
      </c>
      <c r="E679" s="36" t="s">
        <v>89</v>
      </c>
      <c r="F679" s="38">
        <v>205.34</v>
      </c>
      <c r="G679" s="39">
        <v>11</v>
      </c>
      <c r="H679" s="40">
        <v>2258.7399999999998</v>
      </c>
    </row>
    <row r="680" spans="1:8" ht="16.5">
      <c r="A680" s="35" t="s">
        <v>1787</v>
      </c>
      <c r="B680" s="36" t="s">
        <v>146</v>
      </c>
      <c r="C680" s="37" t="s">
        <v>147</v>
      </c>
      <c r="D680" s="36" t="s">
        <v>14</v>
      </c>
      <c r="E680" s="36" t="s">
        <v>89</v>
      </c>
      <c r="F680" s="38">
        <v>92.03</v>
      </c>
      <c r="G680" s="39">
        <v>14.47</v>
      </c>
      <c r="H680" s="40">
        <v>1331.67</v>
      </c>
    </row>
    <row r="681" spans="1:8" ht="16.5">
      <c r="A681" s="35" t="s">
        <v>1788</v>
      </c>
      <c r="B681" s="36" t="s">
        <v>149</v>
      </c>
      <c r="C681" s="37" t="s">
        <v>150</v>
      </c>
      <c r="D681" s="36" t="s">
        <v>26</v>
      </c>
      <c r="E681" s="36" t="s">
        <v>49</v>
      </c>
      <c r="F681" s="38">
        <v>3.19</v>
      </c>
      <c r="G681" s="39">
        <v>741.01</v>
      </c>
      <c r="H681" s="40">
        <v>2363.8200000000002</v>
      </c>
    </row>
    <row r="682" spans="1:8" ht="20.100000000000001" customHeight="1">
      <c r="A682" s="32" t="s">
        <v>1789</v>
      </c>
      <c r="B682" s="76" t="s">
        <v>152</v>
      </c>
      <c r="C682" s="76"/>
      <c r="D682" s="76"/>
      <c r="E682" s="76"/>
      <c r="F682" s="30">
        <v>1</v>
      </c>
      <c r="G682" s="31">
        <v>11168.21</v>
      </c>
      <c r="H682" s="31">
        <v>11168.21</v>
      </c>
    </row>
    <row r="683" spans="1:8" ht="24.75">
      <c r="A683" s="35" t="s">
        <v>1790</v>
      </c>
      <c r="B683" s="36" t="s">
        <v>154</v>
      </c>
      <c r="C683" s="37" t="s">
        <v>155</v>
      </c>
      <c r="D683" s="36" t="s">
        <v>14</v>
      </c>
      <c r="E683" s="36" t="s">
        <v>15</v>
      </c>
      <c r="F683" s="38">
        <v>67.34</v>
      </c>
      <c r="G683" s="39">
        <v>74.06</v>
      </c>
      <c r="H683" s="40">
        <v>4987.2</v>
      </c>
    </row>
    <row r="684" spans="1:8" ht="16.5">
      <c r="A684" s="35" t="s">
        <v>1791</v>
      </c>
      <c r="B684" s="36" t="s">
        <v>157</v>
      </c>
      <c r="C684" s="37" t="s">
        <v>158</v>
      </c>
      <c r="D684" s="36" t="s">
        <v>14</v>
      </c>
      <c r="E684" s="36" t="s">
        <v>89</v>
      </c>
      <c r="F684" s="38">
        <v>202.7</v>
      </c>
      <c r="G684" s="39">
        <v>12.42</v>
      </c>
      <c r="H684" s="40">
        <v>2517.5300000000002</v>
      </c>
    </row>
    <row r="685" spans="1:8" ht="16.5">
      <c r="A685" s="35" t="s">
        <v>1792</v>
      </c>
      <c r="B685" s="36" t="s">
        <v>146</v>
      </c>
      <c r="C685" s="37" t="s">
        <v>147</v>
      </c>
      <c r="D685" s="36" t="s">
        <v>14</v>
      </c>
      <c r="E685" s="36" t="s">
        <v>89</v>
      </c>
      <c r="F685" s="38">
        <v>74.03</v>
      </c>
      <c r="G685" s="39">
        <v>14.47</v>
      </c>
      <c r="H685" s="40">
        <v>1071.21</v>
      </c>
    </row>
    <row r="686" spans="1:8" ht="24.75">
      <c r="A686" s="35" t="s">
        <v>1793</v>
      </c>
      <c r="B686" s="36" t="s">
        <v>163</v>
      </c>
      <c r="C686" s="37" t="s">
        <v>164</v>
      </c>
      <c r="D686" s="36" t="s">
        <v>26</v>
      </c>
      <c r="E686" s="36" t="s">
        <v>49</v>
      </c>
      <c r="F686" s="38">
        <v>3.49</v>
      </c>
      <c r="G686" s="39">
        <v>742.77</v>
      </c>
      <c r="H686" s="40">
        <v>2592.27</v>
      </c>
    </row>
    <row r="687" spans="1:8" ht="20.100000000000001" customHeight="1">
      <c r="A687" s="32" t="s">
        <v>1794</v>
      </c>
      <c r="B687" s="76" t="s">
        <v>425</v>
      </c>
      <c r="C687" s="76"/>
      <c r="D687" s="76"/>
      <c r="E687" s="76"/>
      <c r="F687" s="30">
        <v>1</v>
      </c>
      <c r="G687" s="31">
        <v>4007.76</v>
      </c>
      <c r="H687" s="31">
        <v>4007.76</v>
      </c>
    </row>
    <row r="688" spans="1:8">
      <c r="A688" s="35" t="s">
        <v>1795</v>
      </c>
      <c r="B688" s="36" t="s">
        <v>427</v>
      </c>
      <c r="C688" s="37" t="s">
        <v>428</v>
      </c>
      <c r="D688" s="36" t="s">
        <v>26</v>
      </c>
      <c r="E688" s="36" t="s">
        <v>15</v>
      </c>
      <c r="F688" s="38">
        <v>93.53</v>
      </c>
      <c r="G688" s="39">
        <v>42.85</v>
      </c>
      <c r="H688" s="40">
        <v>4007.76</v>
      </c>
    </row>
    <row r="689" spans="1:8" ht="20.100000000000001" customHeight="1">
      <c r="A689" s="32" t="s">
        <v>1796</v>
      </c>
      <c r="B689" s="76" t="s">
        <v>1797</v>
      </c>
      <c r="C689" s="76"/>
      <c r="D689" s="76"/>
      <c r="E689" s="76"/>
      <c r="F689" s="30">
        <v>1</v>
      </c>
      <c r="G689" s="31">
        <v>20540.099999999999</v>
      </c>
      <c r="H689" s="31">
        <v>20540.099999999999</v>
      </c>
    </row>
    <row r="690" spans="1:8" ht="24.75">
      <c r="A690" s="35" t="s">
        <v>1798</v>
      </c>
      <c r="B690" s="36" t="s">
        <v>229</v>
      </c>
      <c r="C690" s="37" t="s">
        <v>230</v>
      </c>
      <c r="D690" s="36" t="s">
        <v>14</v>
      </c>
      <c r="E690" s="36" t="s">
        <v>15</v>
      </c>
      <c r="F690" s="38">
        <v>266.89</v>
      </c>
      <c r="G690" s="39">
        <v>70.790000000000006</v>
      </c>
      <c r="H690" s="40">
        <v>18893.14</v>
      </c>
    </row>
    <row r="691" spans="1:8" ht="16.5">
      <c r="A691" s="35" t="s">
        <v>1799</v>
      </c>
      <c r="B691" s="36" t="s">
        <v>241</v>
      </c>
      <c r="C691" s="37" t="s">
        <v>242</v>
      </c>
      <c r="D691" s="36" t="s">
        <v>14</v>
      </c>
      <c r="E691" s="36" t="s">
        <v>30</v>
      </c>
      <c r="F691" s="38">
        <v>129.58000000000001</v>
      </c>
      <c r="G691" s="39">
        <v>12.71</v>
      </c>
      <c r="H691" s="40">
        <v>1646.96</v>
      </c>
    </row>
    <row r="692" spans="1:8" ht="20.100000000000001" customHeight="1">
      <c r="A692" s="32" t="s">
        <v>1800</v>
      </c>
      <c r="B692" s="76" t="s">
        <v>1801</v>
      </c>
      <c r="C692" s="76"/>
      <c r="D692" s="76"/>
      <c r="E692" s="76"/>
      <c r="F692" s="30">
        <v>1</v>
      </c>
      <c r="G692" s="31">
        <v>31273.96</v>
      </c>
      <c r="H692" s="31">
        <v>31273.96</v>
      </c>
    </row>
    <row r="693" spans="1:8" ht="24.75">
      <c r="A693" s="35" t="s">
        <v>1802</v>
      </c>
      <c r="B693" s="36" t="s">
        <v>1803</v>
      </c>
      <c r="C693" s="37" t="s">
        <v>1804</v>
      </c>
      <c r="D693" s="36" t="s">
        <v>26</v>
      </c>
      <c r="E693" s="36" t="s">
        <v>15</v>
      </c>
      <c r="F693" s="38">
        <v>269.2</v>
      </c>
      <c r="G693" s="39">
        <v>7.51</v>
      </c>
      <c r="H693" s="40">
        <v>2021.69</v>
      </c>
    </row>
    <row r="694" spans="1:8" ht="24.75">
      <c r="A694" s="35" t="s">
        <v>1805</v>
      </c>
      <c r="B694" s="36" t="s">
        <v>1806</v>
      </c>
      <c r="C694" s="37" t="s">
        <v>1807</v>
      </c>
      <c r="D694" s="36" t="s">
        <v>26</v>
      </c>
      <c r="E694" s="36" t="s">
        <v>15</v>
      </c>
      <c r="F694" s="38">
        <v>269.2</v>
      </c>
      <c r="G694" s="39">
        <v>7.51</v>
      </c>
      <c r="H694" s="40">
        <v>2021.69</v>
      </c>
    </row>
    <row r="695" spans="1:8" ht="24.75">
      <c r="A695" s="35" t="s">
        <v>1808</v>
      </c>
      <c r="B695" s="36" t="s">
        <v>1809</v>
      </c>
      <c r="C695" s="37" t="s">
        <v>1810</v>
      </c>
      <c r="D695" s="36" t="s">
        <v>26</v>
      </c>
      <c r="E695" s="36" t="s">
        <v>15</v>
      </c>
      <c r="F695" s="38">
        <v>269.2</v>
      </c>
      <c r="G695" s="39">
        <v>43.48</v>
      </c>
      <c r="H695" s="40">
        <v>11704.82</v>
      </c>
    </row>
    <row r="696" spans="1:8" ht="24.75">
      <c r="A696" s="35" t="s">
        <v>1811</v>
      </c>
      <c r="B696" s="36" t="s">
        <v>1812</v>
      </c>
      <c r="C696" s="37" t="s">
        <v>1813</v>
      </c>
      <c r="D696" s="36" t="s">
        <v>26</v>
      </c>
      <c r="E696" s="36" t="s">
        <v>15</v>
      </c>
      <c r="F696" s="38">
        <v>269.2</v>
      </c>
      <c r="G696" s="39">
        <v>43.48</v>
      </c>
      <c r="H696" s="40">
        <v>11704.82</v>
      </c>
    </row>
    <row r="697" spans="1:8">
      <c r="A697" s="35" t="s">
        <v>1814</v>
      </c>
      <c r="B697" s="36" t="s">
        <v>422</v>
      </c>
      <c r="C697" s="37" t="s">
        <v>423</v>
      </c>
      <c r="D697" s="36" t="s">
        <v>14</v>
      </c>
      <c r="E697" s="36" t="s">
        <v>30</v>
      </c>
      <c r="F697" s="38">
        <v>85.08</v>
      </c>
      <c r="G697" s="39">
        <v>44.91</v>
      </c>
      <c r="H697" s="40">
        <v>3820.94</v>
      </c>
    </row>
    <row r="698" spans="1:8" ht="20.100000000000001" customHeight="1">
      <c r="A698" s="32" t="s">
        <v>1815</v>
      </c>
      <c r="B698" s="76" t="s">
        <v>1816</v>
      </c>
      <c r="C698" s="76"/>
      <c r="D698" s="76"/>
      <c r="E698" s="76"/>
      <c r="F698" s="30">
        <v>1</v>
      </c>
      <c r="G698" s="31">
        <v>9061.2800000000007</v>
      </c>
      <c r="H698" s="31">
        <v>9061.2800000000007</v>
      </c>
    </row>
    <row r="699" spans="1:8" ht="16.5">
      <c r="A699" s="35" t="s">
        <v>1817</v>
      </c>
      <c r="B699" s="36" t="s">
        <v>1818</v>
      </c>
      <c r="C699" s="37" t="s">
        <v>1819</v>
      </c>
      <c r="D699" s="36" t="s">
        <v>26</v>
      </c>
      <c r="E699" s="36" t="s">
        <v>15</v>
      </c>
      <c r="F699" s="38">
        <v>269.2</v>
      </c>
      <c r="G699" s="39">
        <v>16.829999999999998</v>
      </c>
      <c r="H699" s="40">
        <v>4530.6400000000003</v>
      </c>
    </row>
    <row r="700" spans="1:8" ht="16.5">
      <c r="A700" s="35" t="s">
        <v>1820</v>
      </c>
      <c r="B700" s="36" t="s">
        <v>1821</v>
      </c>
      <c r="C700" s="37" t="s">
        <v>1822</v>
      </c>
      <c r="D700" s="36" t="s">
        <v>26</v>
      </c>
      <c r="E700" s="36" t="s">
        <v>15</v>
      </c>
      <c r="F700" s="38">
        <v>269.2</v>
      </c>
      <c r="G700" s="39">
        <v>16.829999999999998</v>
      </c>
      <c r="H700" s="40">
        <v>4530.6400000000003</v>
      </c>
    </row>
    <row r="701" spans="1:8" ht="20.100000000000001" customHeight="1">
      <c r="A701" s="32" t="s">
        <v>1823</v>
      </c>
      <c r="B701" s="33"/>
      <c r="C701" s="33" t="s">
        <v>1824</v>
      </c>
      <c r="D701" s="33"/>
      <c r="E701" s="33"/>
      <c r="F701" s="30">
        <v>1</v>
      </c>
      <c r="G701" s="31">
        <v>25370.21</v>
      </c>
      <c r="H701" s="31">
        <v>25370.21</v>
      </c>
    </row>
    <row r="702" spans="1:8">
      <c r="A702" s="35" t="s">
        <v>1825</v>
      </c>
      <c r="B702" s="36" t="s">
        <v>1826</v>
      </c>
      <c r="C702" s="37" t="s">
        <v>1827</v>
      </c>
      <c r="D702" s="36" t="s">
        <v>26</v>
      </c>
      <c r="E702" s="36" t="s">
        <v>15</v>
      </c>
      <c r="F702" s="38">
        <v>961.87</v>
      </c>
      <c r="G702" s="39">
        <v>15.84</v>
      </c>
      <c r="H702" s="40">
        <v>15236.02</v>
      </c>
    </row>
    <row r="703" spans="1:8">
      <c r="A703" s="35" t="s">
        <v>1828</v>
      </c>
      <c r="B703" s="36" t="s">
        <v>1829</v>
      </c>
      <c r="C703" s="37" t="s">
        <v>1830</v>
      </c>
      <c r="D703" s="36" t="s">
        <v>26</v>
      </c>
      <c r="E703" s="36" t="s">
        <v>15</v>
      </c>
      <c r="F703" s="38">
        <v>961.87</v>
      </c>
      <c r="G703" s="39">
        <v>9.1</v>
      </c>
      <c r="H703" s="40">
        <v>8753.02</v>
      </c>
    </row>
    <row r="704" spans="1:8" ht="16.5">
      <c r="A704" s="35" t="s">
        <v>1831</v>
      </c>
      <c r="B704" s="36" t="s">
        <v>1832</v>
      </c>
      <c r="C704" s="37" t="s">
        <v>1833</v>
      </c>
      <c r="D704" s="36" t="s">
        <v>26</v>
      </c>
      <c r="E704" s="36" t="s">
        <v>22</v>
      </c>
      <c r="F704" s="38">
        <v>1</v>
      </c>
      <c r="G704" s="39">
        <v>1381.17</v>
      </c>
      <c r="H704" s="40">
        <v>1381.17</v>
      </c>
    </row>
    <row r="705" spans="1:10" ht="15" customHeight="1">
      <c r="A705" s="41"/>
      <c r="B705" s="41"/>
      <c r="C705" s="41"/>
      <c r="D705" s="41"/>
      <c r="E705" s="41"/>
      <c r="F705" s="80" t="s">
        <v>1834</v>
      </c>
      <c r="G705" s="80"/>
      <c r="H705" s="31">
        <f>TRUNC((H706*0.2312),2)</f>
        <v>662060.71</v>
      </c>
      <c r="J705" s="7"/>
    </row>
    <row r="706" spans="1:10" ht="15" customHeight="1">
      <c r="A706" s="1"/>
      <c r="B706" s="1"/>
      <c r="C706" s="1"/>
      <c r="D706" s="1"/>
      <c r="E706" s="1"/>
      <c r="F706" s="78" t="s">
        <v>1835</v>
      </c>
      <c r="G706" s="78"/>
      <c r="H706" s="3">
        <f>H701+H698+H692+H689+H687+H682+H677+H670+H661+H656+H644+H630+H626+H614+H608+H593+H591+H582+H579+H577+H569+H560+H553+H543+H540+H531+H524+H513+H501+H498+H487+H469+H459+H453+H420+H402+H399+H396+H360+H350+H346+H338+H315+H311+H308+H296+H293+H284+H239+H231+H228+H218+H213+H204+H190+H184+H167+H160+H153+H142+H140+H124+H118+H113+H106+H102+H97+H91+H89+H83+H77+H69+H61+H55+H46+H37+H29+H26+H17+H8</f>
        <v>2863584.4100000006</v>
      </c>
      <c r="J706" s="8"/>
    </row>
    <row r="707" spans="1:10" ht="15" customHeight="1" thickBot="1">
      <c r="A707" s="43"/>
      <c r="B707" s="43"/>
      <c r="C707" s="43"/>
      <c r="D707" s="43"/>
      <c r="E707" s="43"/>
      <c r="F707" s="78" t="s">
        <v>1836</v>
      </c>
      <c r="G707" s="78"/>
      <c r="H707" s="44">
        <f>H706+H705</f>
        <v>3525645.1200000006</v>
      </c>
      <c r="J707" s="8"/>
    </row>
    <row r="708" spans="1:10" ht="12.75" customHeight="1" thickBot="1">
      <c r="A708" s="72" t="s">
        <v>1870</v>
      </c>
      <c r="B708" s="73"/>
      <c r="C708" s="73"/>
      <c r="D708" s="73"/>
      <c r="E708" s="73" t="s">
        <v>1871</v>
      </c>
      <c r="F708" s="73"/>
      <c r="G708" s="74" t="s">
        <v>1872</v>
      </c>
      <c r="H708" s="75"/>
      <c r="J708" s="8"/>
    </row>
    <row r="709" spans="1:10" ht="15" customHeight="1">
      <c r="A709" s="1"/>
      <c r="B709" s="1"/>
      <c r="C709" s="1"/>
      <c r="D709" s="1"/>
      <c r="E709" s="1"/>
      <c r="F709" s="6"/>
      <c r="G709" s="6"/>
      <c r="H709" s="42"/>
      <c r="J709" s="8"/>
    </row>
    <row r="710" spans="1:10" ht="15" customHeight="1">
      <c r="A710" s="1"/>
      <c r="B710" s="1"/>
      <c r="C710" s="1"/>
      <c r="D710" s="1"/>
      <c r="E710" s="1"/>
      <c r="F710" s="6"/>
      <c r="G710" s="6"/>
      <c r="H710" s="42"/>
      <c r="J710" s="8"/>
    </row>
    <row r="711" spans="1:10" ht="15" customHeight="1">
      <c r="A711" s="1"/>
      <c r="B711" s="1"/>
      <c r="C711" s="1"/>
      <c r="D711" s="1"/>
      <c r="E711" s="1"/>
      <c r="F711" s="6"/>
      <c r="G711" s="6"/>
      <c r="H711" s="42"/>
      <c r="J711" s="8"/>
    </row>
    <row r="712" spans="1:10" ht="11.25" customHeight="1">
      <c r="A712" s="1"/>
      <c r="B712" s="1"/>
      <c r="C712" s="46" t="s">
        <v>1873</v>
      </c>
      <c r="D712" s="1"/>
      <c r="E712" s="81" t="s">
        <v>1876</v>
      </c>
      <c r="F712" s="81"/>
      <c r="G712" s="81"/>
      <c r="H712" s="42"/>
      <c r="J712" s="8"/>
    </row>
    <row r="713" spans="1:10" ht="11.25" customHeight="1">
      <c r="A713" s="1"/>
      <c r="B713" s="1"/>
      <c r="C713" s="47" t="s">
        <v>1874</v>
      </c>
      <c r="D713" s="1"/>
      <c r="E713" s="82" t="s">
        <v>1877</v>
      </c>
      <c r="F713" s="82"/>
      <c r="G713" s="82"/>
      <c r="H713" s="42"/>
      <c r="J713" s="8"/>
    </row>
    <row r="714" spans="1:10" ht="11.25" customHeight="1">
      <c r="A714" s="1"/>
      <c r="B714" s="1"/>
      <c r="C714" s="45" t="s">
        <v>1875</v>
      </c>
      <c r="D714" s="1"/>
      <c r="E714" s="1"/>
      <c r="F714" s="6"/>
      <c r="G714" s="6"/>
      <c r="H714" s="42"/>
      <c r="J714" s="8"/>
    </row>
    <row r="715" spans="1:10" ht="122.1" customHeight="1">
      <c r="A715" s="79" t="s">
        <v>1837</v>
      </c>
      <c r="B715" s="79"/>
      <c r="C715" s="79"/>
      <c r="D715" s="79"/>
      <c r="E715" s="79"/>
      <c r="F715" s="79"/>
      <c r="G715" s="79"/>
      <c r="H715" s="79"/>
    </row>
  </sheetData>
  <mergeCells count="89">
    <mergeCell ref="B669:E669"/>
    <mergeCell ref="B670:E670"/>
    <mergeCell ref="B677:E677"/>
    <mergeCell ref="B682:E682"/>
    <mergeCell ref="B687:E687"/>
    <mergeCell ref="F706:G706"/>
    <mergeCell ref="F707:G707"/>
    <mergeCell ref="A715:H715"/>
    <mergeCell ref="B689:E689"/>
    <mergeCell ref="B692:E692"/>
    <mergeCell ref="B698:E698"/>
    <mergeCell ref="F705:G705"/>
    <mergeCell ref="E712:G712"/>
    <mergeCell ref="E713:G713"/>
    <mergeCell ref="B630:E630"/>
    <mergeCell ref="B656:E656"/>
    <mergeCell ref="B661:E661"/>
    <mergeCell ref="B608:E608"/>
    <mergeCell ref="B614:E614"/>
    <mergeCell ref="B626:E626"/>
    <mergeCell ref="B577:E577"/>
    <mergeCell ref="B579:E579"/>
    <mergeCell ref="B582:E582"/>
    <mergeCell ref="B591:E591"/>
    <mergeCell ref="B540:E540"/>
    <mergeCell ref="B543:E543"/>
    <mergeCell ref="B553:E553"/>
    <mergeCell ref="B560:E560"/>
    <mergeCell ref="B453:E453"/>
    <mergeCell ref="B459:E459"/>
    <mergeCell ref="B469:E469"/>
    <mergeCell ref="B487:E487"/>
    <mergeCell ref="B569:E569"/>
    <mergeCell ref="B498:E498"/>
    <mergeCell ref="B501:E501"/>
    <mergeCell ref="B513:E513"/>
    <mergeCell ref="B524:E524"/>
    <mergeCell ref="B531:E531"/>
    <mergeCell ref="B396:E396"/>
    <mergeCell ref="B399:E399"/>
    <mergeCell ref="B402:E402"/>
    <mergeCell ref="B420:E420"/>
    <mergeCell ref="B315:E315"/>
    <mergeCell ref="B338:E338"/>
    <mergeCell ref="B346:E346"/>
    <mergeCell ref="B350:E350"/>
    <mergeCell ref="B296:E296"/>
    <mergeCell ref="B308:E308"/>
    <mergeCell ref="B311:E311"/>
    <mergeCell ref="B231:E231"/>
    <mergeCell ref="B239:E239"/>
    <mergeCell ref="B284:E284"/>
    <mergeCell ref="B293:E293"/>
    <mergeCell ref="B204:E204"/>
    <mergeCell ref="B213:E213"/>
    <mergeCell ref="B218:E218"/>
    <mergeCell ref="B228:E228"/>
    <mergeCell ref="B167:E167"/>
    <mergeCell ref="B184:E184"/>
    <mergeCell ref="B190:E190"/>
    <mergeCell ref="B77:E77"/>
    <mergeCell ref="B124:E124"/>
    <mergeCell ref="B140:E140"/>
    <mergeCell ref="B142:E142"/>
    <mergeCell ref="B102:E102"/>
    <mergeCell ref="B106:E106"/>
    <mergeCell ref="B113:E113"/>
    <mergeCell ref="B118:E118"/>
    <mergeCell ref="A2:H2"/>
    <mergeCell ref="A708:D708"/>
    <mergeCell ref="E708:F708"/>
    <mergeCell ref="G708:H708"/>
    <mergeCell ref="B26:E26"/>
    <mergeCell ref="B29:E29"/>
    <mergeCell ref="B37:E37"/>
    <mergeCell ref="B46:E46"/>
    <mergeCell ref="B6:G6"/>
    <mergeCell ref="B89:E89"/>
    <mergeCell ref="B91:E91"/>
    <mergeCell ref="B97:E97"/>
    <mergeCell ref="B55:E55"/>
    <mergeCell ref="B61:E61"/>
    <mergeCell ref="B68:E68"/>
    <mergeCell ref="B69:E69"/>
    <mergeCell ref="A4:D4"/>
    <mergeCell ref="G4:H4"/>
    <mergeCell ref="G5:H5"/>
    <mergeCell ref="E3:H3"/>
    <mergeCell ref="A3:D3"/>
  </mergeCells>
  <phoneticPr fontId="6" type="noConversion"/>
  <pageMargins left="0" right="0" top="0" bottom="0" header="0" footer="0"/>
  <pageSetup scale="84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CRONOGRAMA (2)</vt:lpstr>
      <vt:lpstr>PLANILHA ORIGINAL</vt:lpstr>
      <vt:lpstr>'CRONOGRAMA (2)'!Area_de_impressao</vt:lpstr>
      <vt:lpstr>'PLANILHA ORIGINAL'!Area_de_impressao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2026-04-22T12:18:39Z</dcterms:created>
  <dcterms:modified xsi:type="dcterms:W3CDTF">2026-04-24T09:50:32Z</dcterms:modified>
</cp:coreProperties>
</file>