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sigs" ContentType="application/vnd.openxmlformats-package.digital-signature-origin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erfil\antonio.carlos\Desktop\"/>
    </mc:Choice>
  </mc:AlternateContent>
  <bookViews>
    <workbookView xWindow="0" yWindow="0" windowWidth="21600" windowHeight="9300"/>
  </bookViews>
  <sheets>
    <sheet name="Planilha Custos" sheetId="16" r:id="rId1"/>
  </sheets>
  <definedNames>
    <definedName name="_xlnm.Print_Area" localSheetId="0">'Planilha Custos'!$A$3:$H$50</definedName>
    <definedName name="DESONERACAO" hidden="1">IF(OR(Import.Desoneracao="DESONERADO",Import.Desoneracao="SIM"),"SIM","NÃO")</definedName>
    <definedName name="Import.Desoneracao" hidden="1">#N/A</definedName>
    <definedName name="ORÇAMENTO.BancoRef" localSheetId="0" hidden="1">'Planilha Custos'!$F$8</definedName>
    <definedName name="ORÇAMENTO.BancoRef" hidden="1">#REF!</definedName>
    <definedName name="ORÇAMENTO.CustoUnitario" localSheetId="0" hidden="1">ROUND('Planilha Custos'!$O1,15-13*'Planilha Custos'!$Z$8)</definedName>
    <definedName name="ORÇAMENTO.CustoUnitario" hidden="1">ROUND(#REF!,15-13*#REF!)</definedName>
    <definedName name="ORÇAMENTO.PrecoUnitarioLicitado" localSheetId="0" hidden="1">'Planilha Custos'!$AF1</definedName>
    <definedName name="ORÇAMENTO.PrecoUnitarioLicitado" hidden="1">#REF!</definedName>
    <definedName name="REFERENCIA.Descricao" localSheetId="0" hidden="1">IF(ISNUMBER('Planilha Custos'!$Z1),OFFSET(INDIRECT('Planilha Custos'!ORÇAMENTO.BancoRef),'Planilha Custos'!$Z1-1,3,1),'Planilha Custos'!$Z1)</definedName>
    <definedName name="REFERENCIA.Descricao" hidden="1">IF(ISNUMBER(#REF!),OFFSET(INDIRECT(ORÇAMENTO.BancoRef),#REF!-1,3,1),#REF!)</definedName>
    <definedName name="REFERENCIA.Desonerado" localSheetId="0" hidden="1">IF(ISNUMBER('Planilha Custos'!$Z1),VALUE(OFFSET(INDIRECT('Planilha Custos'!ORÇAMENTO.BancoRef),'Planilha Custos'!$Z1-1,5,1)),0)</definedName>
    <definedName name="REFERENCIA.Desonerado" hidden="1">IF(ISNUMBER(#REF!),VALUE(OFFSET(INDIRECT(ORÇAMENTO.BancoRef),#REF!-1,5,1)),0)</definedName>
    <definedName name="REFERENCIA.NaoDesonerado" localSheetId="0" hidden="1">IF(ISNUMBER('Planilha Custos'!$Z1),VALUE(OFFSET(INDIRECT('Planilha Custos'!ORÇAMENTO.BancoRef),'Planilha Custos'!$Z1-1,6,1)),0)</definedName>
    <definedName name="REFERENCIA.NaoDesonerado" hidden="1">IF(ISNUMBER(#REF!),VALUE(OFFSET(INDIRECT(ORÇAMENTO.BancoRef),#REF!-1,6,1)),0)</definedName>
    <definedName name="REFERENCIA.Unidade" localSheetId="0" hidden="1">IF(ISNUMBER('Planilha Custos'!$Z1),OFFSET(INDIRECT('Planilha Custos'!ORÇAMENTO.BancoRef),'Planilha Custos'!$Z1-1,4,1),"-")</definedName>
    <definedName name="REFERENCIA.Unidade" hidden="1">IF(ISNUMBER(#REF!),OFFSET(INDIRECT(ORÇAMENTO.BancoRef),#REF!-1,4,1),"-")</definedName>
    <definedName name="TIPOORCAMENTO" hidden="1">#N/A</definedName>
  </definedNames>
  <calcPr calcId="162913"/>
</workbook>
</file>

<file path=xl/calcChain.xml><?xml version="1.0" encoding="utf-8"?>
<calcChain xmlns="http://schemas.openxmlformats.org/spreadsheetml/2006/main">
  <c r="H40" i="16" l="1"/>
  <c r="G39" i="16"/>
  <c r="H39" i="16"/>
  <c r="G22" i="16"/>
  <c r="H22" i="16"/>
  <c r="G17" i="16"/>
  <c r="H17" i="16"/>
  <c r="G38" i="16"/>
  <c r="H38" i="16"/>
  <c r="G37" i="16"/>
  <c r="H37" i="16"/>
  <c r="G36" i="16"/>
  <c r="H36" i="16"/>
  <c r="G21" i="16"/>
  <c r="H21" i="16"/>
  <c r="E33" i="16"/>
  <c r="G27" i="16"/>
  <c r="H27" i="16"/>
  <c r="G28" i="16"/>
  <c r="H28" i="16"/>
  <c r="G29" i="16"/>
  <c r="E29" i="16"/>
  <c r="G19" i="16"/>
  <c r="H19" i="16"/>
  <c r="G20" i="16"/>
  <c r="H20" i="16"/>
  <c r="G42" i="16"/>
  <c r="G33" i="16"/>
  <c r="H33" i="16"/>
  <c r="G32" i="16"/>
  <c r="H32" i="16"/>
  <c r="G26" i="16"/>
  <c r="H26" i="16"/>
  <c r="G16" i="16"/>
  <c r="H16" i="16"/>
  <c r="G18" i="16"/>
  <c r="H18" i="16"/>
  <c r="G15" i="16"/>
  <c r="H15" i="16"/>
  <c r="G13" i="16"/>
  <c r="G23" i="16"/>
  <c r="G11" i="16"/>
  <c r="H11" i="16"/>
  <c r="H42" i="16"/>
  <c r="H43" i="16"/>
  <c r="H41" i="16"/>
  <c r="H29" i="16"/>
  <c r="H35" i="16"/>
  <c r="H23" i="16"/>
  <c r="H30" i="16"/>
  <c r="H34" i="16"/>
  <c r="H24" i="16"/>
  <c r="G12" i="16"/>
  <c r="H12" i="16"/>
  <c r="H13" i="16"/>
  <c r="H9" i="16"/>
  <c r="H44" i="16"/>
</calcChain>
</file>

<file path=xl/sharedStrings.xml><?xml version="1.0" encoding="utf-8"?>
<sst xmlns="http://schemas.openxmlformats.org/spreadsheetml/2006/main" count="114" uniqueCount="94">
  <si>
    <t>ITEM</t>
  </si>
  <si>
    <t>DESCRIÇÃO</t>
  </si>
  <si>
    <t>UNIDADE</t>
  </si>
  <si>
    <t>CÓDIGO</t>
  </si>
  <si>
    <t>PREÇO TOTAL</t>
  </si>
  <si>
    <t>m2</t>
  </si>
  <si>
    <t>m3</t>
  </si>
  <si>
    <t>m</t>
  </si>
  <si>
    <t>SERVIÇOS PRELIMINARES</t>
  </si>
  <si>
    <t>Sub total</t>
  </si>
  <si>
    <t>SERVIÇOS FINAIS</t>
  </si>
  <si>
    <t>QUANT</t>
  </si>
  <si>
    <t xml:space="preserve">Limpeza Geral da Obra </t>
  </si>
  <si>
    <t>1.1</t>
  </si>
  <si>
    <t>1.2</t>
  </si>
  <si>
    <t>2.1</t>
  </si>
  <si>
    <t>Demolições e Remoções</t>
  </si>
  <si>
    <t>Canteiro de Obra</t>
  </si>
  <si>
    <t>1.2.1</t>
  </si>
  <si>
    <t>1.2.2</t>
  </si>
  <si>
    <t>1.2.3</t>
  </si>
  <si>
    <t>1.2.4</t>
  </si>
  <si>
    <t>1.1.1</t>
  </si>
  <si>
    <t>1.1.2</t>
  </si>
  <si>
    <t>2.1.1</t>
  </si>
  <si>
    <t>2.2</t>
  </si>
  <si>
    <t>2.2.1</t>
  </si>
  <si>
    <t>BDI:</t>
  </si>
  <si>
    <t xml:space="preserve">PLANILHA DE ORÇAMENTÁRIA DE CUSTOS </t>
  </si>
  <si>
    <t>PREÇO UNITÁRIO S/ BDI</t>
  </si>
  <si>
    <t>PREÇO UNITÁRIO C/ BDI</t>
  </si>
  <si>
    <t>Forma de Execução: Indireta</t>
  </si>
  <si>
    <t>Município: POMPÉU/MG</t>
  </si>
  <si>
    <t>ED-51125</t>
  </si>
  <si>
    <t>Fornecimento E Instalação De Placa De Obra Com Chapa Galvanizada E Estrutura De Madeira. Af_03/2022_Ps</t>
  </si>
  <si>
    <t>ED-50266</t>
  </si>
  <si>
    <t>2.2.2</t>
  </si>
  <si>
    <t>3.1</t>
  </si>
  <si>
    <t>%</t>
  </si>
  <si>
    <t xml:space="preserve">ANTÔNIO CARLOS NICOLAU                                                         </t>
  </si>
  <si>
    <t xml:space="preserve">ENGENHEIRO CIVIL - CREA/MG 148.345/D                                                                            </t>
  </si>
  <si>
    <t>Mobilização E Desmobilização De Obra Em Centro Urbano Ou Região Limítrofe Com Valor Até O Valor De 1.000.000,00</t>
  </si>
  <si>
    <t>ED-50392</t>
  </si>
  <si>
    <t>Cobertura fachada</t>
  </si>
  <si>
    <t>Calha/condutores</t>
  </si>
  <si>
    <t>ED-48512</t>
  </si>
  <si>
    <t>ED-48454</t>
  </si>
  <si>
    <t>ED-7565</t>
  </si>
  <si>
    <t>1.2.5</t>
  </si>
  <si>
    <t>t</t>
  </si>
  <si>
    <t>composição 1</t>
  </si>
  <si>
    <t>ED-48416</t>
  </si>
  <si>
    <t>2.1.2</t>
  </si>
  <si>
    <t>2.1.3</t>
  </si>
  <si>
    <t>2.1.4</t>
  </si>
  <si>
    <t>Projeto: REFORMA DO TELHADO DA CASA DA MULHER (prédio do Laboratório)</t>
  </si>
  <si>
    <r>
      <t>Planilha Referência:</t>
    </r>
    <r>
      <rPr>
        <sz val="11"/>
        <rFont val="Calibri"/>
        <family val="2"/>
      </rPr>
      <t xml:space="preserve"> SINAPI NOV./2024 e SETOP OUT./24</t>
    </r>
  </si>
  <si>
    <t>Endereço: GILBERTO CORDEIRO VALADARES, 500, CENTRO - POMPÉU</t>
  </si>
  <si>
    <t xml:space="preserve">Área MURO: 245,00m2 </t>
  </si>
  <si>
    <t>COBERTURA/CALHAS/CONDUTORES</t>
  </si>
  <si>
    <t>Prazo de Execução: 2 meses                                  Data: 28/01/2025</t>
  </si>
  <si>
    <t>u</t>
  </si>
  <si>
    <t>1.2.6</t>
  </si>
  <si>
    <t>ED-49935</t>
  </si>
  <si>
    <t>ED-50022</t>
  </si>
  <si>
    <t>Fornecimento E Assentamento De Tubo Pvc Rígido Soldável, Água Fria, Dn 50 Mm (1.1/2"), Inclusive Conexões</t>
  </si>
  <si>
    <t>Caixa D´Água De Polietileno, Capacidade De 500L, Inclusive Tampa, Torneira De Boia, Extravasor, Tubo De Limpeza E Acessórios, Exclusive Tubulação De Entrada/Saída De Água</t>
  </si>
  <si>
    <t>Furo Mecanizado Em Concreto, Com Perfuratriz, Para Instalações Elétricas, Diâmetros Maiores Que 75 Mm E Menores Ou Iguais A 150 Mm. Af_09/2023</t>
  </si>
  <si>
    <t>ED-50019</t>
  </si>
  <si>
    <t>Fornecimento E Assentamento De Tubo Pvc Rígido Soldável, Água Fria, Dn 25 Mm (3/4") , Inclusive Conexões</t>
  </si>
  <si>
    <t>3.2</t>
  </si>
  <si>
    <t>3.3</t>
  </si>
  <si>
    <t>Remoção Manual De Telha  Em Fibrocimento, Tipo Ondulada, Com Reaproveitamento, Inclusive Afastamento E Empilhamento, Exclusive Transporte E Retirada Do Material Removido Não Reaproveitável</t>
  </si>
  <si>
    <t>Remoção Manual De Engradamento Para Telha Tipo Metálica, Pvc Ou Fibrocimento, Com Reaproveitamento, Inclusive Afastamento E Empilhamento, Exclusive Transporte E Retirada Do Material Removido Não Reaproveitável</t>
  </si>
  <si>
    <t>Remoção Calhas E Rufos, De Forma Manual, Sem Reaproveitamento. Af_09/2023</t>
  </si>
  <si>
    <t>Transporte De Material Demolido Em Caçamba, Exclusive Carga Manual Ou Mecânica</t>
  </si>
  <si>
    <t>Carga E Descarga Manual De Materiais Diversos, Em Caminhão, Tração 4X2, Tipo Toco, Peso Bruto Total (Pbt) De 14.300Kg, Com Carroceria De Carga Seca, Com Capacidade De 7T, Inclusive Manobra, Exclusive Transporte</t>
  </si>
  <si>
    <t>Trama De Aço Composta Por Terças Para Telhados Para Telha Ondulada De Fibrocimento, Incluso Transporte Vertical.</t>
  </si>
  <si>
    <t>Telhamento Com Telha Ondulada De Fibrocimento E = 6 Mm, Com Recobrimento Lateral De 1/4 De Onda Para Telhado Com Inclinação Maior Que 10°, Com Até 2 Águas, Incluso Içamento. Af_07/2019</t>
  </si>
  <si>
    <t>Cumeeira Para Telha De Fibrocimento Ondulada E = 6 Mm, Incluso Acessórios De Fixação E Içamento. Af_07/2019</t>
  </si>
  <si>
    <t>Espigão Em Fibrocimento Para Telha Ondulada, Inclusive Acessórios Para Fixação, Fornecimento, Instalação E Içamento Manual Vertical</t>
  </si>
  <si>
    <t>Calha Em Chapa De Aço Galvanizado Número 24, Desenvolvimento De 100 Cm, Incluso Transporte Vertical. Af_07/2019</t>
  </si>
  <si>
    <t>Tubo Pvc, Série R, Água Pluvial, Dn 100 Mm, Fornecido E Instalado Em Condutores Verticais De Águas Pluviais. Af_06/2022</t>
  </si>
  <si>
    <t>composição 2</t>
  </si>
  <si>
    <t>Transporte vetical de engradamento para telhas e telhas de fibrocimento</t>
  </si>
  <si>
    <t>Transporte vetical de caixa de agua de cimento amianto</t>
  </si>
  <si>
    <t>composição 3</t>
  </si>
  <si>
    <t>1.2.7</t>
  </si>
  <si>
    <t>1.2.8</t>
  </si>
  <si>
    <t>4.1</t>
  </si>
  <si>
    <t>RESERVATÓRIO DE AGUA E DISTRIBUIÇÃO</t>
  </si>
  <si>
    <t>Registro De Esfera, Tipo Pvc Soldável Dn 50Mm (1.1/2"), Inclusive Volante Para Acionamento</t>
  </si>
  <si>
    <t>ED-50003</t>
  </si>
  <si>
    <t>3.4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</si>
</sst>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-* #,##0.00_-;\-* #,##0.00_-;_-* &quot;-&quot;??_-;_-@_-"/>
    <numFmt numFmtId="171" formatCode="_(* #,##0.00_);_(* \(#,##0.00\);_(* &quot;-&quot;??_);_(@_)"/>
    <numFmt numFmtId="177" formatCode="_(&quot;R$ &quot;* #,##0.00_);_(&quot;R$ &quot;* \(#,##0.00\);_(&quot;R$ &quot;* &quot;-&quot;??_);_(@_)"/>
    <numFmt numFmtId="183" formatCode="0.0000"/>
    <numFmt numFmtId="185" formatCode="0.00000000"/>
    <numFmt numFmtId="188" formatCode="#,##0.000"/>
    <numFmt numFmtId="208" formatCode="&quot;R$&quot;\ #,##0.00"/>
    <numFmt numFmtId="211" formatCode="_(* #,##0.00_);_(* \(#,##0.00\);_(* \-??_);_(@_)"/>
    <numFmt numFmtId="214" formatCode="_(&quot;R$&quot;\ * #,##0.00_);_(&quot;R$&quot;\ * \(#,##0.00\);_(&quot;R$&quot;\ * &quot;-&quot;??_);_(@_)"/>
    <numFmt numFmtId="220" formatCode="_-* #,##0.00_-;\-* #,##0.00_-;_-* \-??_-;_-@_-"/>
    <numFmt numFmtId="221" formatCode="_-&quot;R$ &quot;* #,##0.00_-;&quot;-R$ &quot;* #,##0.00_-;_-&quot;R$ &quot;* \-??_-;_-@_-"/>
    <numFmt numFmtId="222" formatCode="#,##0.00000"/>
  </numFmts>
  <fonts count="42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sz val="11"/>
      <name val="Calibri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sz val="8"/>
      <color rgb="FFFF0000"/>
      <name val="Calibri"/>
      <family val="2"/>
      <scheme val="minor"/>
    </font>
    <font>
      <sz val="7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8"/>
      <name val="Calibri"/>
      <family val="2"/>
      <scheme val="minor"/>
    </font>
    <font>
      <sz val="9"/>
      <color rgb="FFFF0000"/>
      <name val="Calibri"/>
      <family val="2"/>
      <scheme val="minor"/>
    </font>
    <font>
      <sz val="7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8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4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8" fillId="2" borderId="0" applyNumberFormat="0" applyBorder="0" applyAlignment="0" applyProtection="0"/>
    <xf numFmtId="0" fontId="9" fillId="11" borderId="1" applyNumberFormat="0" applyAlignment="0" applyProtection="0"/>
    <xf numFmtId="0" fontId="10" fillId="12" borderId="2" applyNumberFormat="0" applyAlignment="0" applyProtection="0"/>
    <xf numFmtId="0" fontId="11" fillId="0" borderId="3" applyNumberFormat="0" applyFill="0" applyAlignment="0" applyProtection="0"/>
    <xf numFmtId="0" fontId="7" fillId="9" borderId="0" applyNumberFormat="0" applyBorder="0" applyAlignment="0" applyProtection="0"/>
    <xf numFmtId="0" fontId="7" fillId="13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0" borderId="0" applyNumberFormat="0" applyBorder="0" applyAlignment="0" applyProtection="0"/>
    <xf numFmtId="0" fontId="12" fillId="3" borderId="1" applyNumberFormat="0" applyAlignment="0" applyProtection="0"/>
    <xf numFmtId="0" fontId="13" fillId="16" borderId="0" applyNumberFormat="0" applyBorder="0" applyAlignment="0" applyProtection="0"/>
    <xf numFmtId="214" fontId="26" fillId="0" borderId="0" applyFont="0" applyFill="0" applyBorder="0" applyAlignment="0" applyProtection="0"/>
    <xf numFmtId="221" fontId="4" fillId="0" borderId="0" applyFill="0" applyBorder="0" applyAlignment="0" applyProtection="0"/>
    <xf numFmtId="214" fontId="26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14" fillId="6" borderId="0" applyNumberFormat="0" applyBorder="0" applyAlignment="0" applyProtection="0"/>
    <xf numFmtId="4" fontId="4" fillId="0" borderId="4">
      <alignment vertical="justify"/>
    </xf>
    <xf numFmtId="0" fontId="26" fillId="0" borderId="0"/>
    <xf numFmtId="0" fontId="4" fillId="0" borderId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/>
    <xf numFmtId="0" fontId="26" fillId="0" borderId="0"/>
    <xf numFmtId="0" fontId="6" fillId="0" borderId="0"/>
    <xf numFmtId="0" fontId="4" fillId="0" borderId="0"/>
    <xf numFmtId="0" fontId="4" fillId="5" borderId="5" applyNumberFormat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4" fillId="0" borderId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5" fillId="11" borderId="6" applyNumberFormat="0" applyAlignment="0" applyProtection="0"/>
    <xf numFmtId="171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8" fillId="0" borderId="10" applyNumberFormat="0" applyFill="0" applyAlignment="0" applyProtection="0"/>
    <xf numFmtId="171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220" fontId="4" fillId="0" borderId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211" fontId="4" fillId="0" borderId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6" fillId="0" borderId="0" applyFont="0" applyFill="0" applyBorder="0" applyAlignment="0" applyProtection="0"/>
  </cellStyleXfs>
  <cellXfs count="126">
    <xf numFmtId="0" fontId="0" fillId="0" borderId="0" xfId="0"/>
    <xf numFmtId="0" fontId="27" fillId="0" borderId="0" xfId="0" applyFont="1" applyAlignment="1">
      <alignment vertical="center"/>
    </xf>
    <xf numFmtId="0" fontId="4" fillId="18" borderId="0" xfId="0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18" borderId="0" xfId="0" applyFont="1" applyFill="1" applyAlignment="1">
      <alignment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9" fillId="0" borderId="0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0" fillId="18" borderId="11" xfId="41" applyFont="1" applyFill="1" applyBorder="1" applyAlignment="1">
      <alignment horizontal="center" vertical="center"/>
    </xf>
    <xf numFmtId="49" fontId="30" fillId="18" borderId="12" xfId="41" applyNumberFormat="1" applyFont="1" applyFill="1" applyBorder="1" applyAlignment="1">
      <alignment horizontal="center" vertical="center" wrapText="1"/>
    </xf>
    <xf numFmtId="49" fontId="31" fillId="18" borderId="12" xfId="41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32" fillId="0" borderId="13" xfId="41" applyFont="1" applyFill="1" applyBorder="1" applyAlignment="1">
      <alignment vertical="center"/>
    </xf>
    <xf numFmtId="0" fontId="32" fillId="0" borderId="14" xfId="41" applyFont="1" applyFill="1" applyBorder="1" applyAlignment="1">
      <alignment vertical="center"/>
    </xf>
    <xf numFmtId="0" fontId="33" fillId="0" borderId="15" xfId="0" applyFont="1" applyFill="1" applyBorder="1" applyAlignment="1">
      <alignment horizontal="center" vertical="center"/>
    </xf>
    <xf numFmtId="0" fontId="33" fillId="0" borderId="16" xfId="0" applyFont="1" applyFill="1" applyBorder="1" applyAlignment="1">
      <alignment horizontal="center" vertical="center"/>
    </xf>
    <xf numFmtId="0" fontId="33" fillId="19" borderId="16" xfId="0" applyFont="1" applyFill="1" applyBorder="1" applyAlignment="1">
      <alignment horizontal="center" vertical="center" wrapText="1"/>
    </xf>
    <xf numFmtId="0" fontId="33" fillId="0" borderId="16" xfId="0" applyFont="1" applyFill="1" applyBorder="1" applyAlignment="1">
      <alignment horizontal="center" vertical="center" wrapText="1"/>
    </xf>
    <xf numFmtId="0" fontId="33" fillId="0" borderId="17" xfId="0" applyFont="1" applyFill="1" applyBorder="1" applyAlignment="1">
      <alignment horizontal="center" vertical="center" wrapText="1"/>
    </xf>
    <xf numFmtId="2" fontId="34" fillId="18" borderId="12" xfId="41" applyNumberFormat="1" applyFont="1" applyFill="1" applyBorder="1" applyAlignment="1">
      <alignment horizontal="center" vertical="center"/>
    </xf>
    <xf numFmtId="0" fontId="34" fillId="18" borderId="12" xfId="41" applyFont="1" applyFill="1" applyBorder="1" applyAlignment="1">
      <alignment vertical="center" wrapText="1"/>
    </xf>
    <xf numFmtId="0" fontId="35" fillId="20" borderId="11" xfId="41" applyFont="1" applyFill="1" applyBorder="1" applyAlignment="1">
      <alignment horizontal="center" vertical="center" wrapText="1"/>
    </xf>
    <xf numFmtId="2" fontId="34" fillId="17" borderId="12" xfId="0" applyNumberFormat="1" applyFont="1" applyFill="1" applyBorder="1" applyAlignment="1">
      <alignment horizontal="center" vertical="center"/>
    </xf>
    <xf numFmtId="0" fontId="34" fillId="18" borderId="11" xfId="41" quotePrefix="1" applyFont="1" applyFill="1" applyBorder="1" applyAlignment="1">
      <alignment horizontal="center" vertical="center" wrapText="1"/>
    </xf>
    <xf numFmtId="2" fontId="34" fillId="18" borderId="12" xfId="0" applyNumberFormat="1" applyFont="1" applyFill="1" applyBorder="1" applyAlignment="1">
      <alignment horizontal="center" vertical="center"/>
    </xf>
    <xf numFmtId="2" fontId="34" fillId="18" borderId="12" xfId="41" applyNumberFormat="1" applyFont="1" applyFill="1" applyBorder="1" applyAlignment="1">
      <alignment vertical="center"/>
    </xf>
    <xf numFmtId="0" fontId="36" fillId="18" borderId="11" xfId="0" applyFont="1" applyFill="1" applyBorder="1" applyAlignment="1">
      <alignment horizontal="center" vertical="center"/>
    </xf>
    <xf numFmtId="49" fontId="36" fillId="18" borderId="12" xfId="0" applyNumberFormat="1" applyFont="1" applyFill="1" applyBorder="1" applyAlignment="1">
      <alignment horizontal="center" vertical="center" wrapText="1"/>
    </xf>
    <xf numFmtId="0" fontId="35" fillId="18" borderId="12" xfId="0" applyFont="1" applyFill="1" applyBorder="1" applyAlignment="1">
      <alignment horizontal="right" vertical="center"/>
    </xf>
    <xf numFmtId="0" fontId="34" fillId="18" borderId="18" xfId="0" applyFont="1" applyFill="1" applyBorder="1" applyAlignment="1">
      <alignment horizontal="center" vertical="center"/>
    </xf>
    <xf numFmtId="2" fontId="35" fillId="18" borderId="19" xfId="0" applyNumberFormat="1" applyFont="1" applyFill="1" applyBorder="1" applyAlignment="1">
      <alignment vertical="center"/>
    </xf>
    <xf numFmtId="4" fontId="34" fillId="18" borderId="20" xfId="0" applyNumberFormat="1" applyFont="1" applyFill="1" applyBorder="1" applyAlignment="1">
      <alignment vertical="center" wrapText="1"/>
    </xf>
    <xf numFmtId="4" fontId="35" fillId="19" borderId="21" xfId="74" applyNumberFormat="1" applyFont="1" applyFill="1" applyBorder="1" applyAlignment="1">
      <alignment vertical="center" wrapText="1"/>
    </xf>
    <xf numFmtId="2" fontId="34" fillId="0" borderId="12" xfId="41" applyNumberFormat="1" applyFont="1" applyFill="1" applyBorder="1" applyAlignment="1">
      <alignment vertical="center"/>
    </xf>
    <xf numFmtId="0" fontId="33" fillId="21" borderId="11" xfId="41" applyFont="1" applyFill="1" applyBorder="1" applyAlignment="1">
      <alignment horizontal="center" vertical="center"/>
    </xf>
    <xf numFmtId="49" fontId="36" fillId="0" borderId="12" xfId="0" applyNumberFormat="1" applyFont="1" applyBorder="1" applyAlignment="1">
      <alignment horizontal="center" vertical="center" wrapText="1"/>
    </xf>
    <xf numFmtId="0" fontId="35" fillId="18" borderId="12" xfId="41" applyFont="1" applyFill="1" applyBorder="1" applyAlignment="1">
      <alignment horizontal="right" vertical="center"/>
    </xf>
    <xf numFmtId="0" fontId="34" fillId="18" borderId="0" xfId="41" applyFont="1" applyFill="1" applyBorder="1" applyAlignment="1">
      <alignment horizontal="center" vertical="center"/>
    </xf>
    <xf numFmtId="49" fontId="30" fillId="20" borderId="12" xfId="41" applyNumberFormat="1" applyFont="1" applyFill="1" applyBorder="1" applyAlignment="1">
      <alignment horizontal="center" vertical="center" wrapText="1"/>
    </xf>
    <xf numFmtId="2" fontId="35" fillId="20" borderId="22" xfId="41" applyNumberFormat="1" applyFont="1" applyFill="1" applyBorder="1" applyAlignment="1">
      <alignment vertical="center"/>
    </xf>
    <xf numFmtId="0" fontId="35" fillId="21" borderId="23" xfId="0" applyFont="1" applyFill="1" applyBorder="1" applyAlignment="1">
      <alignment horizontal="center" vertical="center"/>
    </xf>
    <xf numFmtId="49" fontId="34" fillId="21" borderId="24" xfId="0" applyNumberFormat="1" applyFont="1" applyFill="1" applyBorder="1" applyAlignment="1">
      <alignment horizontal="center" vertical="center" wrapText="1"/>
    </xf>
    <xf numFmtId="0" fontId="35" fillId="21" borderId="11" xfId="41" applyFont="1" applyFill="1" applyBorder="1" applyAlignment="1">
      <alignment horizontal="center" vertical="center"/>
    </xf>
    <xf numFmtId="49" fontId="34" fillId="21" borderId="12" xfId="41" applyNumberFormat="1" applyFont="1" applyFill="1" applyBorder="1" applyAlignment="1">
      <alignment horizontal="center" vertical="center" wrapText="1"/>
    </xf>
    <xf numFmtId="4" fontId="34" fillId="18" borderId="12" xfId="0" applyNumberFormat="1" applyFont="1" applyFill="1" applyBorder="1" applyAlignment="1">
      <alignment vertical="center" wrapText="1"/>
    </xf>
    <xf numFmtId="4" fontId="34" fillId="18" borderId="14" xfId="74" applyNumberFormat="1" applyFont="1" applyFill="1" applyBorder="1" applyAlignment="1">
      <alignment vertical="center" wrapText="1"/>
    </xf>
    <xf numFmtId="49" fontId="30" fillId="20" borderId="12" xfId="0" applyNumberFormat="1" applyFont="1" applyFill="1" applyBorder="1" applyAlignment="1">
      <alignment horizontal="center" vertical="center" wrapText="1"/>
    </xf>
    <xf numFmtId="0" fontId="35" fillId="20" borderId="25" xfId="41" applyFont="1" applyFill="1" applyBorder="1" applyAlignment="1">
      <alignment vertical="center" wrapText="1"/>
    </xf>
    <xf numFmtId="2" fontId="34" fillId="20" borderId="19" xfId="0" applyNumberFormat="1" applyFont="1" applyFill="1" applyBorder="1" applyAlignment="1">
      <alignment horizontal="center" vertical="center"/>
    </xf>
    <xf numFmtId="4" fontId="35" fillId="20" borderId="26" xfId="74" applyNumberFormat="1" applyFont="1" applyFill="1" applyBorder="1" applyAlignment="1">
      <alignment vertical="center" wrapText="1"/>
    </xf>
    <xf numFmtId="2" fontId="34" fillId="20" borderId="19" xfId="41" applyNumberFormat="1" applyFont="1" applyFill="1" applyBorder="1" applyAlignment="1">
      <alignment horizontal="center" vertical="center"/>
    </xf>
    <xf numFmtId="2" fontId="37" fillId="21" borderId="19" xfId="41" applyNumberFormat="1" applyFont="1" applyFill="1" applyBorder="1" applyAlignment="1">
      <alignment vertical="center"/>
    </xf>
    <xf numFmtId="2" fontId="37" fillId="20" borderId="19" xfId="41" applyNumberFormat="1" applyFont="1" applyFill="1" applyBorder="1" applyAlignment="1">
      <alignment vertical="center"/>
    </xf>
    <xf numFmtId="4" fontId="37" fillId="20" borderId="19" xfId="41" applyNumberFormat="1" applyFont="1" applyFill="1" applyBorder="1" applyAlignment="1">
      <alignment vertical="center" wrapText="1"/>
    </xf>
    <xf numFmtId="2" fontId="37" fillId="20" borderId="26" xfId="75" applyNumberFormat="1" applyFont="1" applyFill="1" applyBorder="1" applyAlignment="1">
      <alignment vertical="center" wrapText="1"/>
    </xf>
    <xf numFmtId="2" fontId="37" fillId="21" borderId="19" xfId="41" applyNumberFormat="1" applyFont="1" applyFill="1" applyBorder="1" applyAlignment="1">
      <alignment horizontal="center" vertical="center"/>
    </xf>
    <xf numFmtId="0" fontId="35" fillId="21" borderId="25" xfId="41" applyFont="1" applyFill="1" applyBorder="1" applyAlignment="1">
      <alignment vertical="center"/>
    </xf>
    <xf numFmtId="0" fontId="35" fillId="21" borderId="18" xfId="0" applyFont="1" applyFill="1" applyBorder="1" applyAlignment="1">
      <alignment vertical="center" wrapText="1"/>
    </xf>
    <xf numFmtId="2" fontId="34" fillId="21" borderId="27" xfId="0" applyNumberFormat="1" applyFont="1" applyFill="1" applyBorder="1" applyAlignment="1">
      <alignment horizontal="center" vertical="center"/>
    </xf>
    <xf numFmtId="2" fontId="34" fillId="21" borderId="22" xfId="0" applyNumberFormat="1" applyFont="1" applyFill="1" applyBorder="1" applyAlignment="1">
      <alignment vertical="center"/>
    </xf>
    <xf numFmtId="2" fontId="34" fillId="21" borderId="27" xfId="0" applyNumberFormat="1" applyFont="1" applyFill="1" applyBorder="1" applyAlignment="1">
      <alignment vertical="center"/>
    </xf>
    <xf numFmtId="4" fontId="34" fillId="21" borderId="27" xfId="0" applyNumberFormat="1" applyFont="1" applyFill="1" applyBorder="1" applyAlignment="1">
      <alignment vertical="center" wrapText="1"/>
    </xf>
    <xf numFmtId="0" fontId="36" fillId="0" borderId="11" xfId="0" applyFont="1" applyFill="1" applyBorder="1" applyAlignment="1">
      <alignment horizontal="center" vertical="center"/>
    </xf>
    <xf numFmtId="49" fontId="38" fillId="18" borderId="12" xfId="41" applyNumberFormat="1" applyFont="1" applyFill="1" applyBorder="1" applyAlignment="1">
      <alignment horizontal="center" vertical="center" wrapText="1"/>
    </xf>
    <xf numFmtId="0" fontId="36" fillId="18" borderId="12" xfId="41" applyNumberFormat="1" applyFont="1" applyFill="1" applyBorder="1" applyAlignment="1">
      <alignment horizontal="center" vertical="center" wrapText="1"/>
    </xf>
    <xf numFmtId="0" fontId="36" fillId="0" borderId="12" xfId="0" applyNumberFormat="1" applyFont="1" applyFill="1" applyBorder="1" applyAlignment="1">
      <alignment horizontal="center" vertical="center" wrapText="1"/>
    </xf>
    <xf numFmtId="2" fontId="35" fillId="0" borderId="12" xfId="41" applyNumberFormat="1" applyFont="1" applyFill="1" applyBorder="1" applyAlignment="1">
      <alignment vertical="center"/>
    </xf>
    <xf numFmtId="0" fontId="35" fillId="0" borderId="12" xfId="0" applyFont="1" applyBorder="1" applyAlignment="1">
      <alignment horizontal="right" vertical="center"/>
    </xf>
    <xf numFmtId="49" fontId="36" fillId="21" borderId="12" xfId="0" applyNumberFormat="1" applyFont="1" applyFill="1" applyBorder="1" applyAlignment="1">
      <alignment horizontal="center" vertical="center" wrapText="1"/>
    </xf>
    <xf numFmtId="0" fontId="39" fillId="0" borderId="0" xfId="0" applyFont="1" applyFill="1" applyBorder="1" applyAlignment="1">
      <alignment vertical="center"/>
    </xf>
    <xf numFmtId="0" fontId="34" fillId="0" borderId="12" xfId="0" applyFont="1" applyFill="1" applyBorder="1" applyAlignment="1">
      <alignment horizontal="left" vertical="center"/>
    </xf>
    <xf numFmtId="10" fontId="40" fillId="22" borderId="28" xfId="46" applyNumberFormat="1" applyFont="1" applyFill="1" applyBorder="1" applyAlignment="1">
      <alignment horizontal="center" vertical="center"/>
    </xf>
    <xf numFmtId="0" fontId="34" fillId="18" borderId="12" xfId="41" applyNumberFormat="1" applyFont="1" applyFill="1" applyBorder="1" applyAlignment="1">
      <alignment vertical="center"/>
    </xf>
    <xf numFmtId="0" fontId="38" fillId="18" borderId="12" xfId="41" applyNumberFormat="1" applyFont="1" applyFill="1" applyBorder="1" applyAlignment="1">
      <alignment horizontal="center" vertical="center" wrapText="1"/>
    </xf>
    <xf numFmtId="49" fontId="2" fillId="21" borderId="15" xfId="0" applyNumberFormat="1" applyFont="1" applyFill="1" applyBorder="1" applyAlignment="1">
      <alignment horizontal="center" vertical="center" wrapText="1"/>
    </xf>
    <xf numFmtId="49" fontId="2" fillId="21" borderId="16" xfId="0" applyNumberFormat="1" applyFont="1" applyFill="1" applyBorder="1" applyAlignment="1">
      <alignment horizontal="center" vertical="center" wrapText="1"/>
    </xf>
    <xf numFmtId="49" fontId="25" fillId="21" borderId="16" xfId="0" applyNumberFormat="1" applyFont="1" applyFill="1" applyBorder="1" applyAlignment="1">
      <alignment horizontal="center" vertical="center" wrapText="1"/>
    </xf>
    <xf numFmtId="208" fontId="3" fillId="21" borderId="17" xfId="0" applyNumberFormat="1" applyFont="1" applyFill="1" applyBorder="1" applyAlignment="1">
      <alignment horizontal="right" vertical="center" wrapText="1"/>
    </xf>
    <xf numFmtId="4" fontId="4" fillId="0" borderId="0" xfId="0" applyNumberFormat="1" applyFont="1" applyAlignment="1">
      <alignment vertical="center"/>
    </xf>
    <xf numFmtId="4" fontId="40" fillId="21" borderId="21" xfId="74" applyNumberFormat="1" applyFont="1" applyFill="1" applyBorder="1" applyAlignment="1">
      <alignment vertical="center" wrapText="1"/>
    </xf>
    <xf numFmtId="0" fontId="32" fillId="0" borderId="29" xfId="41" applyFont="1" applyFill="1" applyBorder="1" applyAlignment="1">
      <alignment vertical="center"/>
    </xf>
    <xf numFmtId="183" fontId="34" fillId="18" borderId="12" xfId="41" applyNumberFormat="1" applyFont="1" applyFill="1" applyBorder="1" applyAlignment="1">
      <alignment vertical="center"/>
    </xf>
    <xf numFmtId="183" fontId="34" fillId="18" borderId="12" xfId="46" applyNumberFormat="1" applyFont="1" applyFill="1" applyBorder="1" applyAlignment="1">
      <alignment vertical="center"/>
    </xf>
    <xf numFmtId="183" fontId="35" fillId="18" borderId="19" xfId="0" applyNumberFormat="1" applyFont="1" applyFill="1" applyBorder="1" applyAlignment="1">
      <alignment vertical="center"/>
    </xf>
    <xf numFmtId="183" fontId="34" fillId="20" borderId="19" xfId="41" applyNumberFormat="1" applyFont="1" applyFill="1" applyBorder="1" applyAlignment="1">
      <alignment vertical="center"/>
    </xf>
    <xf numFmtId="183" fontId="37" fillId="21" borderId="19" xfId="41" applyNumberFormat="1" applyFont="1" applyFill="1" applyBorder="1" applyAlignment="1">
      <alignment vertical="center"/>
    </xf>
    <xf numFmtId="183" fontId="35" fillId="18" borderId="22" xfId="41" applyNumberFormat="1" applyFont="1" applyFill="1" applyBorder="1" applyAlignment="1">
      <alignment vertical="center"/>
    </xf>
    <xf numFmtId="183" fontId="35" fillId="20" borderId="19" xfId="41" applyNumberFormat="1" applyFont="1" applyFill="1" applyBorder="1" applyAlignment="1">
      <alignment vertical="center"/>
    </xf>
    <xf numFmtId="183" fontId="34" fillId="0" borderId="12" xfId="0" applyNumberFormat="1" applyFont="1" applyFill="1" applyBorder="1" applyAlignment="1">
      <alignment vertical="center"/>
    </xf>
    <xf numFmtId="183" fontId="34" fillId="0" borderId="19" xfId="0" applyNumberFormat="1" applyFont="1" applyFill="1" applyBorder="1" applyAlignment="1">
      <alignment horizontal="center" vertical="center"/>
    </xf>
    <xf numFmtId="185" fontId="4" fillId="0" borderId="0" xfId="0" applyNumberFormat="1" applyFont="1" applyBorder="1" applyAlignment="1">
      <alignment vertical="center"/>
    </xf>
    <xf numFmtId="222" fontId="4" fillId="0" borderId="0" xfId="0" applyNumberFormat="1" applyFont="1" applyAlignment="1">
      <alignment vertical="center"/>
    </xf>
    <xf numFmtId="188" fontId="34" fillId="18" borderId="12" xfId="0" applyNumberFormat="1" applyFont="1" applyFill="1" applyBorder="1" applyAlignment="1">
      <alignment vertical="center" wrapText="1"/>
    </xf>
    <xf numFmtId="188" fontId="34" fillId="18" borderId="20" xfId="0" applyNumberFormat="1" applyFont="1" applyFill="1" applyBorder="1" applyAlignment="1">
      <alignment vertical="center" wrapText="1"/>
    </xf>
    <xf numFmtId="188" fontId="37" fillId="21" borderId="19" xfId="41" applyNumberFormat="1" applyFont="1" applyFill="1" applyBorder="1" applyAlignment="1">
      <alignment vertical="center" wrapText="1"/>
    </xf>
    <xf numFmtId="188" fontId="34" fillId="20" borderId="19" xfId="41" applyNumberFormat="1" applyFont="1" applyFill="1" applyBorder="1" applyAlignment="1">
      <alignment vertical="center" wrapText="1"/>
    </xf>
    <xf numFmtId="188" fontId="34" fillId="18" borderId="19" xfId="41" applyNumberFormat="1" applyFont="1" applyFill="1" applyBorder="1" applyAlignment="1">
      <alignment vertical="center" wrapText="1"/>
    </xf>
    <xf numFmtId="188" fontId="34" fillId="0" borderId="20" xfId="0" applyNumberFormat="1" applyFont="1" applyFill="1" applyBorder="1" applyAlignment="1">
      <alignment vertical="center"/>
    </xf>
    <xf numFmtId="49" fontId="36" fillId="0" borderId="12" xfId="0" applyNumberFormat="1" applyFont="1" applyFill="1" applyBorder="1" applyAlignment="1">
      <alignment horizontal="center" vertical="center" wrapText="1"/>
    </xf>
    <xf numFmtId="49" fontId="30" fillId="0" borderId="12" xfId="41" applyNumberFormat="1" applyFont="1" applyFill="1" applyBorder="1" applyAlignment="1">
      <alignment horizontal="center" vertical="center" wrapText="1"/>
    </xf>
    <xf numFmtId="183" fontId="34" fillId="0" borderId="12" xfId="41" applyNumberFormat="1" applyFont="1" applyFill="1" applyBorder="1" applyAlignment="1">
      <alignment vertical="center"/>
    </xf>
    <xf numFmtId="0" fontId="36" fillId="18" borderId="11" xfId="41" applyFont="1" applyFill="1" applyBorder="1" applyAlignment="1">
      <alignment horizontal="center" vertical="center"/>
    </xf>
    <xf numFmtId="49" fontId="36" fillId="18" borderId="12" xfId="41" applyNumberFormat="1" applyFont="1" applyFill="1" applyBorder="1" applyAlignment="1">
      <alignment horizontal="center" vertical="center" wrapText="1"/>
    </xf>
    <xf numFmtId="0" fontId="34" fillId="18" borderId="25" xfId="41" applyFont="1" applyFill="1" applyBorder="1" applyAlignment="1">
      <alignment horizontal="left" vertical="center" wrapText="1"/>
    </xf>
    <xf numFmtId="208" fontId="27" fillId="0" borderId="0" xfId="0" applyNumberFormat="1" applyFont="1" applyAlignment="1">
      <alignment vertical="center"/>
    </xf>
    <xf numFmtId="0" fontId="32" fillId="0" borderId="30" xfId="41" applyFont="1" applyFill="1" applyBorder="1" applyAlignment="1">
      <alignment horizontal="left" vertical="center"/>
    </xf>
    <xf numFmtId="0" fontId="32" fillId="0" borderId="31" xfId="41" applyFont="1" applyFill="1" applyBorder="1" applyAlignment="1">
      <alignment horizontal="left" vertical="center"/>
    </xf>
    <xf numFmtId="0" fontId="32" fillId="0" borderId="32" xfId="41" applyFont="1" applyFill="1" applyBorder="1" applyAlignment="1">
      <alignment horizontal="left" vertical="center"/>
    </xf>
    <xf numFmtId="0" fontId="32" fillId="0" borderId="33" xfId="41" applyFont="1" applyFill="1" applyBorder="1" applyAlignment="1">
      <alignment horizontal="left" vertical="center"/>
    </xf>
    <xf numFmtId="0" fontId="32" fillId="0" borderId="27" xfId="41" applyFont="1" applyFill="1" applyBorder="1" applyAlignment="1">
      <alignment horizontal="left" vertical="center"/>
    </xf>
    <xf numFmtId="0" fontId="32" fillId="0" borderId="34" xfId="41" applyFont="1" applyFill="1" applyBorder="1" applyAlignment="1">
      <alignment horizontal="left" vertical="center"/>
    </xf>
    <xf numFmtId="0" fontId="32" fillId="0" borderId="35" xfId="41" applyFont="1" applyFill="1" applyBorder="1" applyAlignment="1">
      <alignment horizontal="left" vertical="center"/>
    </xf>
    <xf numFmtId="0" fontId="32" fillId="0" borderId="19" xfId="41" applyFont="1" applyFill="1" applyBorder="1" applyAlignment="1">
      <alignment horizontal="left" vertical="center"/>
    </xf>
    <xf numFmtId="0" fontId="32" fillId="0" borderId="26" xfId="41" applyFont="1" applyFill="1" applyBorder="1" applyAlignment="1">
      <alignment horizontal="left" vertical="center"/>
    </xf>
    <xf numFmtId="0" fontId="41" fillId="21" borderId="36" xfId="41" applyFont="1" applyFill="1" applyBorder="1" applyAlignment="1">
      <alignment horizontal="center" vertical="center"/>
    </xf>
    <xf numFmtId="0" fontId="41" fillId="21" borderId="37" xfId="41" applyFont="1" applyFill="1" applyBorder="1" applyAlignment="1">
      <alignment horizontal="center" vertical="center"/>
    </xf>
    <xf numFmtId="0" fontId="41" fillId="21" borderId="38" xfId="41" applyFont="1" applyFill="1" applyBorder="1" applyAlignment="1">
      <alignment horizontal="center" vertical="center"/>
    </xf>
    <xf numFmtId="0" fontId="32" fillId="0" borderId="33" xfId="41" applyFont="1" applyBorder="1" applyAlignment="1">
      <alignment horizontal="left" vertical="center"/>
    </xf>
    <xf numFmtId="0" fontId="32" fillId="0" borderId="27" xfId="41" applyFont="1" applyBorder="1" applyAlignment="1">
      <alignment horizontal="left" vertical="center"/>
    </xf>
    <xf numFmtId="0" fontId="32" fillId="0" borderId="35" xfId="41" applyFont="1" applyBorder="1" applyAlignment="1">
      <alignment horizontal="left" vertical="center"/>
    </xf>
    <xf numFmtId="0" fontId="32" fillId="0" borderId="19" xfId="41" applyFont="1" applyBorder="1" applyAlignment="1">
      <alignment horizontal="left" vertical="center"/>
    </xf>
  </cellXfs>
  <cellStyles count="94">
    <cellStyle name="20% - Ênfase1 2" xfId="1"/>
    <cellStyle name="20% - Ênfase2 2" xfId="2"/>
    <cellStyle name="20% - Ênfase3 2" xfId="3"/>
    <cellStyle name="20% - Ênfase4 2" xfId="4"/>
    <cellStyle name="20% - Ênfase5 2" xfId="5"/>
    <cellStyle name="20% - Ênfase6 2" xfId="6"/>
    <cellStyle name="40% - Ênfase1 2" xfId="7"/>
    <cellStyle name="40% - Ênfase2 2" xfId="8"/>
    <cellStyle name="40% - Ênfase3 2" xfId="9"/>
    <cellStyle name="40% - Ênfase4 2" xfId="10"/>
    <cellStyle name="40% - Ênfase5 2" xfId="11"/>
    <cellStyle name="40% - Ênfase6 2" xfId="12"/>
    <cellStyle name="60% - Ênfase1 2" xfId="13"/>
    <cellStyle name="60% - Ênfase2 2" xfId="14"/>
    <cellStyle name="60% - Ênfase3 2" xfId="15"/>
    <cellStyle name="60% - Ênfase4 2" xfId="16"/>
    <cellStyle name="60% - Ênfase5 2" xfId="17"/>
    <cellStyle name="60% - Ênfase6 2" xfId="18"/>
    <cellStyle name="Bom 2" xfId="19"/>
    <cellStyle name="Cálculo 2" xfId="20"/>
    <cellStyle name="Célula de Verificação 2" xfId="21"/>
    <cellStyle name="Célula Vinculada 2" xfId="22"/>
    <cellStyle name="Ênfase1 2" xfId="23"/>
    <cellStyle name="Ênfase2 2" xfId="24"/>
    <cellStyle name="Ênfase3 2" xfId="25"/>
    <cellStyle name="Ênfase4 2" xfId="26"/>
    <cellStyle name="Ênfase5 2" xfId="27"/>
    <cellStyle name="Ênfase6 2" xfId="28"/>
    <cellStyle name="Entrada 2" xfId="29"/>
    <cellStyle name="Incorreto 2" xfId="30"/>
    <cellStyle name="Moeda 2" xfId="31"/>
    <cellStyle name="Moeda 2 2" xfId="32"/>
    <cellStyle name="Moeda 3" xfId="33"/>
    <cellStyle name="Moeda 3 2" xfId="34"/>
    <cellStyle name="Neutra 2" xfId="35"/>
    <cellStyle name="Normal" xfId="0" builtinId="0"/>
    <cellStyle name="Normal 10" xfId="36"/>
    <cellStyle name="Normal 2" xfId="37"/>
    <cellStyle name="Normal 2 2" xfId="38"/>
    <cellStyle name="Normal 2 3" xfId="39"/>
    <cellStyle name="Normal 2 4" xfId="40"/>
    <cellStyle name="Normal 3" xfId="41"/>
    <cellStyle name="Normal 3 2" xfId="42"/>
    <cellStyle name="Normal 3 2 2" xfId="43"/>
    <cellStyle name="Normal 4" xfId="44"/>
    <cellStyle name="Nota 2" xfId="45"/>
    <cellStyle name="Porcentagem" xfId="46" builtinId="5"/>
    <cellStyle name="Porcentagem 2" xfId="47"/>
    <cellStyle name="Porcentagem 2 2" xfId="48"/>
    <cellStyle name="Porcentagem 2 2 2" xfId="49"/>
    <cellStyle name="Porcentagem 2 3" xfId="50"/>
    <cellStyle name="Porcentagem 2 3 2" xfId="51"/>
    <cellStyle name="Porcentagem 3" xfId="52"/>
    <cellStyle name="Porcentagem 3 2" xfId="53"/>
    <cellStyle name="Porcentagem 3 2 2" xfId="54"/>
    <cellStyle name="Porcentagem 4" xfId="55"/>
    <cellStyle name="Porcentagem 5" xfId="56"/>
    <cellStyle name="Porcentagem 6" xfId="57"/>
    <cellStyle name="Saída 2" xfId="58"/>
    <cellStyle name="Separador de milhares 2" xfId="59"/>
    <cellStyle name="Separador de milhares 2 2" xfId="60"/>
    <cellStyle name="Separador de milhares 2 2 2" xfId="61"/>
    <cellStyle name="Separador de milhares 2 2 3" xfId="62"/>
    <cellStyle name="Separador de milhares 2 3" xfId="63"/>
    <cellStyle name="Separador de milhares 2 4" xfId="64"/>
    <cellStyle name="Separador de milhares 5" xfId="65"/>
    <cellStyle name="Texto de Aviso 2" xfId="66"/>
    <cellStyle name="Texto Explicativo 2" xfId="67"/>
    <cellStyle name="Título 1 2" xfId="68"/>
    <cellStyle name="Título 2 2" xfId="69"/>
    <cellStyle name="Título 3 2" xfId="70"/>
    <cellStyle name="Título 4 2" xfId="71"/>
    <cellStyle name="Título 5" xfId="72"/>
    <cellStyle name="Total 2" xfId="73"/>
    <cellStyle name="Vírgula" xfId="74" builtinId="3"/>
    <cellStyle name="Vírgula 2" xfId="75"/>
    <cellStyle name="Vírgula 2 2" xfId="76"/>
    <cellStyle name="Vírgula 2 2 2" xfId="77"/>
    <cellStyle name="Vírgula 2 3" xfId="78"/>
    <cellStyle name="Vírgula 2 3 2" xfId="79"/>
    <cellStyle name="Vírgula 2 4" xfId="80"/>
    <cellStyle name="Vírgula 2 5" xfId="81"/>
    <cellStyle name="Vírgula 2 6" xfId="82"/>
    <cellStyle name="Vírgula 3" xfId="83"/>
    <cellStyle name="Vírgula 3 2" xfId="84"/>
    <cellStyle name="Vírgula 3 3" xfId="85"/>
    <cellStyle name="Vírgula 3 4" xfId="86"/>
    <cellStyle name="Vírgula 3 5" xfId="87"/>
    <cellStyle name="Vírgula 4" xfId="88"/>
    <cellStyle name="Vírgula 4 2" xfId="89"/>
    <cellStyle name="Vírgula 4 3" xfId="90"/>
    <cellStyle name="Vírgula 5" xfId="91"/>
    <cellStyle name="Vírgula 5 2" xfId="92"/>
    <cellStyle name="Vírgula 6" xfId="9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114300</xdr:colOff>
      <xdr:row>53</xdr:row>
      <xdr:rowOff>85725</xdr:rowOff>
    </xdr:from>
    <xdr:ext cx="184731" cy="264560"/>
    <xdr:sp macro="" textlink="">
      <xdr:nvSpPr>
        <xdr:cNvPr id="2" name="CaixaDeTexto 1"/>
        <xdr:cNvSpPr txBox="1"/>
      </xdr:nvSpPr>
      <xdr:spPr>
        <a:xfrm>
          <a:off x="1228725" y="1014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t-B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  <pageSetUpPr fitToPage="1"/>
  </sheetPr>
  <dimension ref="A1:V56"/>
  <sheetViews>
    <sheetView showZeros="0" tabSelected="1" zoomScaleNormal="100" zoomScaleSheetLayoutView="100" workbookViewId="0">
      <pane ySplit="8" topLeftCell="A42" activePane="bottomLeft" state="frozen"/>
      <selection pane="bottomLeft" activeCell="C51" sqref="C51"/>
    </sheetView>
  </sheetViews>
  <sheetFormatPr defaultRowHeight="12.75" outlineLevelRow="1" x14ac:dyDescent="0.2"/>
  <cols>
    <col min="1" max="1" width="5.85546875" style="1" customWidth="1"/>
    <col min="2" max="2" width="10.85546875" style="9" customWidth="1"/>
    <col min="3" max="3" width="107" style="1" customWidth="1"/>
    <col min="4" max="4" width="8.28515625" style="1" customWidth="1"/>
    <col min="5" max="5" width="10.5703125" style="1" customWidth="1"/>
    <col min="6" max="6" width="10.140625" style="1" customWidth="1"/>
    <col min="7" max="7" width="10.42578125" style="1" customWidth="1"/>
    <col min="8" max="8" width="16.42578125" style="1" bestFit="1" customWidth="1"/>
    <col min="9" max="9" width="18.5703125" style="1" customWidth="1"/>
    <col min="10" max="10" width="15.7109375" style="1" customWidth="1"/>
    <col min="11" max="11" width="17.28515625" style="1" customWidth="1"/>
    <col min="12" max="12" width="9.140625" style="1"/>
    <col min="13" max="13" width="9.5703125" style="1" bestFit="1" customWidth="1"/>
    <col min="14" max="22" width="9.140625" style="1"/>
    <col min="23" max="23" width="6.140625" style="1" customWidth="1"/>
    <col min="24" max="24" width="13.42578125" style="1" customWidth="1"/>
    <col min="25" max="27" width="9.140625" style="1"/>
    <col min="28" max="28" width="18.42578125" style="1" customWidth="1"/>
    <col min="29" max="29" width="14" style="1" customWidth="1"/>
    <col min="30" max="30" width="18.140625" style="1" customWidth="1"/>
    <col min="31" max="31" width="21.140625" style="1" customWidth="1"/>
    <col min="32" max="16384" width="9.140625" style="1"/>
  </cols>
  <sheetData>
    <row r="1" spans="1:13" ht="13.5" hidden="1" thickBot="1" x14ac:dyDescent="0.25"/>
    <row r="2" spans="1:13" ht="13.5" hidden="1" thickBot="1" x14ac:dyDescent="0.25"/>
    <row r="3" spans="1:13" s="4" customFormat="1" ht="27" customHeight="1" thickBot="1" x14ac:dyDescent="0.25">
      <c r="A3" s="119" t="s">
        <v>28</v>
      </c>
      <c r="B3" s="120"/>
      <c r="C3" s="120"/>
      <c r="D3" s="120"/>
      <c r="E3" s="120"/>
      <c r="F3" s="120"/>
      <c r="G3" s="120"/>
      <c r="H3" s="121"/>
    </row>
    <row r="4" spans="1:13" s="4" customFormat="1" ht="15.75" customHeight="1" x14ac:dyDescent="0.2">
      <c r="A4" s="122" t="s">
        <v>32</v>
      </c>
      <c r="B4" s="123"/>
      <c r="C4" s="123"/>
      <c r="D4" s="113" t="s">
        <v>60</v>
      </c>
      <c r="E4" s="114"/>
      <c r="F4" s="114"/>
      <c r="G4" s="114"/>
      <c r="H4" s="115"/>
    </row>
    <row r="5" spans="1:13" s="4" customFormat="1" ht="16.5" customHeight="1" x14ac:dyDescent="0.2">
      <c r="A5" s="116" t="s">
        <v>55</v>
      </c>
      <c r="B5" s="117"/>
      <c r="C5" s="117"/>
      <c r="D5" s="116" t="s">
        <v>58</v>
      </c>
      <c r="E5" s="117"/>
      <c r="F5" s="117"/>
      <c r="G5" s="117"/>
      <c r="H5" s="118"/>
    </row>
    <row r="6" spans="1:13" s="4" customFormat="1" ht="16.5" customHeight="1" x14ac:dyDescent="0.2">
      <c r="A6" s="124" t="s">
        <v>57</v>
      </c>
      <c r="B6" s="125"/>
      <c r="C6" s="125"/>
      <c r="D6" s="85"/>
      <c r="E6" s="17"/>
      <c r="F6" s="17"/>
      <c r="G6" s="17"/>
      <c r="H6" s="18" t="s">
        <v>27</v>
      </c>
    </row>
    <row r="7" spans="1:13" s="4" customFormat="1" ht="17.25" customHeight="1" thickBot="1" x14ac:dyDescent="0.25">
      <c r="A7" s="110" t="s">
        <v>56</v>
      </c>
      <c r="B7" s="111"/>
      <c r="C7" s="111"/>
      <c r="D7" s="110" t="s">
        <v>31</v>
      </c>
      <c r="E7" s="111"/>
      <c r="F7" s="111"/>
      <c r="G7" s="112"/>
      <c r="H7" s="76">
        <v>0.29970000000000002</v>
      </c>
    </row>
    <row r="8" spans="1:13" s="4" customFormat="1" ht="34.5" thickBot="1" x14ac:dyDescent="0.25">
      <c r="A8" s="19" t="s">
        <v>0</v>
      </c>
      <c r="B8" s="20" t="s">
        <v>3</v>
      </c>
      <c r="C8" s="20" t="s">
        <v>1</v>
      </c>
      <c r="D8" s="20" t="s">
        <v>2</v>
      </c>
      <c r="E8" s="20" t="s">
        <v>11</v>
      </c>
      <c r="F8" s="21" t="s">
        <v>29</v>
      </c>
      <c r="G8" s="22" t="s">
        <v>30</v>
      </c>
      <c r="H8" s="23" t="s">
        <v>4</v>
      </c>
      <c r="I8" s="3"/>
      <c r="J8" s="3"/>
      <c r="K8" s="3"/>
      <c r="L8" s="3"/>
    </row>
    <row r="9" spans="1:13" s="4" customFormat="1" ht="16.899999999999999" customHeight="1" x14ac:dyDescent="0.2">
      <c r="A9" s="45">
        <v>1</v>
      </c>
      <c r="B9" s="46"/>
      <c r="C9" s="62" t="s">
        <v>8</v>
      </c>
      <c r="D9" s="63"/>
      <c r="E9" s="64"/>
      <c r="F9" s="65"/>
      <c r="G9" s="66"/>
      <c r="H9" s="84">
        <f>H13+H23</f>
        <v>14213.310000000001</v>
      </c>
      <c r="I9" s="3"/>
      <c r="J9" s="3"/>
      <c r="K9" s="3"/>
      <c r="L9" s="3"/>
    </row>
    <row r="10" spans="1:13" s="4" customFormat="1" ht="15" customHeight="1" outlineLevel="1" x14ac:dyDescent="0.2">
      <c r="A10" s="26" t="s">
        <v>13</v>
      </c>
      <c r="B10" s="43"/>
      <c r="C10" s="52" t="s">
        <v>17</v>
      </c>
      <c r="D10" s="53"/>
      <c r="E10" s="57"/>
      <c r="F10" s="57"/>
      <c r="G10" s="58">
        <v>0</v>
      </c>
      <c r="H10" s="59">
        <v>0</v>
      </c>
      <c r="I10" s="3"/>
      <c r="J10" s="3"/>
      <c r="K10" s="3"/>
      <c r="L10" s="3"/>
    </row>
    <row r="11" spans="1:13" s="4" customFormat="1" outlineLevel="1" x14ac:dyDescent="0.2">
      <c r="A11" s="28" t="s">
        <v>22</v>
      </c>
      <c r="B11" s="78">
        <v>103689</v>
      </c>
      <c r="C11" s="25" t="s">
        <v>34</v>
      </c>
      <c r="D11" s="24" t="s">
        <v>5</v>
      </c>
      <c r="E11" s="86">
        <v>4.5</v>
      </c>
      <c r="F11" s="30">
        <v>304.07</v>
      </c>
      <c r="G11" s="49">
        <f>ROUND(F11+(F11*H$7),2)</f>
        <v>395.2</v>
      </c>
      <c r="H11" s="50">
        <f>ROUND(G11*E11,2)</f>
        <v>1778.4</v>
      </c>
      <c r="I11" s="3"/>
      <c r="J11" s="3"/>
      <c r="K11" s="95"/>
      <c r="L11" s="3"/>
    </row>
    <row r="12" spans="1:13" s="4" customFormat="1" outlineLevel="1" x14ac:dyDescent="0.2">
      <c r="A12" s="28" t="s">
        <v>23</v>
      </c>
      <c r="B12" s="78" t="s">
        <v>42</v>
      </c>
      <c r="C12" s="25" t="s">
        <v>41</v>
      </c>
      <c r="D12" s="24" t="s">
        <v>38</v>
      </c>
      <c r="E12" s="87">
        <v>5.0000000000000001E-3</v>
      </c>
      <c r="F12" s="30"/>
      <c r="G12" s="49">
        <f>H11+H23+H24+H35+H41</f>
        <v>91468.46</v>
      </c>
      <c r="H12" s="50">
        <f>ROUND(G12*E12,2)</f>
        <v>457.34</v>
      </c>
      <c r="I12" s="3"/>
      <c r="J12" s="3"/>
      <c r="K12" s="95"/>
      <c r="L12" s="3"/>
    </row>
    <row r="13" spans="1:13" s="4" customFormat="1" ht="14.45" customHeight="1" outlineLevel="1" x14ac:dyDescent="0.2">
      <c r="A13" s="28"/>
      <c r="B13" s="13"/>
      <c r="C13" s="33" t="s">
        <v>9</v>
      </c>
      <c r="D13" s="34"/>
      <c r="E13" s="88"/>
      <c r="F13" s="35"/>
      <c r="G13" s="36">
        <f>F13+(F13*H$7)</f>
        <v>0</v>
      </c>
      <c r="H13" s="37">
        <f>SUM(H11:H12)</f>
        <v>2235.7400000000002</v>
      </c>
      <c r="I13" s="3"/>
      <c r="J13" s="3"/>
      <c r="K13" s="95"/>
      <c r="L13" s="3"/>
    </row>
    <row r="14" spans="1:13" s="4" customFormat="1" ht="14.45" customHeight="1" outlineLevel="1" x14ac:dyDescent="0.2">
      <c r="A14" s="26" t="s">
        <v>14</v>
      </c>
      <c r="B14" s="43"/>
      <c r="C14" s="52" t="s">
        <v>16</v>
      </c>
      <c r="D14" s="55"/>
      <c r="E14" s="89"/>
      <c r="F14" s="57"/>
      <c r="G14" s="58">
        <v>0</v>
      </c>
      <c r="H14" s="59">
        <v>0</v>
      </c>
      <c r="I14" s="3"/>
      <c r="J14" s="3"/>
      <c r="K14" s="95"/>
      <c r="L14" s="3"/>
    </row>
    <row r="15" spans="1:13" s="4" customFormat="1" ht="24" outlineLevel="1" x14ac:dyDescent="0.2">
      <c r="A15" s="28" t="s">
        <v>18</v>
      </c>
      <c r="B15" s="70" t="s">
        <v>45</v>
      </c>
      <c r="C15" s="25" t="s">
        <v>72</v>
      </c>
      <c r="D15" s="27" t="s">
        <v>5</v>
      </c>
      <c r="E15" s="86">
        <v>245</v>
      </c>
      <c r="F15" s="38">
        <v>11.79</v>
      </c>
      <c r="G15" s="97">
        <f t="shared" ref="G15:G22" si="0">ROUND(F15+(F15*H$7),2)</f>
        <v>15.32</v>
      </c>
      <c r="H15" s="50">
        <f t="shared" ref="H15:H22" si="1">ROUND(G15*E15,2)</f>
        <v>3753.4</v>
      </c>
      <c r="I15" s="3"/>
      <c r="J15" s="3"/>
      <c r="K15" s="95"/>
      <c r="L15" s="3"/>
      <c r="M15" s="96"/>
    </row>
    <row r="16" spans="1:13" s="4" customFormat="1" ht="24" outlineLevel="1" x14ac:dyDescent="0.2">
      <c r="A16" s="28" t="s">
        <v>19</v>
      </c>
      <c r="B16" s="70" t="s">
        <v>46</v>
      </c>
      <c r="C16" s="25" t="s">
        <v>73</v>
      </c>
      <c r="D16" s="27" t="s">
        <v>5</v>
      </c>
      <c r="E16" s="86">
        <v>245</v>
      </c>
      <c r="F16" s="38">
        <v>13.76</v>
      </c>
      <c r="G16" s="97">
        <f t="shared" si="0"/>
        <v>17.88</v>
      </c>
      <c r="H16" s="50">
        <f t="shared" si="1"/>
        <v>4380.6000000000004</v>
      </c>
      <c r="I16" s="3"/>
      <c r="J16" s="3"/>
      <c r="K16" s="95"/>
      <c r="L16" s="3"/>
      <c r="M16" s="96"/>
    </row>
    <row r="17" spans="1:13" s="4" customFormat="1" outlineLevel="1" x14ac:dyDescent="0.2">
      <c r="A17" s="28" t="s">
        <v>20</v>
      </c>
      <c r="B17" s="103" t="s">
        <v>83</v>
      </c>
      <c r="C17" s="25" t="s">
        <v>84</v>
      </c>
      <c r="D17" s="27" t="s">
        <v>5</v>
      </c>
      <c r="E17" s="86">
        <v>245</v>
      </c>
      <c r="F17" s="38">
        <v>6.7200000000000006</v>
      </c>
      <c r="G17" s="97">
        <f t="shared" si="0"/>
        <v>8.73</v>
      </c>
      <c r="H17" s="50">
        <f t="shared" si="1"/>
        <v>2138.85</v>
      </c>
      <c r="I17" s="3"/>
      <c r="J17" s="3"/>
      <c r="K17" s="95"/>
      <c r="L17" s="3"/>
      <c r="M17" s="96"/>
    </row>
    <row r="18" spans="1:13" s="4" customFormat="1" outlineLevel="1" x14ac:dyDescent="0.2">
      <c r="A18" s="28" t="s">
        <v>21</v>
      </c>
      <c r="B18" s="70">
        <v>104803</v>
      </c>
      <c r="C18" s="25" t="s">
        <v>74</v>
      </c>
      <c r="D18" s="27" t="s">
        <v>7</v>
      </c>
      <c r="E18" s="86">
        <v>62</v>
      </c>
      <c r="F18" s="38">
        <v>4.09</v>
      </c>
      <c r="G18" s="97">
        <f t="shared" si="0"/>
        <v>5.32</v>
      </c>
      <c r="H18" s="50">
        <f t="shared" si="1"/>
        <v>329.84</v>
      </c>
      <c r="I18" s="3"/>
      <c r="J18" s="2"/>
      <c r="K18" s="95"/>
      <c r="L18" s="3"/>
      <c r="M18" s="96"/>
    </row>
    <row r="19" spans="1:13" s="4" customFormat="1" outlineLevel="1" x14ac:dyDescent="0.2">
      <c r="A19" s="28" t="s">
        <v>48</v>
      </c>
      <c r="B19" s="70" t="s">
        <v>33</v>
      </c>
      <c r="C19" s="25" t="s">
        <v>75</v>
      </c>
      <c r="D19" s="27" t="s">
        <v>6</v>
      </c>
      <c r="E19" s="86">
        <v>6</v>
      </c>
      <c r="F19" s="38">
        <v>84</v>
      </c>
      <c r="G19" s="97">
        <f t="shared" si="0"/>
        <v>109.17</v>
      </c>
      <c r="H19" s="50">
        <f t="shared" si="1"/>
        <v>655.02</v>
      </c>
      <c r="I19" s="3"/>
      <c r="J19" s="2"/>
      <c r="K19" s="95"/>
      <c r="L19" s="3"/>
      <c r="M19" s="96"/>
    </row>
    <row r="20" spans="1:13" s="4" customFormat="1" ht="24" outlineLevel="1" x14ac:dyDescent="0.2">
      <c r="A20" s="28" t="s">
        <v>62</v>
      </c>
      <c r="B20" s="70" t="s">
        <v>47</v>
      </c>
      <c r="C20" s="25" t="s">
        <v>76</v>
      </c>
      <c r="D20" s="27" t="s">
        <v>49</v>
      </c>
      <c r="E20" s="86">
        <v>7</v>
      </c>
      <c r="F20" s="38">
        <v>26.73</v>
      </c>
      <c r="G20" s="97">
        <f t="shared" si="0"/>
        <v>34.74</v>
      </c>
      <c r="H20" s="50">
        <f t="shared" si="1"/>
        <v>243.18</v>
      </c>
      <c r="I20" s="3"/>
      <c r="J20" s="2"/>
      <c r="K20" s="95"/>
      <c r="L20" s="3"/>
      <c r="M20" s="96"/>
    </row>
    <row r="21" spans="1:13" s="4" customFormat="1" ht="24" outlineLevel="1" x14ac:dyDescent="0.2">
      <c r="A21" s="28" t="s">
        <v>87</v>
      </c>
      <c r="B21" s="70">
        <v>104778</v>
      </c>
      <c r="C21" s="25" t="s">
        <v>67</v>
      </c>
      <c r="D21" s="27" t="s">
        <v>61</v>
      </c>
      <c r="E21" s="86">
        <v>10</v>
      </c>
      <c r="F21" s="38">
        <v>8.0500000000000007</v>
      </c>
      <c r="G21" s="97">
        <f t="shared" si="0"/>
        <v>10.46</v>
      </c>
      <c r="H21" s="50">
        <f t="shared" si="1"/>
        <v>104.6</v>
      </c>
      <c r="I21" s="3"/>
      <c r="J21" s="2"/>
      <c r="K21" s="95"/>
      <c r="L21" s="3"/>
      <c r="M21" s="96"/>
    </row>
    <row r="22" spans="1:13" s="4" customFormat="1" outlineLevel="1" x14ac:dyDescent="0.2">
      <c r="A22" s="28" t="s">
        <v>88</v>
      </c>
      <c r="B22" s="70" t="s">
        <v>86</v>
      </c>
      <c r="C22" s="25" t="s">
        <v>85</v>
      </c>
      <c r="D22" s="27" t="s">
        <v>61</v>
      </c>
      <c r="E22" s="86">
        <v>4</v>
      </c>
      <c r="F22" s="38">
        <v>71.570000000000007</v>
      </c>
      <c r="G22" s="97">
        <f t="shared" si="0"/>
        <v>93.02</v>
      </c>
      <c r="H22" s="50">
        <f t="shared" si="1"/>
        <v>372.08</v>
      </c>
      <c r="I22" s="3"/>
      <c r="J22" s="2"/>
      <c r="K22" s="95"/>
      <c r="L22" s="3"/>
      <c r="M22" s="96"/>
    </row>
    <row r="23" spans="1:13" s="5" customFormat="1" outlineLevel="1" x14ac:dyDescent="0.2">
      <c r="A23" s="28"/>
      <c r="B23" s="32"/>
      <c r="C23" s="33" t="s">
        <v>9</v>
      </c>
      <c r="D23" s="34"/>
      <c r="E23" s="88"/>
      <c r="F23" s="35"/>
      <c r="G23" s="98">
        <f>F23+(F23*H$7)</f>
        <v>0</v>
      </c>
      <c r="H23" s="37">
        <f>SUM(H15:H22)</f>
        <v>11977.570000000002</v>
      </c>
      <c r="I23" s="2"/>
      <c r="J23" s="2"/>
      <c r="K23" s="95"/>
      <c r="L23" s="2"/>
      <c r="M23" s="96"/>
    </row>
    <row r="24" spans="1:13" s="5" customFormat="1" x14ac:dyDescent="0.2">
      <c r="A24" s="47">
        <v>2</v>
      </c>
      <c r="B24" s="48"/>
      <c r="C24" s="61" t="s">
        <v>59</v>
      </c>
      <c r="D24" s="60"/>
      <c r="E24" s="90"/>
      <c r="F24" s="56"/>
      <c r="G24" s="99">
        <v>0</v>
      </c>
      <c r="H24" s="84">
        <f>H30+H34</f>
        <v>68538.28</v>
      </c>
      <c r="I24" s="2"/>
      <c r="J24" s="2"/>
      <c r="K24" s="95"/>
      <c r="L24" s="2"/>
      <c r="M24" s="96"/>
    </row>
    <row r="25" spans="1:13" s="5" customFormat="1" outlineLevel="1" x14ac:dyDescent="0.2">
      <c r="A25" s="26" t="s">
        <v>15</v>
      </c>
      <c r="B25" s="51"/>
      <c r="C25" s="52" t="s">
        <v>43</v>
      </c>
      <c r="D25" s="55"/>
      <c r="E25" s="92"/>
      <c r="F25" s="44"/>
      <c r="G25" s="100"/>
      <c r="H25" s="54"/>
      <c r="I25" s="2"/>
      <c r="J25" s="2"/>
      <c r="K25" s="95"/>
      <c r="L25" s="2"/>
      <c r="M25" s="96"/>
    </row>
    <row r="26" spans="1:13" s="5" customFormat="1" outlineLevel="1" x14ac:dyDescent="0.2">
      <c r="A26" s="28" t="s">
        <v>24</v>
      </c>
      <c r="B26" s="103" t="s">
        <v>50</v>
      </c>
      <c r="C26" s="25" t="s">
        <v>77</v>
      </c>
      <c r="D26" s="24" t="s">
        <v>5</v>
      </c>
      <c r="E26" s="86">
        <v>245</v>
      </c>
      <c r="F26" s="30">
        <v>105.13999999999997</v>
      </c>
      <c r="G26" s="97">
        <f>ROUND(F26+(F26*H$7),2)</f>
        <v>136.65</v>
      </c>
      <c r="H26" s="50">
        <f>ROUND(G26*E26,2)</f>
        <v>33479.25</v>
      </c>
      <c r="J26" s="2"/>
      <c r="K26" s="95"/>
      <c r="L26" s="2"/>
      <c r="M26" s="96"/>
    </row>
    <row r="27" spans="1:13" s="5" customFormat="1" ht="24" outlineLevel="1" x14ac:dyDescent="0.2">
      <c r="A27" s="28" t="s">
        <v>52</v>
      </c>
      <c r="B27" s="70">
        <v>94207</v>
      </c>
      <c r="C27" s="25" t="s">
        <v>78</v>
      </c>
      <c r="D27" s="24" t="s">
        <v>5</v>
      </c>
      <c r="E27" s="86">
        <v>245</v>
      </c>
      <c r="F27" s="30">
        <v>41.81</v>
      </c>
      <c r="G27" s="97">
        <f>ROUND(F27+(F27*H$7),2)</f>
        <v>54.34</v>
      </c>
      <c r="H27" s="50">
        <f>ROUND(G27*E27,2)</f>
        <v>13313.3</v>
      </c>
      <c r="J27" s="2"/>
      <c r="K27" s="95"/>
      <c r="L27" s="2"/>
      <c r="M27" s="96"/>
    </row>
    <row r="28" spans="1:13" s="5" customFormat="1" outlineLevel="1" x14ac:dyDescent="0.2">
      <c r="A28" s="28" t="s">
        <v>53</v>
      </c>
      <c r="B28" s="70">
        <v>94223</v>
      </c>
      <c r="C28" s="25" t="s">
        <v>79</v>
      </c>
      <c r="D28" s="24" t="s">
        <v>7</v>
      </c>
      <c r="E28" s="86">
        <v>5</v>
      </c>
      <c r="F28" s="30">
        <v>75.73</v>
      </c>
      <c r="G28" s="97">
        <f>ROUND(F28+(F28*H$7),2)</f>
        <v>98.43</v>
      </c>
      <c r="H28" s="50">
        <f>ROUND(G28*E28,2)</f>
        <v>492.15</v>
      </c>
      <c r="J28" s="2"/>
      <c r="K28" s="95"/>
      <c r="L28" s="2"/>
      <c r="M28" s="96"/>
    </row>
    <row r="29" spans="1:13" s="5" customFormat="1" ht="24" outlineLevel="1" x14ac:dyDescent="0.2">
      <c r="A29" s="28" t="s">
        <v>54</v>
      </c>
      <c r="B29" s="103" t="s">
        <v>51</v>
      </c>
      <c r="C29" s="25" t="s">
        <v>80</v>
      </c>
      <c r="D29" s="24" t="s">
        <v>7</v>
      </c>
      <c r="E29" s="86">
        <f>4*9.6</f>
        <v>38.4</v>
      </c>
      <c r="F29" s="30">
        <v>41.75</v>
      </c>
      <c r="G29" s="97">
        <f>ROUND(F29+(F29*H$7),2)</f>
        <v>54.26</v>
      </c>
      <c r="H29" s="50">
        <f>ROUND(G29*E29,2)</f>
        <v>2083.58</v>
      </c>
      <c r="J29" s="2"/>
      <c r="K29" s="95"/>
      <c r="L29" s="2"/>
      <c r="M29" s="96"/>
    </row>
    <row r="30" spans="1:13" s="5" customFormat="1" outlineLevel="1" x14ac:dyDescent="0.2">
      <c r="A30" s="28"/>
      <c r="B30" s="104"/>
      <c r="C30" s="41" t="s">
        <v>9</v>
      </c>
      <c r="D30" s="42"/>
      <c r="E30" s="91"/>
      <c r="F30" s="77"/>
      <c r="G30" s="101"/>
      <c r="H30" s="37">
        <f>SUM(H26:H29)</f>
        <v>49368.280000000006</v>
      </c>
      <c r="I30" s="2"/>
      <c r="J30" s="2"/>
      <c r="K30" s="95"/>
      <c r="L30" s="2"/>
      <c r="M30" s="96"/>
    </row>
    <row r="31" spans="1:13" s="5" customFormat="1" outlineLevel="1" x14ac:dyDescent="0.2">
      <c r="A31" s="26" t="s">
        <v>25</v>
      </c>
      <c r="B31" s="51"/>
      <c r="C31" s="52" t="s">
        <v>44</v>
      </c>
      <c r="D31" s="55"/>
      <c r="E31" s="92"/>
      <c r="F31" s="44"/>
      <c r="G31" s="100"/>
      <c r="H31" s="54"/>
      <c r="I31" s="2"/>
      <c r="J31" s="2"/>
      <c r="K31" s="95"/>
      <c r="L31" s="2"/>
      <c r="M31" s="96"/>
    </row>
    <row r="32" spans="1:13" s="5" customFormat="1" outlineLevel="1" x14ac:dyDescent="0.2">
      <c r="A32" s="28" t="s">
        <v>26</v>
      </c>
      <c r="B32" s="69">
        <v>94229</v>
      </c>
      <c r="C32" s="25" t="s">
        <v>81</v>
      </c>
      <c r="D32" s="24" t="s">
        <v>7</v>
      </c>
      <c r="E32" s="86">
        <v>62</v>
      </c>
      <c r="F32" s="30">
        <v>186.72</v>
      </c>
      <c r="G32" s="97">
        <f>ROUND(F32+(F32*H$7),2)</f>
        <v>242.68</v>
      </c>
      <c r="H32" s="50">
        <f>ROUND(G32*E32,2)</f>
        <v>15046.16</v>
      </c>
      <c r="I32" s="2"/>
      <c r="J32" s="2"/>
      <c r="K32" s="95"/>
      <c r="L32" s="2"/>
      <c r="M32" s="96"/>
    </row>
    <row r="33" spans="1:13" s="5" customFormat="1" outlineLevel="1" x14ac:dyDescent="0.2">
      <c r="A33" s="28" t="s">
        <v>36</v>
      </c>
      <c r="B33" s="69">
        <v>89578</v>
      </c>
      <c r="C33" s="25" t="s">
        <v>82</v>
      </c>
      <c r="D33" s="24" t="s">
        <v>7</v>
      </c>
      <c r="E33" s="105">
        <f>9*8+13*2</f>
        <v>98</v>
      </c>
      <c r="F33" s="30">
        <v>32.380000000000003</v>
      </c>
      <c r="G33" s="97">
        <f>ROUND(F33+(F33*H$7),2)</f>
        <v>42.08</v>
      </c>
      <c r="H33" s="50">
        <f>ROUND(G33*E33,2)</f>
        <v>4123.84</v>
      </c>
      <c r="I33" s="2"/>
      <c r="J33" s="2"/>
      <c r="K33" s="95"/>
      <c r="L33" s="2"/>
      <c r="M33" s="96"/>
    </row>
    <row r="34" spans="1:13" s="5" customFormat="1" outlineLevel="1" x14ac:dyDescent="0.2">
      <c r="A34" s="11"/>
      <c r="B34" s="12"/>
      <c r="C34" s="41" t="s">
        <v>9</v>
      </c>
      <c r="D34" s="24"/>
      <c r="E34" s="86"/>
      <c r="F34" s="30"/>
      <c r="G34" s="97"/>
      <c r="H34" s="37">
        <f>SUM(H32:H33)</f>
        <v>19170</v>
      </c>
      <c r="I34" s="2"/>
      <c r="J34" s="2"/>
      <c r="K34" s="95"/>
      <c r="L34" s="2"/>
      <c r="M34" s="96"/>
    </row>
    <row r="35" spans="1:13" s="5" customFormat="1" x14ac:dyDescent="0.2">
      <c r="A35" s="47">
        <v>3</v>
      </c>
      <c r="B35" s="48"/>
      <c r="C35" s="61" t="s">
        <v>90</v>
      </c>
      <c r="D35" s="60"/>
      <c r="E35" s="90"/>
      <c r="F35" s="56"/>
      <c r="G35" s="99"/>
      <c r="H35" s="84">
        <f>H40</f>
        <v>7084.3599999999988</v>
      </c>
      <c r="I35" s="2"/>
      <c r="J35" s="2"/>
      <c r="K35" s="95"/>
      <c r="L35" s="2"/>
      <c r="M35" s="96"/>
    </row>
    <row r="36" spans="1:13" s="5" customFormat="1" ht="24" outlineLevel="1" x14ac:dyDescent="0.2">
      <c r="A36" s="106" t="s">
        <v>37</v>
      </c>
      <c r="B36" s="107" t="s">
        <v>63</v>
      </c>
      <c r="C36" s="108" t="s">
        <v>66</v>
      </c>
      <c r="D36" s="24" t="s">
        <v>61</v>
      </c>
      <c r="E36" s="86">
        <v>6</v>
      </c>
      <c r="F36" s="30">
        <v>686.04</v>
      </c>
      <c r="G36" s="97">
        <f>ROUND(F36+(F36*H$7),2)</f>
        <v>891.65</v>
      </c>
      <c r="H36" s="50">
        <f>ROUND(G36*E36,2)</f>
        <v>5349.9</v>
      </c>
      <c r="I36" s="2"/>
      <c r="J36" s="2"/>
      <c r="K36" s="95"/>
      <c r="L36" s="2"/>
      <c r="M36" s="96"/>
    </row>
    <row r="37" spans="1:13" s="5" customFormat="1" outlineLevel="1" x14ac:dyDescent="0.2">
      <c r="A37" s="106" t="s">
        <v>70</v>
      </c>
      <c r="B37" s="107" t="s">
        <v>64</v>
      </c>
      <c r="C37" s="108" t="s">
        <v>65</v>
      </c>
      <c r="D37" s="24" t="s">
        <v>7</v>
      </c>
      <c r="E37" s="86">
        <v>18</v>
      </c>
      <c r="F37" s="30">
        <v>33.03</v>
      </c>
      <c r="G37" s="97">
        <f>ROUND(F37+(F37*H$7),2)</f>
        <v>42.93</v>
      </c>
      <c r="H37" s="50">
        <f>ROUND(G37*E37,2)</f>
        <v>772.74</v>
      </c>
      <c r="I37" s="2"/>
      <c r="J37" s="2"/>
      <c r="K37" s="95"/>
      <c r="L37" s="2"/>
      <c r="M37" s="96"/>
    </row>
    <row r="38" spans="1:13" s="5" customFormat="1" outlineLevel="1" x14ac:dyDescent="0.2">
      <c r="A38" s="106" t="s">
        <v>71</v>
      </c>
      <c r="B38" s="107" t="s">
        <v>68</v>
      </c>
      <c r="C38" s="108" t="s">
        <v>69</v>
      </c>
      <c r="D38" s="24" t="s">
        <v>7</v>
      </c>
      <c r="E38" s="86">
        <v>20</v>
      </c>
      <c r="F38" s="30">
        <v>21.02</v>
      </c>
      <c r="G38" s="97">
        <f>ROUND(F38+(F38*H$7),2)</f>
        <v>27.32</v>
      </c>
      <c r="H38" s="50">
        <f>ROUND(G38*E38,2)</f>
        <v>546.4</v>
      </c>
      <c r="I38" s="2"/>
      <c r="J38" s="2"/>
      <c r="K38" s="95"/>
      <c r="L38" s="2"/>
      <c r="M38" s="96"/>
    </row>
    <row r="39" spans="1:13" s="5" customFormat="1" outlineLevel="1" x14ac:dyDescent="0.2">
      <c r="A39" s="106" t="s">
        <v>93</v>
      </c>
      <c r="B39" s="107" t="s">
        <v>92</v>
      </c>
      <c r="C39" s="108" t="s">
        <v>91</v>
      </c>
      <c r="D39" s="24" t="s">
        <v>61</v>
      </c>
      <c r="E39" s="86">
        <v>6</v>
      </c>
      <c r="F39" s="30">
        <v>53.26</v>
      </c>
      <c r="G39" s="97">
        <f>ROUND(F39+(F39*H$7),2)</f>
        <v>69.22</v>
      </c>
      <c r="H39" s="50">
        <f>ROUND(G39*E39,2)</f>
        <v>415.32</v>
      </c>
      <c r="I39" s="2"/>
      <c r="J39" s="2"/>
      <c r="K39" s="95"/>
      <c r="L39" s="2"/>
      <c r="M39" s="96"/>
    </row>
    <row r="40" spans="1:13" s="5" customFormat="1" outlineLevel="1" x14ac:dyDescent="0.2">
      <c r="A40" s="11"/>
      <c r="B40" s="12"/>
      <c r="C40" s="41" t="s">
        <v>9</v>
      </c>
      <c r="D40" s="24"/>
      <c r="E40" s="86"/>
      <c r="F40" s="30"/>
      <c r="G40" s="97"/>
      <c r="H40" s="37">
        <f>SUM(H36:H39)</f>
        <v>7084.3599999999988</v>
      </c>
      <c r="I40" s="2"/>
      <c r="J40" s="2"/>
      <c r="K40" s="95"/>
      <c r="L40" s="2"/>
      <c r="M40" s="96"/>
    </row>
    <row r="41" spans="1:13" s="4" customFormat="1" x14ac:dyDescent="0.2">
      <c r="A41" s="39">
        <v>4</v>
      </c>
      <c r="B41" s="73"/>
      <c r="C41" s="61" t="s">
        <v>10</v>
      </c>
      <c r="D41" s="60"/>
      <c r="E41" s="90"/>
      <c r="F41" s="56"/>
      <c r="G41" s="99">
        <v>0</v>
      </c>
      <c r="H41" s="84">
        <f>H43</f>
        <v>2089.85</v>
      </c>
      <c r="K41" s="95"/>
      <c r="M41" s="96"/>
    </row>
    <row r="42" spans="1:13" s="4" customFormat="1" outlineLevel="1" x14ac:dyDescent="0.2">
      <c r="A42" s="31" t="s">
        <v>89</v>
      </c>
      <c r="B42" s="68" t="s">
        <v>35</v>
      </c>
      <c r="C42" s="75" t="s">
        <v>12</v>
      </c>
      <c r="D42" s="29" t="s">
        <v>5</v>
      </c>
      <c r="E42" s="93">
        <v>245</v>
      </c>
      <c r="F42" s="4">
        <v>6.56</v>
      </c>
      <c r="G42" s="97">
        <f>ROUND(F42+(F42*H$7),2)</f>
        <v>8.5299999999999994</v>
      </c>
      <c r="H42" s="50">
        <f>ROUND(G42*E42,2)</f>
        <v>2089.85</v>
      </c>
      <c r="K42" s="95"/>
      <c r="M42" s="96"/>
    </row>
    <row r="43" spans="1:13" s="4" customFormat="1" ht="13.5" outlineLevel="1" thickBot="1" x14ac:dyDescent="0.25">
      <c r="A43" s="67"/>
      <c r="B43" s="40"/>
      <c r="C43" s="72" t="s">
        <v>9</v>
      </c>
      <c r="D43" s="74"/>
      <c r="E43" s="94"/>
      <c r="F43" s="71"/>
      <c r="G43" s="102"/>
      <c r="H43" s="37">
        <f>SUM(H42)</f>
        <v>2089.85</v>
      </c>
      <c r="K43" s="95"/>
    </row>
    <row r="44" spans="1:13" s="5" customFormat="1" ht="13.5" thickBot="1" x14ac:dyDescent="0.25">
      <c r="A44" s="79"/>
      <c r="B44" s="80"/>
      <c r="C44" s="81"/>
      <c r="D44" s="81"/>
      <c r="E44" s="81"/>
      <c r="F44" s="81"/>
      <c r="G44" s="81"/>
      <c r="H44" s="82">
        <f>H9+H24+H35+H41</f>
        <v>91925.8</v>
      </c>
      <c r="I44" s="83"/>
      <c r="J44" s="4"/>
      <c r="K44" s="2"/>
      <c r="L44" s="2"/>
    </row>
    <row r="45" spans="1:13" x14ac:dyDescent="0.2">
      <c r="B45" s="8"/>
      <c r="E45" s="14"/>
      <c r="I45" s="15"/>
      <c r="J45" s="15"/>
    </row>
    <row r="46" spans="1:13" x14ac:dyDescent="0.2">
      <c r="B46" s="8"/>
      <c r="E46" s="14"/>
      <c r="I46" s="15"/>
      <c r="J46" s="15"/>
    </row>
    <row r="47" spans="1:13" x14ac:dyDescent="0.2">
      <c r="B47" s="8"/>
      <c r="E47" s="14"/>
      <c r="H47" s="109"/>
      <c r="I47" s="15"/>
      <c r="J47" s="15"/>
    </row>
    <row r="48" spans="1:13" x14ac:dyDescent="0.2">
      <c r="B48" s="8"/>
      <c r="E48" s="14"/>
      <c r="I48" s="15"/>
      <c r="J48" s="15"/>
    </row>
    <row r="49" spans="1:22" s="16" customFormat="1" ht="14.45" customHeight="1" x14ac:dyDescent="0.2">
      <c r="A49" s="1"/>
      <c r="B49" s="8"/>
      <c r="C49" s="10" t="s">
        <v>39</v>
      </c>
      <c r="D49" s="1"/>
      <c r="E49" s="1"/>
      <c r="F49" s="1"/>
      <c r="G49" s="1"/>
      <c r="H49" s="1"/>
      <c r="I49" s="1"/>
      <c r="J49" s="1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</row>
    <row r="50" spans="1:22" x14ac:dyDescent="0.2">
      <c r="B50" s="8"/>
      <c r="C50" s="14" t="s">
        <v>40</v>
      </c>
      <c r="I50" s="2"/>
      <c r="J50" s="2"/>
    </row>
    <row r="51" spans="1:22" x14ac:dyDescent="0.2">
      <c r="B51" s="8"/>
      <c r="E51" s="10"/>
      <c r="I51" s="15"/>
      <c r="J51" s="15"/>
    </row>
    <row r="52" spans="1:22" x14ac:dyDescent="0.2">
      <c r="B52" s="8"/>
      <c r="E52" s="14"/>
      <c r="I52" s="15"/>
      <c r="J52" s="15"/>
    </row>
    <row r="53" spans="1:22" x14ac:dyDescent="0.2">
      <c r="B53" s="8"/>
      <c r="C53" s="7"/>
    </row>
    <row r="54" spans="1:22" x14ac:dyDescent="0.2">
      <c r="B54" s="8"/>
      <c r="C54" s="7"/>
    </row>
    <row r="56" spans="1:22" x14ac:dyDescent="0.2">
      <c r="C56" s="6"/>
    </row>
  </sheetData>
  <mergeCells count="8">
    <mergeCell ref="D7:G7"/>
    <mergeCell ref="A7:C7"/>
    <mergeCell ref="D4:H4"/>
    <mergeCell ref="D5:H5"/>
    <mergeCell ref="A3:H3"/>
    <mergeCell ref="A4:C4"/>
    <mergeCell ref="A5:C5"/>
    <mergeCell ref="A6:C6"/>
  </mergeCells>
  <phoneticPr fontId="24" type="noConversion"/>
  <printOptions horizontalCentered="1" verticalCentered="1"/>
  <pageMargins left="0.39370078740157483" right="0.39370078740157483" top="0.98425196850393704" bottom="0.39370078740157483" header="0" footer="0"/>
  <pageSetup paperSize="9" scale="79" fitToHeight="0" orientation="landscape" r:id="rId1"/>
  <headerFooter alignWithMargins="0"/>
  <rowBreaks count="1" manualBreakCount="1">
    <brk id="44" max="7" man="1"/>
  </rowBreaks>
  <drawing r:id="rId2"/>
  <legacyDrawing r:id="rId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ZS2AQlZ0ZBEIkqmRTmkHUuBbbIIYt4dn8/TrOOO0SeY=</DigestValue>
    </Reference>
    <Reference Type="http://www.w3.org/2000/09/xmldsig#Object" URI="#idOfficeObject">
      <DigestMethod Algorithm="http://www.w3.org/2001/04/xmlenc#sha256"/>
      <DigestValue>ORuwj+sIDVS2QT7jw5To7WHVzLu+1GViJdOPS3dUFXQ=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VFwkrPh91tK6XX6I69pp8WCDOJMednBxU5kxghQwUKI=</DigestValue>
    </Reference>
    <Reference Type="http://www.w3.org/2000/09/xmldsig#Object" URI="#idValidSigLnImg">
      <DigestMethod Algorithm="http://www.w3.org/2001/04/xmlenc#sha256"/>
      <DigestValue>7RluXQBoC7XtG5wPqE6swrIyDGsWOdxgLFmD/2EodMs=</DigestValue>
    </Reference>
    <Reference Type="http://www.w3.org/2000/09/xmldsig#Object" URI="#idInvalidSigLnImg">
      <DigestMethod Algorithm="http://www.w3.org/2001/04/xmlenc#sha256"/>
      <DigestValue>LVL+kDeTLPEWMMwVDCjfBaXtIzi4nm2O86T2VkSiDfk=</DigestValue>
    </Reference>
  </SignedInfo>
  <SignatureValue>PG5KJzPh1LXd7aw5jbU+Axrg6r6e5kkdMB40DiaSpqr38yiUAumEiufui0EexIl53t5Eo7GPwnOY
Zh5COmOzrPnJ2D+dh9EM4nU/QaDL71lckkOM8JSa2663/Jg1sdSQP+5LCc/ZadKBArxCs2mR3imb
1xQd0Ly9uPaMVxP0HwgaMv3Z0EaBGiTcYrABpCcMH0b6S+ARiIgOROEYIQHo652oWIR7Um5DyTe3
tgOisMQfC3LpmkdIFGSUteel5CvIHweQnoEBlkr3rpQjrzWe0BixUBVFf/T/orBCrZD5bsmEj4vg
GG9SB2b7sXZaMY1KGPLYbdQPR+YYjuHdDR8xsw==</SignatureValue>
  <KeyInfo>
    <X509Data>
      <X509Certificate>MIIG+jCCBOKgAwIBAgIIGg0jAxNZN10wDQYJKoZIhvcNAQELBQAwWTELMAkGA1UEBhMCQlIxEzARBgNVBAoTCklDUC1CcmFzaWwxFTATBgNVBAsTDEFDIFNPTFVUSSB2NTEeMBwGA1UEAxMVQUMgQ0VSVElGSUNBIE1JTkFTIHY1MB4XDTIzMDMxMzE3NDEwMFoXDTI2MDMxMzE3NDEwMFowgbkxCzAJBgNVBAYTAkJSMRMwEQYDVQQKEwpJQ1AtQnJhc2lsMR4wHAYDVQQLExVBQyBDRVJUSUZJQ0EgTUlOQVMgdjUxFzAVBgNVBAsTDjI5MDc3Mzk1MDAwMTAyMRMwEQYDVQQLEwpQcmVzZW5jaWFsMRowGAYDVQQLExFDZXJ0aWZpY2FkbyBQRiBBMzErMCkGA1UEAxMiQU5UT05JTyBDQVJMT1MgTklDT0xBVTowNDU2MjIyNzY2NDCCASIwDQYJKoZIhvcNAQEBBQADggEPADCCAQoCggEBAJYx6WTJlPpdDbRCh/RII8sof1cUeRvdZRlqFF8nr6TdnKsm60dvIlY8uCoY56euFQdjI3PAQXwsCsb3/cTllyVJP2etdU0lGK+42gjSYyXV8n/kdL7Oje0FYJLSjEbGHJkXX44wjUWQYZ+is/sMYewl60Q/uq7OMJG8OMKbrA0e8EP19YWDMcQe4Np6iUkeQyK2Z94II2Wk5O+NeTvDTIFlMZ4SoJcqqWLFvRCx5jWgqukpV2oOXQ/iTCGWpwM8f8u0ziXBQWWST7nBYWjNRNMu9uInxBgXITVecnDqCDahqqJrhROPrSssbofNE8m0GvKFClfZQcLQzLjAqxJAh1ECAwEAAaOCAmMwggJfMB8GA1UdIwQYMBaAFD/TXKkZTdeIFi2YDK8K3uFPJBawMFkGCCsGAQUFBwEBBE0wSzBJBggrBgEFBQcwAoY9aHR0cDovL2NjZC5hY3NvbHV0aS5jb20uYnIvbGNyL2FjLWNlcnRpZmljYW1pbmFzLXNtaW1lLXY1LnA3YjCBlQYDVR0RBIGNMIGKgRVhY21wcm9qZXRvc0BnbWFpbC5jb22gOAYFYEwBAwGgLxMtMDkwNzE5ODAwNDU2MjIyNzY2NDAwMDAwMDAwMDAwMDAwMDAwMDAwMDAwMDAwoBcGBWBMAQMGoA4TDDAwMDAwMDAwMDAwMKAeBgVgTAEDBaAVExMwMDAwMDAwMDAwMDAwMDAwMDAwMGIGA1UdIARbMFkwVwYGYEwBAgNbME0wSwYIKwYBBQUHAgEWP2h0dHA6Ly9jY2QuYWNzb2x1dGkuY29tLmJyL2RvY3MvZHBjLWFjLWNlcnRpZmljYW1pbmFzLXNtaW1lLnBkZjAdBgNVHSUEFjAUBggrBgEFBQcDAgYIKwYBBQUHAwQwgZYGA1UdHwSBjjCBizBDoEGgP4Y9aHR0cDovL2NjZC5hY3NvbHV0aS5jb20uYnIvbGNyL2FjLWNlcnRpZmljYW1pbmFzLXNtaW1lLXY1LmNybDBEoEKgQIY+aHR0cDovL2NjZDIuYWNzb2x1dGkuY29tLmJyL2xjci9hYy1jZXJ0aWZpY2FtaW5hcy1zbWltZS12NS5jcmwwHQYDVR0OBBYEFHch+1To0kXGc1i2UpvI4wTiXTKHMA4GA1UdDwEB/wQEAwIF4DANBgkqhkiG9w0BAQsFAAOCAgEADGRYb2gtBr3JioQJmS4GLdiG9uG5xlBoSk70vEtakE7YqEsKPQuPJkCgRXNKSzCJfeIaxnFlewVXBp7G72YTjMfR2iG8WRK8Se5raGmxj/nZaDJyAkd+C49Z3dzEDzefldTLD7Xv7DCYfF5/AapNA0FDZFiULiw5CVgypblgDvYPav19op7Eb7HT2fkez3TCNJbTi+Ow18R0rLUBBIcGgi8pchoDm1zYAa9F/OIJvzVFsmIxAAYGqCV32JK02lbzZWnCkMi6+/Nl2NKsBZqg3P8pT78WvGbOCuhopGFvKq4ewidHQLsaA5eyN2w/Qca69+RNV+ob/d5rxdIFIyrP4RlbAghB7oUQ98sxJud3Ay7aEKx4E1LQ5HYczKrNiH8S8pdsRhZjWVkXE1nRzSaPqz1Li0fJsY6M6EKVbl3A59fVJ/1Uq28ZM55Pi5VdqdwTMVTnhBYa8VDY50Q/Y00Winx3yt/KMBK8e8KqX2xs4jte3BSV0zcj3tiWYdbBCfwAXFLXFYsY3l56chX7kd1TUZu8cTkYQ9lvPk/WgOTXbQhBc9qMCn8jBwZ+xp9T41VoMwybt6Iqt0K373qaHya92qI+FhqzpLvyvvnZMlDDEuDm0repRA1cMM5SPaIRW1kJv/PSX4yv9bZCGfBDDe/f5qj5pBbCbmnDYU/8PsfR5dQ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http://www.w3.org/2001/04/xmlenc#sha256"/>
        <DigestValue>+70tVQiKI1yf3TMXuIIdLvQ+S5B+Bw9XjNZHe++mCkI=</DigestValue>
      </Reference>
      <Reference URI="/xl/calcChain.xml?ContentType=application/vnd.openxmlformats-officedocument.spreadsheetml.calcChain+xml">
        <DigestMethod Algorithm="http://www.w3.org/2001/04/xmlenc#sha256"/>
        <DigestValue>ZffGklOJgXWK1iwK9T1eJhPB8fRXrxDomuHq0e62TRU=</DigestValue>
      </Reference>
      <Reference URI="/xl/drawings/_rels/vmlDrawing1.v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LLQF6CCIfjb3dFrBWtNElhv3ShnoV7Cmzqz7zlCW6P8=</DigestValue>
      </Reference>
      <Reference URI="/xl/drawings/drawing1.xml?ContentType=application/vnd.openxmlformats-officedocument.drawing+xml">
        <DigestMethod Algorithm="http://www.w3.org/2001/04/xmlenc#sha256"/>
        <DigestValue>xgdlHV1fkM70TqT8Xu6b/YOoDf2yICZK6Y64iL6SQdo=</DigestValue>
      </Reference>
      <Reference URI="/xl/drawings/vmlDrawing1.vml?ContentType=application/vnd.openxmlformats-officedocument.vmlDrawing">
        <DigestMethod Algorithm="http://www.w3.org/2001/04/xmlenc#sha256"/>
        <DigestValue>ekXnlOZasxAya8R4bwYwh3VGpf1zFLwS61rC2ePsNSo=</DigestValue>
      </Reference>
      <Reference URI="/xl/media/image1.emf?ContentType=image/x-emf">
        <DigestMethod Algorithm="http://www.w3.org/2001/04/xmlenc#sha256"/>
        <DigestValue>LJpNQ/msCSgv7KXF7grNi1Hmkv5+o0wdetFPxJ9BDTs=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hD5UCq/LoioDAwhSfEhju/haaJhgT6m6A9CT8Fm9CYc=</DigestValue>
      </Reference>
      <Reference URI="/xl/sharedStrings.xml?ContentType=application/vnd.openxmlformats-officedocument.spreadsheetml.sharedStrings+xml">
        <DigestMethod Algorithm="http://www.w3.org/2001/04/xmlenc#sha256"/>
        <DigestValue>3TldZrr7bMsZe3Az52ByZWge7W/37j8iHfocC55URbs=</DigestValue>
      </Reference>
      <Reference URI="/xl/styles.xml?ContentType=application/vnd.openxmlformats-officedocument.spreadsheetml.styles+xml">
        <DigestMethod Algorithm="http://www.w3.org/2001/04/xmlenc#sha256"/>
        <DigestValue>mTJWEbFYltBYOENlGcQWddDuNYtE2ZJHaoJ9KQ/5MTc=</DigestValue>
      </Reference>
      <Reference URI="/xl/theme/theme1.xml?ContentType=application/vnd.openxmlformats-officedocument.theme+xml">
        <DigestMethod Algorithm="http://www.w3.org/2001/04/xmlenc#sha256"/>
        <DigestValue>h5W4pu8CjaLFOV9g79fDhYnR/rup6Dm0iFcJd66jmKM=</DigestValue>
      </Reference>
      <Reference URI="/xl/workbook.xml?ContentType=application/vnd.openxmlformats-officedocument.spreadsheetml.sheet.main+xml">
        <DigestMethod Algorithm="http://www.w3.org/2001/04/xmlenc#sha256"/>
        <DigestValue>LS5TeowvSx2xLuz+djt2pOg6Hoyax+SgL9cqjWwk5ls=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i2Zp4ch4j6O57AxbpYHg+Pj+Mvt1/H7oTobn95/jaU8=</DigestValue>
      </Reference>
      <Reference URI="/xl/worksheets/sheet1.xml?ContentType=application/vnd.openxmlformats-officedocument.spreadsheetml.worksheet+xml">
        <DigestMethod Algorithm="http://www.w3.org/2001/04/xmlenc#sha256"/>
        <DigestValue>FffThB0M1W8nUUXB1yKMkE1lTSNaLQwAWe42UWnwN7Y=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2025-05-21T11:23:44Z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>{437440AD-D7A8-4CBB-A794-9B4D9254E9D6}</SetupID>
          <SignatureText>ANTONIO CARLOS NICOLAU</SignatureText>
          <SignatureImage/>
          <SignatureComments/>
          <WindowsVersion>10.0</WindowsVersion>
          <OfficeVersion>16.0</OfficeVersion>
          <ApplicationVersion>16.0</ApplicationVersion>
          <Monitors>2</Monitors>
          <HorizontalResolution>1440</HorizontalResolution>
          <VerticalResolution>900</VerticalResolution>
          <ColorDepth>32</ColorDepth>
          <SignatureProviderId>{00000000-0000-0000-0000-000000000000}</SignatureProviderId>
          <SignatureProviderUrl/>
          <SignatureProviderDetails>9</SignatureProviderDetails>
          <SignatureType>2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2025-05-21T11:23:44Z</xd:SigningTime>
          <xd:SigningCertificate>
            <xd:Cert>
              <xd:CertDigest>
                <DigestMethod Algorithm="http://www.w3.org/2001/04/xmlenc#sha256"/>
                <DigestValue>Z7OFUdqkEQqJwd1uV2r2wqVgzb+8AEAEney5plCQKmw=</DigestValue>
              </xd:CertDigest>
              <xd:IssuerSerial>
                <X509IssuerName>CN=AC CERTIFICA MINAS v5, OU=AC SOLUTI v5, O=ICP-Brasil, C=BR</X509IssuerName>
                <X509SerialNumber>1877195115799852893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  <xd:SignedDataObjectProperties>
          <xd:CommitmentTypeIndication>
            <xd:CommitmentTypeId>
              <xd:Identifier>http://uri.etsi.org/01903/v1.2.2#ProofOfCreation</xd:Identifier>
              <xd:Description>Criou este documento</xd:Description>
            </xd:CommitmentTypeId>
            <xd:AllSignedDataObjects/>
          </xd:CommitmentTypeIndication>
        </xd:SignedDataObjectProperties>
      </xd:SignedProperties>
      <xd:UnsignedProperties>
        <xd:UnsignedSignatureProperties>
          <xd:CertificateValues>
            <xd:EncapsulatedX509Certificate>MIIHFjCCBP6gAwIBAgIBCzANBgkqhkiG9w0BAQ0FADBvMQswCQYDVQQGEwJCUjETMBEGA1UEChMKSUNQLUJyYXNpbDE0MDIGA1UECxMrQXV0b3JpZGFkZSBDZXJ0aWZpY2Fkb3JhIFJhaXogQnJhc2lsZWlyYSB2NTEVMBMGA1UEAxMMQUMgU09MVVRJIHY1MB4XDTE5MDIwNTE0MzY0M1oXDTI5MDMwMjExNTg1OVowWTELMAkGA1UEBhMCQlIxEzARBgNVBAoTCklDUC1CcmFzaWwxFTATBgNVBAsTDEFDIFNPTFVUSSB2NTEeMBwGA1UEAxMVQUMgQ0VSVElGSUNBIE1JTkFTIHY1MIICIjANBgkqhkiG9w0BAQEFAAOCAg8AMIICCgKCAgEAt3EZvviHaCLuaPgCUFpjBiQ/Q4p1NsRvZOmcj9dFJUYZM702s0dGrb1xYH4Xd/oVaDutlae87c0MYxQFXd69TkTBgVQcrO1vQA0siK24t05SxW+4OlfKLYCPfqOKmaAKjC5Hm72gRDf4EUVmkrVHGaoTftpP1NLJploYsLkHOfaTcxOnkjwNBB+fcVsxbDRy7XKqGnsvoz4PNendKIqHD2uLwM0xQmLGUSJcY2jLJC2bH3Zx1PTjKPDq7epV2bo72V+PJ/cMkwKgnmrvR6oCap6izHSMBkgl5lu+ld7Lc6S004nxytu661onqlcdJgmRC08r6WE+ad/X6Do6Mu3spfFTBzH/L0ZlN3p6Kd6p/XQVkMpHUvPrI8eOSmnsiPE5qNBuCmaCxt0QdTBnFarWMpI2RK5HAX7GNNs7TBPk2WSLnJrrmQ4Ot1QCrIybe/ncd97y1pr6EffSb8CmrNhzoPLLx8jHHO+M8iYxy8TaT9ei56h3QTapl4XQ6aWdP415hV4F5gJ3vg0NHSgEy177cBaACKJKuRHFmZHoowh1KQvIk/stg577B8IB3ZJQ6dRyc37MpTGo6Rs4WagYxaWQCYYJ90wr/FpYDOSOdRmT06BvmVg/LkhiEjJR6PQOCcrvLqNXlULihsZ9IYobPuMbliPkcfa081glKF8htzD5fpkCAwEAAaOCAdEwggHNMB0GA1UdDgQWBBQ/01ypGU3XiBYtmAyvCt7hTyQWsDAPBgNVHRMBAf8EBTADAQH/MB8GA1UdIwQYMBaAFErHl9y4Wa0KBztHVSbf1bInrnpxMIHvBgNVHSAEgecwgeQwSgYGYEwBAgQtMEAwPgYIKwYBBQUHAgEWMmh0dHBzOi8vY2NkLmFjc29sdXRpLmNvbS5ici9kb2NzL2RwYy1hYy1zb2x1dGkucGRmMEoGBmBMAQIBYDBAMD4GCCsGAQUFBwIBFjJodHRwczovL2NjZC5hY3NvbHV0aS5jb20uYnIvZG9jcy9kcGMtYWMtc29sdXRpLnBkZjBKBgZgTAECA1swQDA+BggrBgEFBQcCARYyaHR0cHM6Ly9jY2QuYWNzb2x1dGkuY29tLmJyL2RvY3MvZHBjLWFjLXNvbHV0aS5wZGYweAYDVR0fBHEwbzA1oDOgMYYvaHR0cDovL2NjZC5hY3NvbHV0aS5jb20uYnIvbGNyL2FjLXNvbHV0aS12NS5jcmwwNqA0oDKGMGh0dHA6Ly9jY2QyLmFjc29sdXRpLmNvbS5ici9sY3IvYWMtc29sdXRpLXY1LmNybDAOBgNVHQ8BAf8EBAMCAQYwDQYJKoZIhvcNAQENBQADggIBAGLG02EKsbfvrRI7BGK7kXaS4Vn3RNk5DUi8oKI1QF10vkxu0vcW65xnM5g1mppPwZmYdCfUt6iYRoWFsxYZjw9zsKcX0q7z2s37BTbpkVjjBJKryjzen6JC3yI7V061H8DNTWf5fUmPob4lzkgyuJ5BnkuacZ/3kOm5zfRzt5ijCrshViCJDDKKdTlCIjzNabirrKpqaX18fGshvFsIFjuhkHiiUP1uhhzo9v/cHDKZDJT1z18NDz396Fs8YLUMNImU5my3lm5ZAM8+VT/4+pxUVIMj1SzfUvl6EymPRZlQujHVDB1P7lyXFFP2HkrCgegr5YPYPToKmdvivAlWWhHR8UsUwSVfIj9Rq+z3CgZymHO+h5L1XpaGuLdq9qNvYkwMPt3M8HXO+wyrNOoAo1Uw4V3TkahjYw3yv1EEAU9U6McUHWFwOW4TiESYF7V+wyTfhbiwWiqWepmH1ZGHXqhUcjp3gmpsMwlN5TzUjrSVOg0uMeAbYyQkecgPI0LFpbAwcXbdOKhEXq9CsKvic8VCqh7H+A1chNlI3GiKZWoFqQ4jArlgxOYHUVFEj1+1LacPZWKnQBGVlH2CM8LcLVKTAPBwMNTaonc99vZmw6oVRWMJhLAsRRT7SnkABYH+VnpxHG4A3xSy7G8btWe+E5u9Msknf3c1nM9qkosEOPZ8</xd:EncapsulatedX509Certificate>
            <xd:EncapsulatedX509Certificate>MIIGPjCCBCagAwIBAgIBCzANBgkqhkiG9w0BAQ0FADCBlzELMAkGA1UEBhMCQlIxEzARBgNVBAoMCklDUC1CcmFzaWwxPTA7BgNVBAsMNEluc3RpdHV0byBOYWNpb25hbCBkZSBUZWNub2xvZ2lhIGRhIEluZm9ybWFjYW8gLSBJVEkxNDAyBgNVBAMMK0F1dG9yaWRhZGUgQ2VydGlmaWNhZG9yYSBSYWl6IEJyYXNpbGVpcmEgdjUwHhcNMTgwNjI5MTg1NTIwWhcNMjkwMzAyMTIwMDIwWjBvMQswCQYDVQQGEwJCUjETMBEGA1UEChMKSUNQLUJyYXNpbDE0MDIGA1UECxMrQXV0b3JpZGFkZSBDZXJ0aWZpY2Fkb3JhIFJhaXogQnJhc2lsZWlyYSB2NTEVMBMGA1UEAxMMQUMgU09MVVRJIHY1MIICIjANBgkqhkiG9w0BAQEFAAOCAg8AMIICCgKCAgEAtoQbmI4YZawD53+Un9kiyaLa1Yf0OtZ1HtRX8dEJ/a8gMegdj8octdGAid1SKe7IMYRCN554iZldoDhfK7YLJxbjQaT/OfA7fRu6uA7z7joS34zdYhEN4P4EgL3DTCQPVzStjExIhu+qG0VV4cuZQ8n+jrRL653/liXqTwgVJd1YHZO/vQnjWWUmuANO1Gxp/cIRjASUenWfT0LV3Uiu9x9ZwYi/fS6eX7ihmpxVgRrzf717EcYZziVjNJj/wwLRbVs4pgz005d+W96iqxhi0Hb/f4rBYqYci9DwEFzYdvkkk62KbrbHw+lhpGXdQs+wHPYR8rh6nxdNwMuXLyF1UU9EXxy5TGsrbQmCdjWVDcJs2ViLDcmBHSdvLcgkOQYj7vCw5Mpfu+7s2veGa0H/U+FrdYSn4JXy9E78TNcRv5mV1y98eDR4iHSSJMPcPmn54QImkoXwch6t5EmmPEd1FpPD0bw5cs8Fm30GFkIH1245ANRI298V9s3qcR+hHTKianI7uFmrgZEPu8hl8rNnQmAo1q8XOShp8h9XB1xh6I9yETNX+LbaPsoZ7iFNbvQ6+TLxBzM6wcKaT9eW6DXscIRFviyqeLy2finG9IE9hGYVeWoLl2uGVqFr124HTLppej/0Wbfel7QjDL0I99u2vKviD14J+2E+UBLjsFgOf5UCAwEAAaOBuzCBuDAUBgNVHSAEDTALMAkGBWBMAQEuMAAwPwYDVR0fBDgwNjA0oDKgMIYuaHR0cDovL2FjcmFpei5pY3BicmFzaWwuZ292LmJyL0xDUmFjcmFpenY1LmNybDAfBgNVHSMEGDAWgBRpqL512cTvbOcTReRhbuVo+LZAXjAdBgNVHQ4EFgQUSseX3LhZrQoHO0dVJt/VsieuenEwDwYDVR0TAQH/BAUwAwEB/zAOBgNVHQ8BAf8EBAMCAQYwDQYJKoZIhvcNAQENBQADggIBAHTHprVP4HJFNsMWtG/1uj+CRSITHaIqKokRSoDFGRuxKLWNAXv1G59Ioyn0iiQimDUijBSVizNBHRFYpxs6J+0Ju9z8cHUWahqBkqhMLNNzPDjWCgxiBCGwMHvkSku1nJHkKf0Tbo7XL5GvZTE7rXY4phop6hqImfCPdaG9uoI2RENAuGF5Vsa/7I7x3pbKwQV78UbmrFfCoLrZB8e3pawY5JVxZU5PHyf59A+g8l9o5g7IqMtkKdpq2r52q/1SRaRZHWYwMc2o823nb57fjP+n21Ccxnve2j3a1lmsCbpvfwgkku9xTzOE3BhTSFYMUGeD7FUfSmztTxuvtYGG4dKqfHXYmKE/GHtrKwbj4zU9DNsItO4BXCGnJg+Cm/1qJAvCBT8NHMwPp82jvxc7JC3KSREmLFQfhj5ndMi0T/B0HWhOEpe30GeZQToRxjPjV68UBjURNzEybWMTQwPf5hx6TtxCQ1ogUNR9Em/qmt3EWxXB+JDv3CgjeCNgzQQ8AQHdAvRYDu7z8xNhTaE+SL9+Ctp1LS9O9n8Miu4ZwsG/WP0A36ftUQSZ9QizDue2iS4HCvK8qhBWmqq8bF5pnPWCXSxxj7x+rKo648BBJSKpd4B5sQW+YG43ONUuE6VmFio4ofrwjvf+xZVoghfkADeq6/5hsGNJsLzXDfr6hCDB</xd:EncapsulatedX509Certificate>
            <xd:EncapsulatedX509Certificate>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+gUXw/6YODeF2XkqEyfk3VehdsIx+3/ERgdjCS/ouxYR0Epi2hdoMUVJDNf3XQfjAWXJyCoTneHYAl2McMdvoqtLB2ileQlJiis0fTtYTJayee9BAIdIrCor1Lc0vozXCpDtq5nTwhjIocaZtcuFsdrkl+nbfYxl5m7vjTkTMS6j8ffjmFzbNPDlJuV3Vy7AzapPVJrMl6UHPXCHMYMzl0KxR/47S5XGgmLYkYt8bNCHA3fg07y+Gtvgu+SNhMPwWKIgwhYw+9vErOnavRhOimYo4M2AwNpNK0OKLI7Im5V094jFp4Ty+mlmfQH00k8nkSUEN+1TGGkhv16c2hukbx9iCfbmk7im2hGKjQA8eH64VPYoS2qdKbPbd3xDDHN2croYKpy2U2oQTVBSf9hC3o6fKo3zp0U3dNiw7ZgWKS9UwP31Q0gwgB1orZgLuF+LIppHYwxcTG/AovNWa4sTPukMiX2L+p7uIHExTZJJU4YoDacQh/mfbPIz3261He4YFmQ35sfw3eKHQSOLyiVfev/n0l/r308PijEd+d+Hz5RmqIzS8jYXZIeJxym4mEjE1fKpeP56Ea52LlIJ8ZqsJ3xzHWu3WkAVz4hMqrX6BPMGW2IxOuEUQyIaCBg1lI6QLiPMHvo2/J7gu4YfqRcH6i27W3HyzamEQIDAQABo4H1MIHyME4GA1UdIARHMEUwQwYFYEwBAQAwOjA4BggrBgEFBQcCARYsaHR0cDovL2FjcmFpei5pY3BicmFzaWwuZ292LmJyL0RQQ2FjcmFpei5wZGYwPwYDVR0fBDgwNjA0oDKgMIYuaHR0cDovL2FjcmFpei5pY3BicmFzaWwuZ292LmJyL0xDUmFjcmFpenY1LmNybDAfBgNVHSMEGDAWgBRpqL512cTvbOcTReRhbuVo+LZAXjAdBgNVHQ4EFgQUaai+ddnE72znE0XkYW7laPi2QF4wDwYDVR0TAQH/BAUwAwEB/zAOBgNVHQ8BAf8EBAMCAQYwDQYJKoZIhvcNAQENBQADggIBABRt2/JiWapef7o/plhR4PxymlMIp/JeZ5F0BZ1XafmYpl5g6pRokFrIRMFXLyEhlgo51I05InyCc9Td6UXjlsOASTc/LRavyjB/8NcQjlRYDh6xf7OdP05mFcT/0+6bYRtNgsnUbr10pfsK/UzyUvQWbumGS57hCZrAZOyd9MzukiF/azAa6JfoZk2nDkEudKOY8tRyTpMmDzN5fufPSC3v7tSJUqTqo5z7roN/FmckRzGAYyz5XulbOc5/UsAT/tk+KP/clbbqd/hhevmmdJclLr9qWZZcOgzuFU2YsgProtVu0fFNXGr6KK9fu44pOHajmMsTXK3X7r/Pwh19kFRow5F3RQMUZC6Re0YLfXh+ypnUSCzA+uL4JPtHIGyvkbWiulkustpOKUSVwBPzvA2sQUOvqdbAR7C8jcHYFJMuK2HZFji7pxcWWab/NKsFcJ3sluDjmhizpQaxbYTfAVXu3q8yd0su/BHHhBpteyHvYyyz0Eb9LUysR2cMtWvfPU6vnoPgYvOGO1CziyGEsgKULkCH4o2Vgl1gQuKWO4V68rFW8a/jvq28sbY+y/Ao0I5ohpnBcQOAawiFbz6yJtObajYMuztDDP8oY656EuuJXBJhuKAJPI/7WDtgfV8ffOh/iQGQATVMtgDN0gv8bn5NdUX8UMNX1sHhU3H1UpoW</xd:EncapsulatedX509Certificate>
          </xd:CertificateValues>
        </xd:UnsignedSignatureProperties>
      </xd:UnsignedProperties>
    </xd:QualifyingProperties>
  </Object>
  <Object Id="idValidSigLnImg">AQAAAGwAAAAAAAAAAAAAADIBAAB/AAAAAAAAAAAAAAD7IQAAKw4AACBFTUYAAAEATBwAAKoAAAAGAAAAAAAAAAAAAAAAAAAAoAUAAIQDAACYAQAA/wAAAAAAAAAAAAAAAAAAAMA5BgAY5AMACgAAABAAAAAAAAAAAAAAAEsAAAAQAAAAAAAAAAUAAAAeAAAAGAAAAAAAAAAAAAAAMwEAAIAAAAAnAAAAGAAAAAEAAAAAAAAAAAAAAAAAAAAlAAAADAAAAAEAAABMAAAAZAAAAAAAAAAAAAAAMgEAAH8AAAAAAAAAAAAAADMBAACAAAAAIQDwAAAAAAAAAAAAAACAPwAAAAAAAAAAAACAPwAAAAAAAAAAAAAAAAAAAAAAAAAAAAAAAAAAAAAAAAAAJQAAAAwAAAAAAACAKAAAAAwAAAABAAAAJwAAABgAAAABAAAAAAAAAP///wAAAAAAJQAAAAwAAAABAAAATAAAAGQAAAAAAAAAAAAAAP8AAAB/AAAAAAAAAAAAAAAAAQAAgAAAACEA8AAAAAAAAAAAAAAAgD8AAAAAAAAAAAAAgD8AAAAAAAAAAAAAAAAAAAAAAAAAAAAAAAAAAAAAAAAAACUAAAAMAAAAAAAAgCgAAAAMAAAAAQAAACcAAAAYAAAAAQAAAAAAAADw8PAAAAAAACUAAAAMAAAAAQAAAEwAAABkAAAAAAAAAAAAAAAyAQAAfwAAAAAAAAAAAAAAMwEAAIAAAAAhAPAAAAAAAAAAAAAAAIA/AAAAAAAAAAAAAIA/AAAAAAAAAAAAAAAAAAAAAAAAAAAAAAAAAAAAAAAAAAAlAAAADAAAAAAAAIAoAAAADAAAAAEAAAAnAAAAGAAAAAEAAAAAAAAA8PDwAAAAAAAlAAAADAAAAAEAAABMAAAAZAAAAAAAAAAAAAAAMgEAAH8AAAAAAAAAAAAAADMBAACAAAAAIQDwAAAAAAAAAAAAAACAPwAAAAAAAAAAAACAPwAAAAAAAAAAAAAAAAAAAAAAAAAAAAAAAAAAAAAAAAAAJQAAAAwAAAAAAACAKAAAAAwAAAABAAAAJwAAABgAAAABAAAAAAAAAPDw8AAAAAAAJQAAAAwAAAABAAAATAAAAGQAAAAAAAAAAAAAADIBAAB/AAAAAAAAAAAAAAAzAQAAgAAAACEA8AAAAAAAAAAAAAAAgD8AAAAAAAAAAAAAgD8AAAAAAAAAAAAAAAAAAAAAAAAAAAAAAAAAAAAAAAAAACUAAAAMAAAAAAAAgCgAAAAMAAAAAQAAACcAAAAYAAAAAQAAAAAAAADw8PAAAAAAACUAAAAMAAAAAQAAAEwAAABkAAAAAAAAAAAAAAAyAQAAfwAAAAAAAAAAAAAAMwEAAIAAAAAhAPAAAAAAAAAAAAAAAIA/AAAAAAAAAAAAAIA/AAAAAAAAAAAAAAAAAAAAAAAAAAAAAAAAAAAAAAAAAAAlAAAADAAAAAAAAIAoAAAADAAAAAEAAAAnAAAAGAAAAAEAAAAAAAAA////AAAAAAAlAAAADAAAAAEAAABMAAAAZAAAAAAAAAAAAAAAMgEAAH8AAAAAAAAAAAAAADMBAACAAAAAIQDwAAAAAAAAAAAAAACAPwAAAAAAAAAAAACAPwAAAAAAAAAAAAAAAAAAAAAAAAAAAAAAAAAAAAAAAAAAJQAAAAwAAAAAAACAKAAAAAwAAAABAAAAJwAAABgAAAABAAAAAAAAAP///wAAAAAAJQAAAAwAAAABAAAATAAAAGQAAAAAAAAAAAAAADIBAAB/AAAAAAAAAAAAAAAzAQAAgAAAACEA8AAAAAAAAAAAAAAAgD8AAAAAAAAAAAAAgD8AAAAAAAAAAAAAAAAAAAAAAAAAAAAAAAAAAAAAAAAAACUAAAAMAAAAAAAAgCgAAAAMAAAAAQAAACcAAAAYAAAAAQAAAAAAAAD///8AAAAAACUAAAAMAAAAAQAAAEwAAABkAAAAAAAAAAMAAAD/AAAAEgAAAAAAAAADAAAAAAEAABAAAAAhAPAAAAAAAAAAAAAAAIA/AAAAAAAAAAAAAIA/AAAAAAAAAAAAAAAAAAAAAAAAAAAAAAAAAAAAAAAAAAAlAAAADAAAAAAAAIAoAAAADAAAAAEAAAAnAAAAGAAAAAEAAAAAAAAA////AAAAAAAlAAAADAAAAAEAAABMAAAAZAAAAL0AAAAEAAAA9gAAABAAAAC9AAAABAAAADoAAAANAAAAIQDwAAAAAAAAAAAAAACAPwAAAAAAAAAAAACAPwAAAAAAAAAAAAAAAAAAAAAAAAAAAAAAAAAAAAAAAAAAJQAAAAwAAAAAAACAKAAAAAwAAAABAAAAUgAAAHABAAABAAAA9f///wAAAAAAAAAAAAAAAJABAAAAAAABAAAAAHMAZQBnAG8AZQAgAHUAaQAAAAAAAAAAAAAAAAAAAAAAAAAAAAAAAAAAAAAAAAAAAAAAAAAAAAAAAAAAAAAAAAAAAAAAAAAAAPl/AAD3hLUD+X8AABMAFAAAAAAA0PHlA/l/AAAwFuun+X8AAByFtQP5fwAAAAAAAAAAAAAwFuun+X8AAAm3zzELAAAAAAAAAAAAAAB7u5en9QYAAGNYLwP5fwAASAAAAGABAABc3eUD+X8AAIAB7wP5fwAAoN/lAwAAAAABAAAAAAAAANDx5QP5fwAAAADrp/l/AAAAAAAAAAAAAAAAAAALAAAAURgMpvl/AAAAAAAAAAAAAAAAAAAAAAAA4LdfyGABAABouc8xCwAAAOC3X8hgAQAAe9APpvl/AAAwuM8xCwAAAOC4zzELAAAAAAAAAAAAAAAAAAAAZHYACAAAAAAlAAAADAAAAAEAAAAYAAAADAAAAAAAAAISAAAADAAAAAEAAAAeAAAAGAAAAL0AAAAEAAAA9wAAABEAAAAlAAAADAAAAAEAAABUAAAAiAAAAL4AAAAEAAAA9QAAABAAAAABAAAAq6riQauq4kG+AAAABAAAAAoAAABMAAAAAAAAAAAAAAAAAAAA//////////9gAAAAMgAxAC8AMAA1AC8AMgAwADIANQAGAAAABgAAAAQAAAAGAAAABgAAAAQAAAAGAAAABgAAAAYAAAAGAAAASwAAAEAAAAAwAAAABQAAACAAAAABAAAAAQAAABAAAAAAAAAAAAAAADMBAACAAAAAAAAAAAAAAAAzAQAAgAAAAFIAAABwAQAAAgAAABAAAAAHAAAAAAAAAAAAAAC8AgAAAAAAAAECAiJTAHkAcwB0AGUAbQAAAAAAAAAAAAAAAAAAAAAAAAAAAAAAAAAAAAAAAAAAAAAAAAAAAAAAAAAAAAAAAAAAAAAAAAAAAACbzzELAAAAsD/rp/l/AAAJAAAAAQAAAMheNab5fwAAAAAAAAAAAAD3hLUD+X8AADAg7LpgAQAAAAAAAAAAAAAAAAAAAAAAAAAAAAAAAAAAW5mXp/UGAAAAAAAAAAAAAP////9gAQAAAAAAAAAAAADgt1/IYAEAAHCbzzEAAAAAMIhoyGABAAAHAAAAAAAAAMABYMhgAQAArJrPMQsAAAAAm88xCwAAAFEYDKb5fwAAGgAAAAAAAADyvg+bAAAAABoAAAAAAAAAwIcsyWABAADgt1/IYAEAAHvQD6b5fwAAUJrPMQsAAAAAm88xCwAAAAAAAAAAAAAAAAAAAGR2AAgAAAAAJQAAAAwAAAACAAAAJwAAABgAAAADAAAAAAAAAAAAAAAAAAAAJQAAAAwAAAADAAAATAAAAGQAAAAAAAAAAAAAAP//////////AAAAABYAAAAAAAAANQAAACEA8AAAAAAAAAAAAAAAgD8AAAAAAAAAAAAAgD8AAAAAAAAAAAAAAAAAAAAAAAAAAAAAAAAAAAAAAAAAACUAAAAMAAAAAAAAgCgAAAAMAAAAAwAAACcAAAAYAAAAAwAAAAAAAAAAAAAAAAAAACUAAAAMAAAAAwAAAEwAAABkAAAAAAAAAAAAAAD//////////wAAAAAWAAAAAAEAAAAAAAAhAPAAAAAAAAAAAAAAAIA/AAAAAAAAAAAAAIA/AAAAAAAAAAAAAAAAAAAAAAAAAAAAAAAAAAAAAAAAAAAlAAAADAAAAAAAAIAoAAAADAAAAAMAAAAnAAAAGAAAAAMAAAAAAAAAAAAAAAAAAAAlAAAADAAAAAMAAABMAAAAZAAAAAAAAAAAAAAA//////////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///8AAAAAACUAAAAMAAAAAwAAAEwAAABkAAAAAAAAABYAAAD/AAAASgAAAAAAAAAWAAAAAAEAADUAAAAhAPAAAAAAAAAAAAAAAIA/AAAAAAAAAAAAAIA/AAAAAAAAAAAAAAAAAAAAAAAAAAAAAAAAAAAAAAAAAAAlAAAADAAAAAAAAIAoAAAADAAAAAMAAAAnAAAAGAAAAAMAAAAAAAAA////AAAAAAAlAAAADAAAAAMAAABMAAAAZAAAAAkAAAAnAAAAHwAAAEoAAAAJAAAAJwAAABcAAAAkAAAAIQDwAAAAAAAAAAAAAACAPwAAAAAAAAAAAACAPwAAAAAAAAAAAAAAAAAAAAAAAAAAAAAAAAAAAAAAAAAAJQAAAAwAAAAAAACAKAAAAAwAAAADAAAAUgAAAHABAAADAAAA4P///wAAAAAAAAAAAAAAAJABAAAAAAABAAAAAGEAcgBpAGEAbAAAAAAAAAAAAAAAAAAAAAAAAAAAAAAAAAAAAAAAAAAAAAAAAAAAAAAAAAAAAAAAAAAAAAAAAAAAAAAAwI6Az2ABAAAk4iID+X8AADBjsLxgAQAAyF41pvl/AAAAAAAAAAAAAAFPWgP5fwAAAgAAAAAAAAACAAAAAAAAAAAAAAAAAAAAAAAAAAAAAADrxpen9QYAAOCztbxgAQAAkJjkz2ABAAAAAAAAAAAAAOC3X8hgAQAA+MvPMQAAAADg////AAAAAAYAAAAAAAAABwAAAAAAAAAcy88xCwAAAHDLzzELAAAAURgMpvl/AAAAAAAAAAAAAKDn3aUAAAAAAAAAAAAAAABzjSoD+X8AAOC3X8hgAQAAe9APpvl/AADAys8xCwAAAHDLzzELAAAAAAAAAAAAAAAAAAAAZHYACAAAAAAlAAAADAAAAAMAAAAYAAAADAAAAAAAAAISAAAADAAAAAEAAAAWAAAADAAAAAgAAABUAAAAVAAAAAoAAAAnAAAAHgAAAEoAAAABAAAAq6riQauq4kEKAAAASwAAAAEAAABMAAAABAAAAAkAAAAnAAAAIAAAAEsAAABQAAAAWADrpxUAAAAWAAAADAAAAAAAAAAlAAAADAAAAAIAAAAnAAAAGAAAAAQAAAAAAAAA////AAAAAAAlAAAADAAAAAQAAABMAAAAZAAAACkAAAAZAAAA9gAAAEoAAAApAAAAGQAAAM4AAAAyAAAAIQDwAAAAAAAAAAAAAACAPwAAAAAAAAAAAACAPwAAAAAAAAAAAAAAAAAAAAAAAAAAAAAAAAAAAAAAAAAAJQAAAAwAAAAAAACAKAAAAAwAAAAEAAAAJwAAABgAAAAEAAAAAAAAAP///wAAAAAAJQAAAAwAAAAEAAAATAAAAGQAAAApAAAAGQAAAPYAAABHAAAAKQAAABkAAADOAAAALwAAACEA8AAAAAAAAAAAAAAAgD8AAAAAAAAAAAAAgD8AAAAAAAAAAAAAAAAAAAAAAAAAAAAAAAAAAAAAAAAAACUAAAAMAAAAAAAAgCgAAAAMAAAABAAAACcAAAAYAAAABAAAAAAAAAD///8AAAAAACUAAAAMAAAABAAAAEwAAABkAAAAKQAAADMAAAD2AAAARwAAACkAAAAzAAAAzgAAABUAAAAhAPAAAAAAAAAAAAAAAIA/AAAAAAAAAAAAAIA/AAAAAAAAAAAAAAAAAAAAAAAAAAAAAAAAAAAAAAAAAAAlAAAADAAAAAAAAIAoAAAADAAAAAQAAABSAAAAcAEAAAQAAADw////AAAAAAAAAAAAAAAAkAEAAAAAAAEAAAAAcwBlAGcAbwBlACAAdQBpAAAAAAAAAAAAAAAAAAAAAAAAAAAAAAAAAAAAAAAAAAAAAAAAAAAAAAAAAAAAAAAAAAAAAAAgAAAAAAAAAAgAAAAAAAAAAADrumABAADIXjWm+X8AAAAAAAAAAAAAx7NHqPl/AAAAAOW6YAEAAAAAAAD5fwAAAAAAAAAAAAAAAAAAAAAAAIvJl6f1BgAAAQAAAAAAAAAQPhLVAgAAAAAAAAAAAAAA4LdfyGABAABYy88xAAAAAPD///8AAAAACQAAAAAAAAAHAAAAAAAAAHzKzzELAAAA0MrPMQsAAABRGAym+X8AAAAAAAAAAAAAoOfdpQAAAAAAAAAAAAAAAFDKzzELAAAA4LdfyGABAAB70A+m+X8AACDKzzELAAAA0MrPMQsAAACg5cvPYAEAAAAAAABkdgAIAAAAACUAAAAMAAAABAAAABgAAAAMAAAAAAAAAhIAAAAMAAAAAQAAAB4AAAAYAAAAKQAAADMAAAD3AAAASAAAACUAAAAMAAAABAAAAFQAAADQAAAAKgAAADMAAAD1AAAARwAAAAEAAACrquJBq6riQSoAAAAzAAAAFgAAAEwAAAAAAAAAAAAAAAAAAAD//////////3gAAABBAE4AVABPAE4ASQBPACAAQwBBAFIATABPAFMAIABOAEkAQwBPAEwAQQBVAAoAAAAMAAAACAAAAAwAAAAMAAAABAAAAAwAAAAEAAAACgAAAAoAAAAKAAAACAAAAAwAAAAJAAAABAAAAAwAAAAEAAAACgAAAAwAAAAIAAAACgAAAAsAAABLAAAAQAAAADAAAAAFAAAAIAAAAAEAAAABAAAAEAAAAAAAAAAAAAAAMwEAAIAAAAAAAAAAAAAAADMBAACAAAAAJQAAAAwAAAACAAAAJwAAABgAAAAFAAAAAAAAAP///wAAAAAAJQAAAAwAAAAFAAAATAAAAGQAAAAAAAAAUAAAADIBAAB8AAAAAAAAAFAAAAAzAQAALQAAACEA8AAAAAAAAAAAAAAAgD8AAAAAAAAAAAAAgD8AAAAAAAAAAAAAAAAAAAAAAAAAAAAAAAAAAAAAAAAAACUAAAAMAAAAAAAAgCgAAAAMAAAABQAAACcAAAAYAAAABQAAAAAAAAD///8AAAAAACUAAAAMAAAABQAAAEwAAABkAAAACQAAAFAAAAD/AAAAXAAAAAkAAABQAAAA9wAAAA0AAAAhAPAAAAAAAAAAAAAAAIA/AAAAAAAAAAAAAIA/AAAAAAAAAAAAAAAAAAAAAAAAAAAAAAAAAAAAAAAAAAAlAAAADAAAAAAAAIAoAAAADAAAAAUAAAAlAAAADAAAAAEAAAAYAAAADAAAAAAAAAISAAAADAAAAAEAAAAeAAAAGAAAAAkAAABQAAAAAAEAAF0AAAAlAAAADAAAAAEAAABUAAAA0AAAAAoAAABQAAAAgAAAAFwAAAABAAAAq6riQauq4kEKAAAAUAAAABYAAABMAAAAAAAAAAAAAAAAAAAA//////////94AAAAQQBuAHQA9QBuAGkAbwAgAEMAYQByAGwAbwBzACAATgBpAGMAbwBsAGEAdQAHAAAABwAAAAQAAAAHAAAABwAAAAMAAAAHAAAAAwAAAAcAAAAGAAAABAAAAAMAAAAHAAAABQAAAAMAAAAIAAAAAwAAAAUAAAAHAAAAAwAAAAYAAAAHAAAASwAAAEAAAAAwAAAABQAAACAAAAABAAAAAQAAABAAAAAAAAAAAAAAADMBAACAAAAAAAAAAAAAAAAzAQAAgAAAACUAAAAMAAAAAgAAACcAAAAYAAAABQAAAAAAAAD///8AAAAAACUAAAAMAAAABQAAAEwAAABkAAAACQAAAGAAAAD/AAAAbAAAAAkAAABgAAAA9wAAAA0AAAAhAPAAAAAAAAAAAAAAAIA/AAAAAAAAAAAAAIA/AAAAAAAAAAAAAAAAAAAAAAAAAAAAAAAAAAAAAAAAAAAlAAAADAAAAAAAAIAoAAAADAAAAAUAAAAlAAAADAAAAAEAAAAYAAAADAAAAAAAAAISAAAADAAAAAEAAAAeAAAAGAAAAAkAAABgAAAAAAEAAG0AAAAlAAAADAAAAAEAAABUAAAArAAAAAoAAABgAAAAWwAAAGwAAAABAAAAq6riQauq4kEKAAAAYAAAABAAAABMAAAAAAAAAAAAAAAAAAAA//////////9sAAAARQBuAGcAZQBuAGgAZQBpAHIAbwAgAGMAaQB2AGkAbAAGAAAABwAAAAcAAAAGAAAABwAAAAcAAAAGAAAAAwAAAAQAAAAHAAAAAwAAAAUAAAADAAAABQAAAAMAAAADAAAASwAAAEAAAAAwAAAABQAAACAAAAABAAAAAQAAABAAAAAAAAAAAAAAADMBAACAAAAAAAAAAAAAAAAzAQAAgAAAACUAAAAMAAAAAgAAACcAAAAYAAAABQAAAAAAAAD///8AAAAAACUAAAAMAAAABQAAAEwAAABkAAAACQAAAHAAAAApAQAAfAAAAAkAAABwAAAAIQEAAA0AAAAhAPAAAAAAAAAAAAAAAIA/AAAAAAAAAAAAAIA/AAAAAAAAAAAAAAAAAAAAAAAAAAAAAAAAAAAAAAAAAAAlAAAADAAAAAAAAIAoAAAADAAAAAUAAAAlAAAADAAAAAEAAAAYAAAADAAAAAAAAAISAAAADAAAAAEAAAAWAAAADAAAAAAAAABUAAAAbAEAAAoAAABwAAAAKAEAAHwAAAABAAAAq6riQauq4kEKAAAAcAAAADAAAABMAAAABAAAAAkAAABwAAAAKgEAAH0AAACsAAAAQQBzAHMAaQBuAGEAZABvACAAcABvAHIAOgAgAEEATgBUAE8ATgBJAE8AIABDAEEAUgBMAE8AUwAgAE4ASQBDAE8ATABBAFUAOgAwADQANQA2ADIAMgAyADcANgA2ADQABwAAAAUAAAAFAAAAAwAAAAcAAAAGAAAABwAAAAcAAAADAAAABwAAAAcAAAAEAAAAAwAAAAMAAAAHAAAACAAAAAYAAAAJAAAACAAAAAMAAAAJAAAAAwAAAAcAAAAHAAAABwAAAAUAAAAJAAAABgAAAAMAAAAIAAAAAwAAAAcAAAAJAAAABQAAAAcAAAAIAAAAAwAAAAYAAAAGAAAABgAAAAYAAAAGAAAABgAAAAYAAAAGAAAABgAAAAYAAAAGAAAAFgAAAAwAAAAAAAAAJQAAAAwAAAACAAAADgAAABQAAAAAAAAAEAAAABQAAAA=</Object>
  <Object Id="idInvalidSigLnImg">AQAAAGwAAAAAAAAAAAAAADIBAAB/AAAAAAAAAAAAAAD7IQAAKw4AACBFTUYAAAEAACAAALAAAAAGAAAAAAAAAAAAAAAAAAAAoAUAAIQDAACYAQAA/wAAAAAAAAAAAAAAAAAAAMA5BgAY5AMACgAAABAAAAAAAAAAAAAAAEsAAAAQAAAAAAAAAAUAAAAeAAAAGAAAAAAAAAAAAAAAMwEAAIAAAAAnAAAAGAAAAAEAAAAAAAAAAAAAAAAAAAAlAAAADAAAAAEAAABMAAAAZAAAAAAAAAAAAAAAMgEAAH8AAAAAAAAAAAAAADMBAACAAAAAIQDwAAAAAAAAAAAAAACAPwAAAAAAAAAAAACAPwAAAAAAAAAAAAAAAAAAAAAAAAAAAAAAAAAAAAAAAAAAJQAAAAwAAAAAAACAKAAAAAwAAAABAAAAJwAAABgAAAABAAAAAAAAAP///wAAAAAAJQAAAAwAAAABAAAATAAAAGQAAAAAAAAAAAAAAP8AAAB/AAAAAAAAAAAAAAAAAQAAgAAAACEA8AAAAAAAAAAAAAAAgD8AAAAAAAAAAAAAgD8AAAAAAAAAAAAAAAAAAAAAAAAAAAAAAAAAAAAAAAAAACUAAAAMAAAAAAAAgCgAAAAMAAAAAQAAACcAAAAYAAAAAQAAAAAAAADw8PAAAAAAACUAAAAMAAAAAQAAAEwAAABkAAAAAAAAAAAAAAAyAQAAfwAAAAAAAAAAAAAAMwEAAIAAAAAhAPAAAAAAAAAAAAAAAIA/AAAAAAAAAAAAAIA/AAAAAAAAAAAAAAAAAAAAAAAAAAAAAAAAAAAAAAAAAAAlAAAADAAAAAAAAIAoAAAADAAAAAEAAAAnAAAAGAAAAAEAAAAAAAAA8PDwAAAAAAAlAAAADAAAAAEAAABMAAAAZAAAAAAAAAAAAAAAMgEAAH8AAAAAAAAAAAAAADMBAACAAAAAIQDwAAAAAAAAAAAAAACAPwAAAAAAAAAAAACAPwAAAAAAAAAAAAAAAAAAAAAAAAAAAAAAAAAAAAAAAAAAJQAAAAwAAAAAAACAKAAAAAwAAAABAAAAJwAAABgAAAABAAAAAAAAAPDw8AAAAAAAJQAAAAwAAAABAAAATAAAAGQAAAAAAAAAAAAAADIBAAB/AAAAAAAAAAAAAAAzAQAAgAAAACEA8AAAAAAAAAAAAAAAgD8AAAAAAAAAAAAAgD8AAAAAAAAAAAAAAAAAAAAAAAAAAAAAAAAAAAAAAAAAACUAAAAMAAAAAAAAgCgAAAAMAAAAAQAAACcAAAAYAAAAAQAAAAAAAADw8PAAAAAAACUAAAAMAAAAAQAAAEwAAABkAAAAAAAAAAAAAAAyAQAAfwAAAAAAAAAAAAAAMwEAAIAAAAAhAPAAAAAAAAAAAAAAAIA/AAAAAAAAAAAAAIA/AAAAAAAAAAAAAAAAAAAAAAAAAAAAAAAAAAAAAAAAAAAlAAAADAAAAAAAAIAoAAAADAAAAAEAAAAnAAAAGAAAAAEAAAAAAAAA////AAAAAAAlAAAADAAAAAEAAABMAAAAZAAAAAAAAAAAAAAAMgEAAH8AAAAAAAAAAAAAADMBAACAAAAAIQDwAAAAAAAAAAAAAACAPwAAAAAAAAAAAACAPwAAAAAAAAAAAAAAAAAAAAAAAAAAAAAAAAAAAAAAAAAAJQAAAAwAAAAAAACAKAAAAAwAAAABAAAAJwAAABgAAAABAAAAAAAAAP///wAAAAAAJQAAAAwAAAABAAAATAAAAGQAAAAAAAAAAAAAADIBAAB/AAAAAAAAAAAAAAAzAQAAgAAAACEA8AAAAAAAAAAAAAAAgD8AAAAAAAAAAAAAgD8AAAAAAAAAAAAAAAAAAAAAAAAAAAAAAAAAAAAAAAAAACUAAAAMAAAAAAAAgCgAAAAMAAAAAQAAACcAAAAYAAAAAQAAAAAAAAD///8AAAAAACUAAAAMAAAAAQAAAEwAAABkAAAAAAAAAAMAAAD/AAAAEgAAAAAAAAADAAAAAAEAABAAAAAhAPAAAAAAAAAAAAAAAIA/AAAAAAAAAAAAAIA/AAAAAAAAAAAAAAAAAAAAAAAAAAAAAAAAAAAAAAAAAAAlAAAADAAAAAAAAIAoAAAADAAAAAEAAAAnAAAAGAAAAAEAAAAAAAAA////AAAAAAAlAAAADAAAAAEAAABMAAAAZAAAAAkAAAADAAAAGAAAABIAAAAJAAAAAwAAABAAAAAQAAAAIQDwAAAAAAAAAAAAAACAPwAAAAAAAAAAAACAPwAAAAAAAAAAAAAAAAAAAAAAAAAAAAAAAAAAAAAAAAAAJQAAAAwAAAAAAACAKAAAAAwAAAABAAAAUAAAANwCAAAKAAAAAwAAABcAAAAQAAAACgAAAAMAAAAAAAAAAAAAAA4AAAAOAAAATAAAACgAAAB0AAAAaAIAAAAAAAAAAAAADgAAACgAAAAOAAAADgAAAAEAGAAAAAAAAAAAAAAAAAAAAAAAAAAAAAAAAAAKEi0AAAAAAAAAAAAFCRglQKEgOIweNIMAAAAAAAAAAAAAAAAJESoVJFr1owAAAAcKDQcKDQcJDQ4WMShFrjFU1TJV1gECBAIDBAECBQoRKyZBowsTMQAAAAAAfqbJd6PIeqDCQFZ4JTd0Lk/HMVPSGy5uFiE4GypVJ0KnHjN9AAAB9aMAAACcz+7S6ffb7fnC0t1haH0hMm8aLXIuT8ggOIwoRKslP58cK08AAAEAAAAAAMHg9P///////////+bm5k9SXjw/SzBRzTFU0y1NwSAyVzFGXwEBAvWjCA8mnM/u69/SvI9jt4tgjIR9FBosDBEjMVTUMlXWMVPRKUSeDxk4AAAAAAAAAADT6ff///////+Tk5MjK0krSbkvUcsuT8YVJFoTIFIrSbgtTcEQHEcAAAAAAJzP7vT6/bTa8kRleixHhy1Nwi5PxiQtTnBwcJKSki81SRwtZAgOIwAAAAAAweD02+35gsLqZ5q6Jz1jNEJyOUZ4qamp+/v7////wdPeVnCJAQECAAAAAACv1/Ho8/ubzu6CwuqMudS3u769vb3////////////L5fZymsABAgMAAAAAAK/X8fz9/uLx+snk9uTy+vz9/v///////////////8vl9nKawAECAwAAAAAAotHvtdryxOL1xOL1tdry0+r32+350+r3tdryxOL1pdPvc5rAAQIDAAAAAABpj7ZnjrZqj7Zqj7ZnjrZtkbdukrdtkbdnjrZqj7ZojrZ3rdUCAwQAAAAAAAAAAAAAAAAAAAAAAAAAAAAAAAAAAAAAAAAAAAAAAAAAAAAAAAAAAAAAJwAAABgAAAABAAAAAAAAAP///wAAAAAAJQAAAAwAAAABAAAATAAAAGQAAAAiAAAABAAAAIQAAAAQAAAAIgAAAAQAAABjAAAADQAAACEA8AAAAAAAAAAAAAAAgD8AAAAAAAAAAAAAgD8AAAAAAAAAAAAAAAAAAAAAAAAAAAAAAAAAAAAAAAAAACUAAAAMAAAAAAAAgCgAAAAMAAAAAQAAAFIAAABwAQAAAQAAAPX///8AAAAAAAAAAAAAAACQAQAAAAAAAQAAAABzAGUAZwBvAGUAIAB1AGkAAAAAAAAAAAAAAAAAAAAAAAAAAAAAAAAAAAAAAAAAAAAAAAAAAAAAAAAAAAAAAAAAAAAAAAAAAAD5fwAA94S1A/l/AAATABQAAAAAANDx5QP5fwAAMBbrp/l/AAAchbUD+X8AAAAAAAAAAAAAMBbrp/l/AAAJt88xCwAAAAAAAAAAAAAAe7uXp/UGAABjWC8D+X8AAEgAAABgAQAAXN3lA/l/AACAAe8D+X8AAKDf5QMAAAAAAQAAAAAAAADQ8eUD+X8AAAAA66f5fwAAAAAAAAAAAAAAAAAACwAAAFEYDKb5fwAAAAAAAAAAAAAAAAAAAAAAAOC3X8hgAQAAaLnPMQsAAADgt1/IYAEAAHvQD6b5fwAAMLjPMQsAAADguM8xCwAAAAAAAAAAAAAAAAAAAGR2AAgAAAAAJQAAAAwAAAABAAAAGAAAAAwAAAD/AAACEgAAAAwAAAABAAAAHgAAABgAAAAiAAAABAAAAIUAAAARAAAAJQAAAAwAAAABAAAAVAAAAMAAAAAjAAAABAAAAIMAAAAQAAAAAQAAAKuq4kGrquJBIwAAAAQAAAATAAAATAAAAAAAAAAAAAAAAAAAAP//////////dAAAAEEAcwBzAGkAbgBhAHQAdQByAGEAIABpAG4AdgDhAGwAaQBkAGEAAAAHAAAABQAAAAUAAAADAAAABwAAAAYAAAAEAAAABwAAAAQAAAAGAAAAAwAAAAMAAAAHAAAABQAAAAYAAAADAAAAAwAAAAcAAAAGAAAASwAAAEAAAAAwAAAABQAAACAAAAABAAAAAQAAABAAAAAAAAAAAAAAADMBAACAAAAAAAAAAAAAAAAzAQAAgAAAAFIAAABwAQAAAgAAABAAAAAHAAAAAAAAAAAAAAC8AgAAAAAAAAECAiJTAHkAcwB0AGUAbQAAAAAAAAAAAAAAAAAAAAAAAAAAAAAAAAAAAAAAAAAAAAAAAAAAAAAAAAAAAAAAAAAAAAAAAAAAAACbzzELAAAAsD/rp/l/AAAJAAAAAQAAAMheNab5fwAAAAAAAAAAAAD3hLUD+X8AADAg7LpgAQAAAAAAAAAAAAAAAAAAAAAAAAAAAAAAAAAAW5mXp/UGAAAAAAAAAAAAAP////9gAQAAAAAAAAAAAADgt1/IYAEAAHCbzzEAAAAAMIhoyGABAAAHAAAAAAAAAMABYMhgAQAArJrPMQsAAAAAm88xCwAAAFEYDKb5fwAAGgAAAAAAAADyvg+bAAAAABoAAAAAAAAAwIcsyWABAADgt1/IYAEAAHvQD6b5fwAAUJrPMQsAAAAAm88xCwAAAAAAAAAAAAAAAAAAAGR2AAgAAAAAJQAAAAwAAAACAAAAJwAAABgAAAADAAAAAAAAAAAAAAAAAAAAJQAAAAwAAAADAAAATAAAAGQAAAAAAAAAAAAAAP//////////AAAAABYAAAAAAAAANQAAACEA8AAAAAAAAAAAAAAAgD8AAAAAAAAAAAAAgD8AAAAAAAAAAAAAAAAAAAAAAAAAAAAAAAAAAAAAAAAAACUAAAAMAAAAAAAAgCgAAAAMAAAAAwAAACcAAAAYAAAAAwAAAAAAAAAAAAAAAAAAACUAAAAMAAAAAwAAAEwAAABkAAAAAAAAAAAAAAD//////////wAAAAAWAAAAAAEAAAAAAAAhAPAAAAAAAAAAAAAAAIA/AAAAAAAAAAAAAIA/AAAAAAAAAAAAAAAAAAAAAAAAAAAAAAAAAAAAAAAAAAAlAAAADAAAAAAAAIAoAAAADAAAAAMAAAAnAAAAGAAAAAMAAAAAAAAAAAAAAAAAAAAlAAAADAAAAAMAAABMAAAAZAAAAAAAAAAAAAAA//////////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///8AAAAAACUAAAAMAAAAAwAAAEwAAABkAAAAAAAAABYAAAD/AAAASgAAAAAAAAAWAAAAAAEAADUAAAAhAPAAAAAAAAAAAAAAAIA/AAAAAAAAAAAAAIA/AAAAAAAAAAAAAAAAAAAAAAAAAAAAAAAAAAAAAAAAAAAlAAAADAAAAAAAAIAoAAAADAAAAAMAAAAnAAAAGAAAAAMAAAAAAAAA////AAAAAAAlAAAADAAAAAMAAABMAAAAZAAAAAkAAAAnAAAAHwAAAEoAAAAJAAAAJwAAABcAAAAkAAAAIQDwAAAAAAAAAAAAAACAPwAAAAAAAAAAAACAPwAAAAAAAAAAAAAAAAAAAAAAAAAAAAAAAAAAAAAAAAAAJQAAAAwAAAAAAACAKAAAAAwAAAADAAAAUgAAAHABAAADAAAA4P///wAAAAAAAAAAAAAAAJABAAAAAAABAAAAAGEAcgBpAGEAbAAAAAAAAAAAAAAAAAAAAAAAAAAAAAAAAAAAAAAAAAAAAAAAAAAAAAAAAAAAAAAAAAAAAAAAAAAAAAAAwI6Az2ABAAAk4iID+X8AADBjsLxgAQAAyF41pvl/AAAAAAAAAAAAAAFPWgP5fwAAAgAAAAAAAAACAAAAAAAAAAAAAAAAAAAAAAAAAAAAAADrxpen9QYAAOCztbxgAQAAkJjkz2ABAAAAAAAAAAAAAOC3X8hgAQAA+MvPMQAAAADg////AAAAAAYAAAAAAAAABwAAAAAAAAAcy88xCwAAAHDLzzELAAAAURgMpvl/AAAAAAAAAAAAAKDn3aUAAAAAAAAAAAAAAABzjSoD+X8AAOC3X8hgAQAAe9APpvl/AADAys8xCwAAAHDLzzELAAAAAAAAAAAAAAAAAAAAZHYACAAAAAAlAAAADAAAAAMAAAAYAAAADAAAAAAAAAISAAAADAAAAAEAAAAWAAAADAAAAAgAAABUAAAAVAAAAAoAAAAnAAAAHgAAAEoAAAABAAAAq6riQauq4kEKAAAASwAAAAEAAABMAAAABAAAAAkAAAAnAAAAIAAAAEsAAABQAAAAWAAAABUAAAAWAAAADAAAAAAAAAAlAAAADAAAAAIAAAAnAAAAGAAAAAQAAAAAAAAA////AAAAAAAlAAAADAAAAAQAAABMAAAAZAAAACkAAAAZAAAA9gAAAEoAAAApAAAAGQAAAM4AAAAyAAAAIQDwAAAAAAAAAAAAAACAPwAAAAAAAAAAAACAPwAAAAAAAAAAAAAAAAAAAAAAAAAAAAAAAAAAAAAAAAAAJQAAAAwAAAAAAACAKAAAAAwAAAAEAAAAJwAAABgAAAAEAAAAAAAAAP///wAAAAAAJQAAAAwAAAAEAAAATAAAAGQAAAApAAAAGQAAAPYAAABHAAAAKQAAABkAAADOAAAALwAAACEA8AAAAAAAAAAAAAAAgD8AAAAAAAAAAAAAgD8AAAAAAAAAAAAAAAAAAAAAAAAAAAAAAAAAAAAAAAAAACUAAAAMAAAAAAAAgCgAAAAMAAAABAAAACcAAAAYAAAABAAAAAAAAAD///8AAAAAACUAAAAMAAAABAAAAEwAAABkAAAAKQAAADMAAAD2AAAARwAAACkAAAAzAAAAzgAAABUAAAAhAPAAAAAAAAAAAAAAAIA/AAAAAAAAAAAAAIA/AAAAAAAAAAAAAAAAAAAAAAAAAAAAAAAAAAAAAAAAAAAlAAAADAAAAAAAAIAoAAAADAAAAAQAAABSAAAAcAEAAAQAAADw////AAAAAAAAAAAAAAAAkAEAAAAAAAEAAAAAcwBlAGcAbwBlACAAdQBpAAAAAAAAAAAAAAAAAAAAAAAAAAAAAAAAAAAAAAAAAAAAAAAAAAAAAAAAAAAAAAAAAAAAAAAgAAAAAAAAAAgAAAAAAAAAAADrumABAADIXjWm+X8AAAAAAAAAAAAAx7NHqPl/AAAAAOW6YAEAAAAAAAD5fwAAAAAAAAAAAAAAAAAAAAAAAIvJl6f1BgAAAQAAAAAAAAAQPhLVAgAAAAAAAAAAAAAA4LdfyGABAABYy88xAAAAAPD///8AAAAACQAAAAAAAAAHAAAAAAAAAHzKzzELAAAA0MrPMQsAAABRGAym+X8AAAAAAAAAAAAAoOfdpQAAAAAAAAAAAAAAAFDKzzELAAAA4LdfyGABAAB70A+m+X8AACDKzzELAAAA0MrPMQsAAACg5cvPYAEAAAAAAABkdgAIAAAAACUAAAAMAAAABAAAABgAAAAMAAAAAAAAAhIAAAAMAAAAAQAAAB4AAAAYAAAAKQAAADMAAAD3AAAASAAAACUAAAAMAAAABAAAAFQAAADQAAAAKgAAADMAAAD1AAAARwAAAAEAAACrquJBq6riQSoAAAAzAAAAFgAAAEwAAAAAAAAAAAAAAAAAAAD//////////3gAAABBAE4AVABPAE4ASQBPACAAQwBBAFIATABPAFMAIABOAEkAQwBPAEwAQQBVAAoAAAAMAAAACAAAAAwAAAAMAAAABAAAAAwAAAAEAAAACgAAAAoAAAAKAAAACAAAAAwAAAAJAAAABAAAAAwAAAAEAAAACgAAAAwAAAAIAAAACgAAAAsAAABLAAAAQAAAADAAAAAFAAAAIAAAAAEAAAABAAAAEAAAAAAAAAAAAAAAMwEAAIAAAAAAAAAAAAAAADMBAACAAAAAJQAAAAwAAAACAAAAJwAAABgAAAAFAAAAAAAAAP///wAAAAAAJQAAAAwAAAAFAAAATAAAAGQAAAAAAAAAUAAAADIBAAB8AAAAAAAAAFAAAAAzAQAALQAAACEA8AAAAAAAAAAAAAAAgD8AAAAAAAAAAAAAgD8AAAAAAAAAAAAAAAAAAAAAAAAAAAAAAAAAAAAAAAAAACUAAAAMAAAAAAAAgCgAAAAMAAAABQAAACcAAAAYAAAABQAAAAAAAAD///8AAAAAACUAAAAMAAAABQAAAEwAAABkAAAACQAAAFAAAAD/AAAAXAAAAAkAAABQAAAA9wAAAA0AAAAhAPAAAAAAAAAAAAAAAIA/AAAAAAAAAAAAAIA/AAAAAAAAAAAAAAAAAAAAAAAAAAAAAAAAAAAAAAAAAAAlAAAADAAAAAAAAIAoAAAADAAAAAUAAAAlAAAADAAAAAEAAAAYAAAADAAAAAAAAAISAAAADAAAAAEAAAAeAAAAGAAAAAkAAABQAAAAAAEAAF0AAAAlAAAADAAAAAEAAABUAAAA0AAAAAoAAABQAAAAgAAAAFwAAAABAAAAq6riQauq4kEKAAAAUAAAABYAAABMAAAAAAAAAAAAAAAAAAAA//////////94AAAAQQBuAHQA9QBuAGkAbwAgAEMAYQByAGwAbwBzACAATgBpAGMAbwBsAGEAdQAHAAAABwAAAAQAAAAHAAAABwAAAAMAAAAHAAAAAwAAAAcAAAAGAAAABAAAAAMAAAAHAAAABQAAAAMAAAAIAAAAAwAAAAUAAAAHAAAAAwAAAAYAAAAHAAAASwAAAEAAAAAwAAAABQAAACAAAAABAAAAAQAAABAAAAAAAAAAAAAAADMBAACAAAAAAAAAAAAAAAAzAQAAgAAAACUAAAAMAAAAAgAAACcAAAAYAAAABQAAAAAAAAD///8AAAAAACUAAAAMAAAABQAAAEwAAABkAAAACQAAAGAAAAD/AAAAbAAAAAkAAABgAAAA9wAAAA0AAAAhAPAAAAAAAAAAAAAAAIA/AAAAAAAAAAAAAIA/AAAAAAAAAAAAAAAAAAAAAAAAAAAAAAAAAAAAAAAAAAAlAAAADAAAAAAAAIAoAAAADAAAAAUAAAAlAAAADAAAAAEAAAAYAAAADAAAAAAAAAISAAAADAAAAAEAAAAeAAAAGAAAAAkAAABgAAAAAAEAAG0AAAAlAAAADAAAAAEAAABUAAAArAAAAAoAAABgAAAAWwAAAGwAAAABAAAAq6riQauq4kEKAAAAYAAAABAAAABMAAAAAAAAAAAAAAAAAAAA//////////9sAAAARQBuAGcAZQBuAGgAZQBpAHIAbwAgAGMAaQB2AGkAbAAGAAAABwAAAAcAAAAGAAAABwAAAAcAAAAGAAAAAwAAAAQAAAAHAAAAAwAAAAUAAAADAAAABQAAAAMAAAADAAAASwAAAEAAAAAwAAAABQAAACAAAAABAAAAAQAAABAAAAAAAAAAAAAAADMBAACAAAAAAAAAAAAAAAAzAQAAgAAAACUAAAAMAAAAAgAAACcAAAAYAAAABQAAAAAAAAD///8AAAAAACUAAAAMAAAABQAAAEwAAABkAAAACQAAAHAAAAApAQAAfAAAAAkAAABwAAAAIQEAAA0AAAAhAPAAAAAAAAAAAAAAAIA/AAAAAAAAAAAAAIA/AAAAAAAAAAAAAAAAAAAAAAAAAAAAAAAAAAAAAAAAAAAlAAAADAAAAAAAAIAoAAAADAAAAAUAAAAlAAAADAAAAAEAAAAYAAAADAAAAAAAAAISAAAADAAAAAEAAAAWAAAADAAAAAAAAABUAAAAbAEAAAoAAABwAAAAKAEAAHwAAAABAAAAq6riQauq4kEKAAAAcAAAADAAAABMAAAABAAAAAkAAABwAAAAKgEAAH0AAACsAAAAQQBzAHMAaQBuAGEAZABvACAAcABvAHIAOgAgAEEATgBUAE8ATgBJAE8AIABDAEEAUgBMAE8AUwAgAE4ASQBDAE8ATABBAFUAOgAwADQANQA2ADIAMgAyADcANgA2ADQABwAAAAUAAAAFAAAAAwAAAAcAAAAGAAAABwAAAAcAAAADAAAABwAAAAcAAAAEAAAAAwAAAAMAAAAHAAAACAAAAAYAAAAJAAAACAAAAAMAAAAJAAAAAwAAAAcAAAAHAAAABwAAAAUAAAAJAAAABgAAAAMAAAAIAAAAAwAAAAcAAAAJAAAABQAAAAcAAAAIAAAAAwAAAAYAAAAGAAAABgAAAAYAAAAGAAAABgAAAAYAAAAGAAAABgAAAAYAAAAGAAAAFgAAAAwAAAAAAAAAJQAAAAwAAAACAAAADgAAABQAAAAAAAAAEAAAABQAAAA=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 Custos</vt:lpstr>
      <vt:lpstr>'Planilha Custos'!Area_de_impressao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Antonio Carlos</cp:lastModifiedBy>
  <cp:lastPrinted>2025-01-29T11:42:33Z</cp:lastPrinted>
  <dcterms:created xsi:type="dcterms:W3CDTF">2006-09-22T13:55:22Z</dcterms:created>
  <dcterms:modified xsi:type="dcterms:W3CDTF">2025-05-21T11:22:54Z</dcterms:modified>
</cp:coreProperties>
</file>