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Proposta" sheetId="1" state="visible" r:id="rId3"/>
  </sheets>
  <definedNames>
    <definedName function="false" hidden="false" localSheetId="0" name="_xlnm.Print_Area" vbProcedure="false">'Orçamento Proposta'!$A$1:$M$59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<sst xmlns="http://schemas.openxmlformats.org/spreadsheetml/2006/main" count="151" uniqueCount="113">
  <si>
    <t xml:space="preserve">PROPOSTA DA LICITANTE</t>
  </si>
  <si>
    <t xml:space="preserve">DADOS DA EMPRESA </t>
  </si>
  <si>
    <t xml:space="preserve">Nome da Empresa: </t>
  </si>
  <si>
    <t xml:space="preserve">CNPJ:</t>
  </si>
  <si>
    <t xml:space="preserve">Telefone:</t>
  </si>
  <si>
    <t xml:space="preserve">Responsável da Empresa: </t>
  </si>
  <si>
    <t xml:space="preserve">Responsável  Técnico:</t>
  </si>
  <si>
    <t xml:space="preserve">ORIENTAÇÕES PARA PREENCHIMENTO POR PARTE DO LICITANTE</t>
  </si>
  <si>
    <t xml:space="preserve">1) Deverá ser preenchido somente os campos com linhas vermelhas;
2) Não poderá ser alterado os itens de composições, insumos e quantitativos;
3) Caso haja alteração nos valores do BDI deverá ser apresentado junto a planilha a composição utilizada;</t>
  </si>
  <si>
    <t xml:space="preserve">Obra:</t>
  </si>
  <si>
    <t xml:space="preserve">Bancos</t>
  </si>
  <si>
    <r>
      <rPr>
        <b val="true"/>
        <sz val="11"/>
        <rFont val="Century Gothic"/>
        <family val="2"/>
        <charset val="1"/>
      </rPr>
      <t xml:space="preserve">B.D.I. </t>
    </r>
    <r>
      <rPr>
        <b val="true"/>
        <sz val="8"/>
        <rFont val="Century Gothic"/>
        <family val="2"/>
        <charset val="1"/>
      </rPr>
      <t xml:space="preserve">(Diferenciado)</t>
    </r>
  </si>
  <si>
    <t xml:space="preserve">Encargos Sociais</t>
  </si>
  <si>
    <t xml:space="preserve">Construção do Fechamento lateral da Quadra de Esportes do bairro Jadir Marinho</t>
  </si>
  <si>
    <t xml:space="preserve">SINAPI - 09/2025 - Minas Gerais
SETOP - 07/2025 - Minas Gerais</t>
  </si>
  <si>
    <r>
      <rPr>
        <b val="true"/>
        <sz val="11"/>
        <color theme="1"/>
        <rFont val="Century Gothic"/>
        <family val="2"/>
        <charset val="1"/>
      </rPr>
      <t xml:space="preserve">20,90%
B.D.I. 
</t>
    </r>
    <r>
      <rPr>
        <b val="true"/>
        <sz val="9"/>
        <color theme="1"/>
        <rFont val="Century Gothic"/>
        <family val="2"/>
        <charset val="1"/>
      </rPr>
      <t xml:space="preserve">(Material)
</t>
    </r>
    <r>
      <rPr>
        <b val="true"/>
        <sz val="11"/>
        <color theme="1"/>
        <rFont val="Century Gothic"/>
        <family val="2"/>
        <charset val="1"/>
      </rPr>
      <t xml:space="preserve">15,24%</t>
    </r>
  </si>
  <si>
    <t xml:space="preserve">Onerado: embutido nos preços unitário
dos insumos de mão de obra,
de acordo com as bases.</t>
  </si>
  <si>
    <t xml:space="preserve">Local da Obra:</t>
  </si>
  <si>
    <t xml:space="preserve">Rua Antônio Jacobe Oliveira, s/nº – Conj. Hab. Jadir Marinho, Itaúna/MG, CEP: 35681-235</t>
  </si>
  <si>
    <t xml:space="preserve">Valor do Orçamento Original</t>
  </si>
  <si>
    <t xml:space="preserve">BDI Utilizado</t>
  </si>
  <si>
    <t xml:space="preserve">Valor Final da Proposta</t>
  </si>
  <si>
    <t xml:space="preserve">Desconto Global Aplicado</t>
  </si>
  <si>
    <r>
      <rPr>
        <b val="true"/>
        <sz val="12"/>
        <rFont val="Century Gothic"/>
        <family val="2"/>
        <charset val="1"/>
      </rPr>
      <t xml:space="preserve">Orçamento Sintético com Fórmulas
</t>
    </r>
    <r>
      <rPr>
        <b val="true"/>
        <sz val="10"/>
        <rFont val="Century Gothic"/>
        <family val="2"/>
        <charset val="1"/>
      </rPr>
      <t xml:space="preserve">(truncado 2 casas decimais)</t>
    </r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</si>
  <si>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</si>
  <si>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</si>
  <si>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</si>
  <si>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</si>
  <si>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</si>
  <si>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</si>
  <si>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 Original</t>
  </si>
  <si>
    <t xml:space="preserve">Valor Unit c/ desconto</t>
  </si>
  <si>
    <t xml:space="preserve">BDI Diferenciado</t>
  </si>
  <si>
    <t xml:space="preserve">Valor Unit
com BDI</t>
  </si>
  <si>
    <t xml:space="preserve">Total</t>
  </si>
  <si>
    <t xml:space="preserve">Desconto no Item (%)</t>
  </si>
  <si>
    <t xml:space="preserve">Peso (%)</t>
  </si>
  <si>
    <t xml:space="preserve"> 1 </t>
  </si>
  <si>
    <t xml:space="preserve">  </t>
  </si>
  <si>
    <t xml:space="preserve">SERVIÇOS PRELIMINARES</t>
  </si>
  <si>
    <t xml:space="preserve"> 1.1 </t>
  </si>
  <si>
    <t xml:space="preserve"> ED-28427 </t>
  </si>
  <si>
    <t xml:space="preserve">SETOP</t>
  </si>
  <si>
    <t xml:space="preserve"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</si>
  <si>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 xml:space="preserve">un</t>
  </si>
  <si>
    <t xml:space="preserve"> 1.2 </t>
  </si>
  <si>
    <t xml:space="preserve"> ED-16350 </t>
  </si>
  <si>
    <t xml:space="preserve"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</si>
  <si>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 xml:space="preserve">mês</t>
  </si>
  <si>
    <t xml:space="preserve"> 1.3 </t>
  </si>
  <si>
    <t xml:space="preserve"> ED-16358 </t>
  </si>
  <si>
    <t xml:space="preserve">LIGAÇÕES PROVISÓRIAS PARA CONTAINER TIPO 3 (CORRESPONDENTE AO CÓDIGO ED 16350)</t>
  </si>
  <si>
    <t xml:space="preserve"> 1.4 </t>
  </si>
  <si>
    <t xml:space="preserve"> ED-31952 </t>
  </si>
  <si>
    <t xml:space="preserve">MOBILIZAÇÃO OU DESMOBILIZAÇÃO DE CONTAINER, INCLUSIVE CARGA, DESCARGA E TRANSPORTE EM CAMINHÃO CARROCERIA COM GUINDAUTO (MUNCK), EXCLUSIVE LOCAÇÃO DO CONTAINER</t>
  </si>
  <si>
    <t xml:space="preserve"> 2 </t>
  </si>
  <si>
    <t xml:space="preserve">ESTRUTURAL</t>
  </si>
  <si>
    <t xml:space="preserve"> 2.1 </t>
  </si>
  <si>
    <t xml:space="preserve">FUNDAÇÃO</t>
  </si>
  <si>
    <t xml:space="preserve"> 2.1.1 </t>
  </si>
  <si>
    <t xml:space="preserve"> ED-48489 </t>
  </si>
  <si>
    <t xml:space="preserve">DEMOLIÇÃO MECANIZADA DE LAJE DE CONCRETO ARMADO, COM ESPESSURA DE ATÉ 15CM, , COM EQUIPAMENTO ELÉTRICO, INCLUSIVE AFASTAMENTO E EMPILHAMENTO, EXCLUSIVE TRANSPORTE E RETIRADA DO MATERIAL DEMOLIDO</t>
  </si>
  <si>
    <t xml:space="preserve">m²</t>
  </si>
  <si>
    <t xml:space="preserve"> 2.1.2 </t>
  </si>
  <si>
    <t xml:space="preserve"> ED-29801 </t>
  </si>
  <si>
    <t xml:space="preserve">PERFURAÇÃO MANUAL DE ESTACA TIPO BROCA A TRADO, INCLUSIVE AFASTAMENTO, EXCLUSIVE ARMAÇÃO, CONCRETO ESTRUTURAL, TRANSPORTE E RETIRADA DO MATERIAL ESCAVADO</t>
  </si>
  <si>
    <t xml:space="preserve">m³</t>
  </si>
  <si>
    <t xml:space="preserve"> 2.1.3 </t>
  </si>
  <si>
    <t xml:space="preserve"> ED-29551 </t>
  </si>
  <si>
    <t xml:space="preserve">CORTE, DOBRA E MONTAGEM DE AÇO CA 50, DIÂMETRO 10MM, INCLUSIVE ESPAÇADOR</t>
  </si>
  <si>
    <t xml:space="preserve">Kg</t>
  </si>
  <si>
    <t xml:space="preserve"> 2.1.4 </t>
  </si>
  <si>
    <t xml:space="preserve"> ED-29548 </t>
  </si>
  <si>
    <t xml:space="preserve">CORTE, DOBRA E MONTAGEM DE AÇO CA 60, DIÂMETRO 5MM, INCLUSIVE ESPAÇADOR</t>
  </si>
  <si>
    <t xml:space="preserve"> 2.1.5 </t>
  </si>
  <si>
    <t xml:space="preserve"> 96523 </t>
  </si>
  <si>
    <t xml:space="preserve">SINAPI</t>
  </si>
  <si>
    <t xml:space="preserve">ESCAVAÇÃO MANUAL PARA BLOCO DE COROAMENTO OU SAPATA (INCLUINDO ESCAVAÇÃO PARA COLOCAÇÃO DE FÔRMAS). AF_01/2024</t>
  </si>
  <si>
    <t xml:space="preserve"> 2.1.6 </t>
  </si>
  <si>
    <t xml:space="preserve"> ED-51132 </t>
  </si>
  <si>
    <t xml:space="preserve">CARGA MECÂNICA DE MATERIAL DE QUALQUER NATUREZA SOBRE CAMINHÃO, EXCLUSIVE TRANSPORTE</t>
  </si>
  <si>
    <t xml:space="preserve"> 2.1.7 </t>
  </si>
  <si>
    <t xml:space="preserve"> ED-51125 </t>
  </si>
  <si>
    <t xml:space="preserve">TRANSPORTE DE MATERIAL DEMOLIDO EM CAÇAMBA, EXCLUSIVE CARGA MANUAL OU MECÂNICA</t>
  </si>
  <si>
    <t xml:space="preserve"> 2.1.8 </t>
  </si>
  <si>
    <t xml:space="preserve"> ED-49812 </t>
  </si>
  <si>
    <t xml:space="preserve">LASTRO DE CONCRETO MAGRO, INCLUSIVE TRANSPORTE, LANÇAMENTO E ADENSAMENTO</t>
  </si>
  <si>
    <t xml:space="preserve"> 2.1.9 </t>
  </si>
  <si>
    <t xml:space="preserve"> ED-49811 </t>
  </si>
  <si>
    <t xml:space="preserve">FÔRMA E DESFORMA PARA VIGA CINTA/BLOCO COM COMPENSADO RESINADO, ESP. 12MM, REAPROVEITAMENTO (3X) (FUNDAÇÃO)</t>
  </si>
  <si>
    <t xml:space="preserve"> 2.1.10 </t>
  </si>
  <si>
    <t xml:space="preserve"> 94972 </t>
  </si>
  <si>
    <t xml:space="preserve">CONCRETO FCK = 30MPA, TRAÇO 1:2,1:2,5 (EM MASSA SECA DE CIMENTO/ AREIA MÉDIA/ BRITA 1) - PREPARO MECÂNICO COM BETONEIRA 600 L. AF_05/2021</t>
  </si>
  <si>
    <t xml:space="preserve"> 2.2 </t>
  </si>
  <si>
    <t xml:space="preserve">ESTRUTURA METÁLICA</t>
  </si>
  <si>
    <t xml:space="preserve"> 2.2.1 </t>
  </si>
  <si>
    <t xml:space="preserve"> ED-49664 </t>
  </si>
  <si>
    <t xml:space="preserve">FORNECIMENTO DE ESTRUTURA METÁLICA EM PERFIL LAMINADO, INCLUSIVE FABRICAÇÃO, TRANSPORTE, MONTAGEM E APLICAÇÃO DE FUNDO PREPARADOR ANTICORROSIVO EM SUPERFÍCIE METÁLICA, UMA (1) DEMÃO</t>
  </si>
  <si>
    <t xml:space="preserve"> 3 </t>
  </si>
  <si>
    <t xml:space="preserve">TELHAMENTO</t>
  </si>
  <si>
    <t xml:space="preserve"> 3.1 </t>
  </si>
  <si>
    <t xml:space="preserve"> ED-48428 </t>
  </si>
  <si>
    <t xml:space="preserve">COBERTURA EM TELHA METÁLICA GALVANIZADA TRAPEZOIDAL, TIPO SIMPLES, ESP. 0,50MM, ACABAMENTO NATURAL, INCLUSIVE ACESSÓRIOS PARA FIXAÇÃO, FORNECIMENTO E INSTALAÇÃO</t>
  </si>
  <si>
    <t xml:space="preserve"> 4 </t>
  </si>
  <si>
    <t xml:space="preserve">SERVIÇOS FINAIS</t>
  </si>
  <si>
    <t xml:space="preserve"> 4.1 </t>
  </si>
  <si>
    <t xml:space="preserve"> ED-50266 </t>
  </si>
  <si>
    <t xml:space="preserve">LIMPEZA FINAL PARA ENTREGA DA OBRA</t>
  </si>
  <si>
    <t xml:space="preserve"> 4.2 </t>
  </si>
  <si>
    <t xml:space="preserve"> 4.3 </t>
  </si>
  <si>
    <t xml:space="preserve"> ED-51131 </t>
  </si>
  <si>
    <t xml:space="preserve">CARGA MANUAL DE MATERIAL DE QUALQUER NATUREZA SOBRE CAMINHÃO, EXCLUSIVE TRANSPORTE</t>
  </si>
  <si>
    <r>
      <rPr>
        <sz val="11"/>
        <rFont val="Century Gothic"/>
        <family val="2"/>
        <charset val="1"/>
      </rPr>
      <t xml:space="preserve">Itaúna, </t>
    </r>
    <r>
      <rPr>
        <sz val="11"/>
        <color rgb="FFFF0000"/>
        <rFont val="Century Gothic"/>
        <family val="2"/>
        <charset val="1"/>
      </rPr>
      <t xml:space="preserve">26</t>
    </r>
    <r>
      <rPr>
        <sz val="11"/>
        <rFont val="Century Gothic"/>
        <family val="2"/>
        <charset val="1"/>
      </rPr>
      <t xml:space="preserve"> de</t>
    </r>
    <r>
      <rPr>
        <sz val="11"/>
        <color rgb="FFFF0000"/>
        <rFont val="Century Gothic"/>
        <family val="2"/>
        <charset val="1"/>
      </rPr>
      <t xml:space="preserve"> novembro</t>
    </r>
    <r>
      <rPr>
        <sz val="11"/>
        <rFont val="Century Gothic"/>
        <family val="2"/>
        <charset val="1"/>
      </rPr>
      <t xml:space="preserve"> de 2025</t>
    </r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</si>
</sst>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%"/>
    <numFmt numFmtId="166" formatCode="&quot;R$ &quot;#,##0.00"/>
    <numFmt numFmtId="167" formatCode="#,##0.00\ %"/>
    <numFmt numFmtId="168" formatCode="0"/>
    <numFmt numFmtId="169" formatCode="#,##0.00"/>
    <numFmt numFmtId="170" formatCode="0.000"/>
  </numFmts>
  <fonts count="25">
    <font>
      <sz val="11"/>
      <name val="Arial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Century Gothic"/>
      <family val="2"/>
      <charset val="1"/>
    </font>
    <font>
      <b val="true"/>
      <sz val="14"/>
      <name val="Century Gothic"/>
      <family val="2"/>
      <charset val="1"/>
    </font>
    <font>
      <b val="true"/>
      <sz val="11"/>
      <color theme="1"/>
      <name val="Century Gothic"/>
      <family val="2"/>
      <charset val="1"/>
    </font>
    <font>
      <b val="true"/>
      <sz val="14"/>
      <name val="Arial"/>
      <family val="2"/>
      <charset val="1"/>
    </font>
    <font>
      <b val="true"/>
      <sz val="10"/>
      <name val="Arial"/>
      <family val="1"/>
      <charset val="1"/>
    </font>
    <font>
      <sz val="14"/>
      <name val="Arial"/>
      <family val="2"/>
      <charset val="1"/>
    </font>
    <font>
      <b val="true"/>
      <sz val="12"/>
      <name val="Century Gothic"/>
      <family val="2"/>
      <charset val="1"/>
    </font>
    <font>
      <b val="true"/>
      <sz val="11"/>
      <name val="Century Gothic"/>
      <family val="2"/>
      <charset val="1"/>
    </font>
    <font>
      <b val="true"/>
      <sz val="8"/>
      <name val="Century Gothic"/>
      <family val="2"/>
      <charset val="1"/>
    </font>
    <font>
      <sz val="8"/>
      <color theme="1"/>
      <name val="Century Gothic"/>
      <family val="2"/>
      <charset val="1"/>
    </font>
    <font>
      <b val="true"/>
      <sz val="9"/>
      <color theme="1"/>
      <name val="Century Gothic"/>
      <family val="2"/>
      <charset val="1"/>
    </font>
    <font>
      <sz val="9"/>
      <color theme="1"/>
      <name val="Century Gothic"/>
      <family val="2"/>
      <charset val="1"/>
    </font>
    <font>
      <sz val="10"/>
      <color theme="1"/>
      <name val="Century Gothic"/>
      <family val="2"/>
      <charset val="1"/>
    </font>
    <font>
      <b val="true"/>
      <sz val="10"/>
      <name val="Century Gothic"/>
      <family val="2"/>
      <charset val="1"/>
    </font>
    <font>
      <b val="true"/>
      <sz val="11"/>
      <color rgb="FFFF0000"/>
      <name val="Century Gothic"/>
      <family val="2"/>
      <charset val="1"/>
    </font>
    <font>
      <b val="true"/>
      <sz val="10"/>
      <color rgb="FF000000"/>
      <name val="Century Gothic"/>
      <family val="2"/>
      <charset val="1"/>
    </font>
    <font>
      <sz val="10"/>
      <color rgb="FF000000"/>
      <name val="Century Gothic"/>
      <family val="2"/>
      <charset val="1"/>
    </font>
    <font>
      <sz val="11"/>
      <name val="Century Gothic"/>
      <family val="2"/>
      <charset val="1"/>
    </font>
    <font>
      <sz val="11"/>
      <color rgb="FFFF0000"/>
      <name val="Century Gothic"/>
      <family val="2"/>
      <charset val="1"/>
    </font>
    <font>
      <b val="true"/>
      <sz val="11"/>
      <color rgb="FFFF0000"/>
      <name val="Century Gothic"/>
      <family val="2"/>
    </font>
    <font>
      <sz val="10.5"/>
      <color rgb="FFFF000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CCCCCC"/>
      </patternFill>
    </fill>
    <fill>
      <patternFill patternType="solid">
        <fgColor theme="7" tint="0.7999"/>
        <bgColor rgb="FFE0ECDF"/>
      </patternFill>
    </fill>
    <fill>
      <patternFill patternType="solid">
        <fgColor theme="8" tint="0.7999"/>
        <bgColor rgb="FFE0ECE0"/>
      </patternFill>
    </fill>
    <fill>
      <patternFill patternType="solid">
        <fgColor rgb="FFBFBFBF"/>
        <bgColor rgb="FFCCCCCC"/>
      </patternFill>
    </fill>
    <fill>
      <patternFill patternType="solid">
        <fgColor rgb="FFE0ECE0"/>
        <bgColor rgb="FFE0ECDF"/>
      </patternFill>
    </fill>
    <fill>
      <patternFill patternType="solid">
        <fgColor rgb="FFE0ECDF"/>
        <bgColor rgb="FFE0ECE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FF0000"/>
      </bottom>
      <diagonal/>
    </border>
    <border diagonalUp="false" diagonalDown="false">
      <left/>
      <right/>
      <top style="medium">
        <color rgb="FFFF0000"/>
      </top>
      <bottom style="medium">
        <color rgb="FFFF0000"/>
      </bottom>
      <diagonal/>
    </border>
    <border diagonalUp="false" diagonalDown="false">
      <left/>
      <right/>
      <top/>
      <bottom style="double">
        <color theme="0" tint="-0.35"/>
      </bottom>
      <diagonal/>
    </border>
    <border diagonalUp="false" diagonalDown="false">
      <left/>
      <right style="medium">
        <color rgb="FFFF0000"/>
      </right>
      <top/>
      <bottom/>
      <diagonal/>
    </border>
    <border diagonalUp="false" diagonalDown="false"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3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2" borderId="3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0" fillId="2" borderId="0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11" fillId="2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1" fillId="2" borderId="0" xfId="0" applyFont="true" applyBorder="false" applyAlignment="true" applyProtection="true">
      <alignment horizontal="center" vertical="top" textRotation="0" wrapText="true" indent="0" shrinkToFit="false"/>
      <protection locked="false" hidden="false"/>
    </xf>
    <xf numFmtId="164" fontId="6" fillId="2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3" fillId="2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6" fillId="2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5" fillId="2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1" fillId="2" borderId="0" xfId="0" applyFont="true" applyBorder="false" applyAlignment="true" applyProtection="true">
      <alignment horizontal="left" vertical="top" textRotation="0" wrapText="true" indent="0" shrinkToFit="false"/>
      <protection locked="false" hidden="false"/>
    </xf>
    <xf numFmtId="164" fontId="11" fillId="2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6" fillId="2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2" borderId="0" xfId="0" applyFont="true" applyBorder="false" applyAlignment="true" applyProtection="true">
      <alignment horizontal="center" vertical="top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top" textRotation="0" wrapText="true" indent="0" shrinkToFit="false"/>
      <protection locked="false" hidden="false"/>
    </xf>
    <xf numFmtId="164" fontId="8" fillId="2" borderId="0" xfId="0" applyFont="true" applyBorder="false" applyAlignment="true" applyProtection="true">
      <alignment horizontal="left" vertical="top" textRotation="0" wrapText="true" indent="0" shrinkToFit="false"/>
      <protection locked="false" hidden="false"/>
    </xf>
    <xf numFmtId="164" fontId="10" fillId="4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4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0" fillId="4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7" fillId="2" borderId="0" xfId="0" applyFont="true" applyBorder="false" applyAlignment="true" applyProtection="true">
      <alignment horizontal="left" vertical="top" textRotation="0" wrapText="true" indent="0" shrinkToFit="false"/>
      <protection locked="false" hidden="false"/>
    </xf>
    <xf numFmtId="164" fontId="10" fillId="5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5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0" fillId="6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18" fillId="6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7" fillId="2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7" fillId="2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9" fillId="7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9" fillId="7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8" fontId="19" fillId="7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9" fillId="7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9" fillId="7" borderId="6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7" fontId="19" fillId="7" borderId="6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9" fontId="19" fillId="7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19" fillId="7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0" fillId="8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20" fillId="8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70" fontId="20" fillId="8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20" fillId="8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20" fillId="9" borderId="5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7" fontId="20" fillId="8" borderId="6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5" fontId="20" fillId="8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20" fillId="8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1" fillId="2" borderId="5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0ECE0"/>
      <rgbColor rgb="FFE0ECDF"/>
      <rgbColor rgb="FFFFFF99"/>
      <rgbColor rgb="FF99CCFF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219240</xdr:colOff>
      <xdr:row>60</xdr:row>
      <xdr:rowOff>132480</xdr:rowOff>
    </xdr:from>
    <xdr:to>
      <xdr:col>12</xdr:col>
      <xdr:colOff>18720</xdr:colOff>
      <xdr:row>65</xdr:row>
      <xdr:rowOff>160920</xdr:rowOff>
    </xdr:to>
    <xdr:sp>
      <xdr:nvSpPr>
        <xdr:cNvPr id="1" name="CaixaDeTexto 4"/>
        <xdr:cNvSpPr/>
      </xdr:nvSpPr>
      <xdr:spPr>
        <a:xfrm>
          <a:off x="7966080" y="16344720"/>
          <a:ext cx="5019480" cy="93312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ff0000"/>
              </a:solidFill>
              <a:effectLst/>
              <a:uFillTx/>
              <a:latin typeface="Century Gothic"/>
            </a:rPr>
            <a:t>_______________________________________________________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ff0000"/>
              </a:solidFill>
              <a:effectLst/>
              <a:uFillTx/>
              <a:latin typeface="Century Gothic"/>
            </a:rPr>
            <a:t>Nome do Responsável Técnico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050" strike="noStrike" u="none">
              <a:solidFill>
                <a:srgbClr val="ff0000"/>
              </a:solidFill>
              <a:effectLst/>
              <a:uFillTx/>
              <a:latin typeface="Century Gothic"/>
            </a:rPr>
            <a:t>Profissão</a:t>
          </a:r>
          <a:endParaRPr b="0" lang="pt-BR" sz="105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050" strike="noStrike" u="none">
              <a:solidFill>
                <a:srgbClr val="ff0000"/>
              </a:solidFill>
              <a:effectLst/>
              <a:uFillTx/>
              <a:latin typeface="Century Gothic"/>
            </a:rPr>
            <a:t>CREA/CAU</a:t>
          </a:r>
          <a:endParaRPr b="0" lang="pt-BR" sz="105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523800</xdr:colOff>
      <xdr:row>60</xdr:row>
      <xdr:rowOff>132480</xdr:rowOff>
    </xdr:from>
    <xdr:to>
      <xdr:col>3</xdr:col>
      <xdr:colOff>3485880</xdr:colOff>
      <xdr:row>65</xdr:row>
      <xdr:rowOff>113400</xdr:rowOff>
    </xdr:to>
    <xdr:sp>
      <xdr:nvSpPr>
        <xdr:cNvPr id="2" name="CaixaDeTexto 6"/>
        <xdr:cNvSpPr/>
      </xdr:nvSpPr>
      <xdr:spPr>
        <a:xfrm>
          <a:off x="979200" y="16344720"/>
          <a:ext cx="4240080" cy="88560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ff0000"/>
              </a:solidFill>
              <a:effectLst/>
              <a:uFillTx/>
              <a:latin typeface="Century Gothic"/>
            </a:rPr>
            <a:t>_______________________________________________________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ff0000"/>
              </a:solidFill>
              <a:effectLst/>
              <a:uFillTx/>
              <a:latin typeface="Century Gothic"/>
            </a:rPr>
            <a:t>Nome da Empresa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050" strike="noStrike" u="none">
              <a:solidFill>
                <a:srgbClr val="ff0000"/>
              </a:solidFill>
              <a:effectLst/>
              <a:uFillTx/>
              <a:latin typeface="Century Gothic"/>
            </a:rPr>
            <a:t>Nome do Proprietário da Empresa</a:t>
          </a:r>
          <a:endParaRPr b="0" lang="pt-BR" sz="105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050" strike="noStrike" u="none">
              <a:solidFill>
                <a:srgbClr val="ff0000"/>
              </a:solidFill>
              <a:effectLst/>
              <a:uFillTx/>
              <a:latin typeface="Century Gothic"/>
            </a:rPr>
            <a:t>CPNJ</a:t>
          </a:r>
          <a:endParaRPr b="0" lang="pt-BR" sz="105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59"/>
  <sheetViews>
    <sheetView showFormulas="false" showGridLines="true" showRowColHeaders="true" showZeros="true" rightToLeft="false" tabSelected="true" showOutlineSymbols="true" defaultGridColor="true" view="normal" topLeftCell="A43" colorId="64" zoomScale="100" zoomScaleNormal="100" zoomScalePageLayoutView="100" workbookViewId="0">
      <selection pane="topLeft" activeCell="D60" activeCellId="0" sqref="D60"/>
    </sheetView>
  </sheetViews>
  <sheetFormatPr defaultColWidth="9.00390625" defaultRowHeight="14.25" customHeight="true" zeroHeight="false" outlineLevelRow="0" outlineLevelCol="0"/>
  <cols>
    <col collapsed="false" customWidth="true" hidden="false" outlineLevel="0" max="1" min="1" style="1" width="5.88"/>
    <col collapsed="false" customWidth="true" hidden="false" outlineLevel="0" max="2" min="2" style="1" width="8.38"/>
    <col collapsed="false" customWidth="true" hidden="false" outlineLevel="0" max="3" min="3" style="1" width="8.12"/>
    <col collapsed="false" customWidth="true" hidden="false" outlineLevel="0" max="4" min="4" style="1" width="61.38"/>
    <col collapsed="false" customWidth="true" hidden="false" outlineLevel="0" max="5" min="5" style="1" width="4.12"/>
    <col collapsed="false" customWidth="true" hidden="false" outlineLevel="0" max="7" min="6" style="1" width="12.12"/>
    <col collapsed="false" customWidth="true" hidden="false" outlineLevel="0" max="8" min="8" style="1" width="11.12"/>
    <col collapsed="false" customWidth="true" hidden="false" outlineLevel="0" max="9" min="9" style="1" width="12.5"/>
    <col collapsed="false" customWidth="true" hidden="false" outlineLevel="0" max="10" min="10" style="1" width="11.88"/>
    <col collapsed="false" customWidth="true" hidden="false" outlineLevel="0" max="12" min="11" style="1" width="9.87"/>
    <col collapsed="false" customWidth="false" hidden="false" outlineLevel="0" max="15" min="13" style="1" width="9"/>
    <col collapsed="false" customWidth="true" hidden="false" outlineLevel="0" max="16" min="16" style="1" width="81.5"/>
    <col collapsed="false" customWidth="false" hidden="false" outlineLevel="0" max="16384" min="17" style="1" width="9"/>
  </cols>
  <sheetData>
    <row r="1" customFormat="false" ht="19.7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7.3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customFormat="false" ht="15.75" hidden="false" customHeight="tru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customFormat="false" ht="24.75" hidden="false" customHeight="true" outlineLevel="0" collapsed="false">
      <c r="A4" s="5" t="s">
        <v>2</v>
      </c>
      <c r="B4" s="5"/>
      <c r="C4" s="5"/>
      <c r="D4" s="5"/>
      <c r="E4" s="6"/>
      <c r="F4" s="5" t="s">
        <v>3</v>
      </c>
      <c r="G4" s="5"/>
      <c r="H4" s="5"/>
      <c r="I4" s="5"/>
      <c r="J4" s="5" t="s">
        <v>4</v>
      </c>
      <c r="K4" s="5"/>
      <c r="L4" s="5"/>
      <c r="M4" s="5"/>
    </row>
    <row r="5" customFormat="false" ht="24.75" hidden="false" customHeight="true" outlineLevel="0" collapsed="false">
      <c r="A5" s="7" t="s">
        <v>5</v>
      </c>
      <c r="B5" s="7"/>
      <c r="C5" s="7"/>
      <c r="D5" s="7"/>
      <c r="E5" s="6"/>
      <c r="F5" s="7" t="s">
        <v>6</v>
      </c>
      <c r="G5" s="7"/>
      <c r="H5" s="7"/>
      <c r="I5" s="7"/>
      <c r="J5" s="7"/>
      <c r="K5" s="7"/>
      <c r="L5" s="7"/>
      <c r="M5" s="7"/>
      <c r="P5" s="8" t="s">
        <v>7</v>
      </c>
    </row>
    <row r="6" customFormat="false" ht="14.25" hidden="false" customHeight="true" outlineLevel="0" collapsed="false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P6" s="10" t="s">
        <v>8</v>
      </c>
    </row>
    <row r="7" customFormat="false" ht="6" hidden="false" customHeight="tru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P7" s="10"/>
    </row>
    <row r="8" customFormat="false" ht="23.1" hidden="false" customHeight="true" outlineLevel="0" collapsed="false">
      <c r="A8" s="12" t="s">
        <v>9</v>
      </c>
      <c r="B8" s="12"/>
      <c r="C8" s="12"/>
      <c r="D8" s="12"/>
      <c r="E8" s="13" t="s">
        <v>10</v>
      </c>
      <c r="F8" s="13"/>
      <c r="G8" s="13"/>
      <c r="H8" s="13"/>
      <c r="I8" s="14" t="s">
        <v>11</v>
      </c>
      <c r="J8" s="13" t="s">
        <v>12</v>
      </c>
      <c r="K8" s="13"/>
      <c r="L8" s="13"/>
      <c r="M8" s="13"/>
      <c r="P8" s="10"/>
    </row>
    <row r="9" customFormat="false" ht="14.25" hidden="false" customHeight="true" outlineLevel="0" collapsed="false">
      <c r="A9" s="15" t="s">
        <v>13</v>
      </c>
      <c r="B9" s="15"/>
      <c r="C9" s="15"/>
      <c r="D9" s="15"/>
      <c r="E9" s="16" t="s">
        <v>14</v>
      </c>
      <c r="F9" s="16"/>
      <c r="G9" s="16"/>
      <c r="H9" s="16"/>
      <c r="I9" s="17" t="s">
        <v>15</v>
      </c>
      <c r="J9" s="18" t="s">
        <v>16</v>
      </c>
      <c r="K9" s="18"/>
      <c r="L9" s="18"/>
      <c r="M9" s="18"/>
      <c r="P9" s="10"/>
    </row>
    <row r="10" customFormat="false" ht="14.25" hidden="false" customHeight="false" outlineLevel="0" collapsed="false">
      <c r="A10" s="19"/>
      <c r="B10" s="19"/>
      <c r="C10" s="19"/>
      <c r="D10" s="19"/>
      <c r="E10" s="16"/>
      <c r="F10" s="16"/>
      <c r="G10" s="16"/>
      <c r="H10" s="16"/>
      <c r="I10" s="17"/>
      <c r="J10" s="18"/>
      <c r="K10" s="18"/>
      <c r="L10" s="18"/>
      <c r="M10" s="18"/>
      <c r="P10" s="10"/>
    </row>
    <row r="11" customFormat="false" ht="14.25" hidden="false" customHeight="false" outlineLevel="0" collapsed="false">
      <c r="A11" s="20"/>
      <c r="B11" s="20"/>
      <c r="C11" s="20"/>
      <c r="D11" s="20"/>
      <c r="E11" s="16"/>
      <c r="F11" s="16"/>
      <c r="G11" s="16"/>
      <c r="H11" s="16"/>
      <c r="I11" s="17"/>
      <c r="J11" s="18"/>
      <c r="K11" s="18"/>
      <c r="L11" s="18"/>
      <c r="M11" s="18"/>
      <c r="P11" s="10"/>
    </row>
    <row r="12" customFormat="false" ht="14.25" hidden="false" customHeight="true" outlineLevel="0" collapsed="false">
      <c r="A12" s="20" t="s">
        <v>17</v>
      </c>
      <c r="B12" s="20"/>
      <c r="C12" s="20"/>
      <c r="D12" s="20"/>
      <c r="E12" s="16"/>
      <c r="F12" s="16"/>
      <c r="G12" s="16"/>
      <c r="H12" s="16"/>
      <c r="I12" s="17"/>
      <c r="J12" s="18"/>
      <c r="K12" s="18"/>
      <c r="L12" s="18"/>
      <c r="M12" s="18"/>
      <c r="P12" s="10"/>
    </row>
    <row r="13" customFormat="false" ht="14.25" hidden="false" customHeight="true" outlineLevel="0" collapsed="false">
      <c r="A13" s="21" t="s">
        <v>18</v>
      </c>
      <c r="B13" s="21"/>
      <c r="C13" s="21"/>
      <c r="D13" s="21"/>
      <c r="E13" s="16"/>
      <c r="F13" s="16"/>
      <c r="G13" s="16"/>
      <c r="H13" s="16"/>
      <c r="I13" s="17"/>
      <c r="J13" s="18"/>
      <c r="K13" s="18"/>
      <c r="L13" s="18"/>
      <c r="M13" s="18"/>
    </row>
    <row r="14" customFormat="false" ht="10.5" hidden="false" customHeight="true" outlineLevel="0" collapsed="fals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customFormat="false" ht="6" hidden="false" customHeight="true" outlineLevel="0" collapsed="false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P15" s="23"/>
    </row>
    <row r="16" customFormat="false" ht="30" hidden="false" customHeight="true" outlineLevel="0" collapsed="false">
      <c r="A16" s="24"/>
      <c r="B16" s="24"/>
      <c r="C16" s="24"/>
      <c r="D16" s="24"/>
      <c r="E16" s="24"/>
      <c r="F16" s="24"/>
      <c r="G16" s="24"/>
      <c r="H16" s="25" t="s">
        <v>19</v>
      </c>
      <c r="I16" s="25"/>
      <c r="J16" s="25"/>
      <c r="K16" s="26" t="n">
        <v>96966.63</v>
      </c>
      <c r="L16" s="26"/>
      <c r="M16" s="26"/>
      <c r="P16" s="23"/>
    </row>
    <row r="17" customFormat="false" ht="19.5" hidden="false" customHeight="true" outlineLevel="0" collapsed="false">
      <c r="A17" s="24"/>
      <c r="B17" s="24"/>
      <c r="C17" s="24"/>
      <c r="D17" s="24"/>
      <c r="E17" s="24"/>
      <c r="F17" s="24"/>
      <c r="G17" s="24"/>
      <c r="H17" s="25" t="s">
        <v>20</v>
      </c>
      <c r="I17" s="25"/>
      <c r="J17" s="25"/>
      <c r="K17" s="27" t="n">
        <v>0.2278</v>
      </c>
      <c r="L17" s="27"/>
      <c r="M17" s="27"/>
      <c r="P17" s="23"/>
    </row>
    <row r="18" customFormat="false" ht="30" hidden="false" customHeight="true" outlineLevel="0" collapsed="false">
      <c r="A18" s="28"/>
      <c r="B18" s="28"/>
      <c r="C18" s="28"/>
      <c r="D18" s="28"/>
      <c r="E18" s="28"/>
      <c r="F18" s="28"/>
      <c r="G18" s="28"/>
      <c r="H18" s="29" t="s">
        <v>21</v>
      </c>
      <c r="I18" s="29"/>
      <c r="J18" s="29"/>
      <c r="K18" s="30" t="n">
        <f aca="false">K23 + K28 + K42 + K44</f>
        <v>0</v>
      </c>
      <c r="L18" s="30"/>
      <c r="M18" s="30"/>
    </row>
    <row r="19" customFormat="false" ht="19.5" hidden="false" customHeight="true" outlineLevel="0" collapsed="false">
      <c r="A19" s="28"/>
      <c r="B19" s="28"/>
      <c r="C19" s="28"/>
      <c r="D19" s="28"/>
      <c r="E19" s="28"/>
      <c r="F19" s="28"/>
      <c r="G19" s="28"/>
      <c r="H19" s="31" t="s">
        <v>22</v>
      </c>
      <c r="I19" s="31"/>
      <c r="J19" s="31"/>
      <c r="K19" s="32" t="n">
        <f aca="false">IF(K18=0,0,K18/K16-1)*-1</f>
        <v>0</v>
      </c>
      <c r="L19" s="32"/>
      <c r="M19" s="32"/>
    </row>
    <row r="20" customFormat="false" ht="6" hidden="false" customHeight="true" outlineLevel="0" collapsed="fals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customFormat="false" ht="39.75" hidden="false" customHeight="true" outlineLevel="0" collapsed="false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customFormat="false" ht="23.85" hidden="false" customHeight="false" outlineLevel="0" collapsed="false">
      <c r="A22" s="34" t="s">
        <v>24</v>
      </c>
      <c r="B22" s="34" t="s">
        <v>25</v>
      </c>
      <c r="C22" s="34" t="s">
        <v>26</v>
      </c>
      <c r="D22" s="34" t="s">
        <v>27</v>
      </c>
      <c r="E22" s="34" t="s">
        <v>28</v>
      </c>
      <c r="F22" s="34" t="s">
        <v>29</v>
      </c>
      <c r="G22" s="34" t="s">
        <v>30</v>
      </c>
      <c r="H22" s="34" t="s">
        <v>31</v>
      </c>
      <c r="I22" s="34" t="s">
        <v>32</v>
      </c>
      <c r="J22" s="34" t="s">
        <v>33</v>
      </c>
      <c r="K22" s="34" t="s">
        <v>34</v>
      </c>
      <c r="L22" s="35" t="s">
        <v>35</v>
      </c>
      <c r="M22" s="34" t="s">
        <v>36</v>
      </c>
    </row>
    <row r="23" customFormat="false" ht="14.25" hidden="false" customHeight="false" outlineLevel="0" collapsed="false">
      <c r="A23" s="36" t="s">
        <v>37</v>
      </c>
      <c r="B23" s="36" t="s">
        <v>38</v>
      </c>
      <c r="C23" s="36"/>
      <c r="D23" s="36" t="s">
        <v>39</v>
      </c>
      <c r="E23" s="37"/>
      <c r="F23" s="38" t="n">
        <v>1</v>
      </c>
      <c r="G23" s="39"/>
      <c r="H23" s="40"/>
      <c r="I23" s="41"/>
      <c r="J23" s="42" t="n">
        <f aca="false">K24 + K25 + K26 + K27</f>
        <v>0</v>
      </c>
      <c r="K23" s="42" t="n">
        <f aca="false">TRUNC(F23 * J23,2)</f>
        <v>0</v>
      </c>
      <c r="L23" s="42"/>
      <c r="M23" s="43" t="n">
        <f aca="false">IF(K23=0,0,K23 / $K$18)</f>
        <v>0</v>
      </c>
    </row>
    <row r="24" customFormat="false" ht="57.45" hidden="false" customHeight="false" outlineLevel="0" collapsed="false">
      <c r="A24" s="44" t="s">
        <v>40</v>
      </c>
      <c r="B24" s="44" t="s">
        <v>41</v>
      </c>
      <c r="C24" s="44" t="s">
        <v>42</v>
      </c>
      <c r="D24" s="44" t="s">
        <v>43</v>
      </c>
      <c r="E24" s="45" t="s">
        <v>44</v>
      </c>
      <c r="F24" s="46" t="n">
        <v>1</v>
      </c>
      <c r="G24" s="47" t="n">
        <v>1156.55</v>
      </c>
      <c r="H24" s="48"/>
      <c r="I24" s="49" t="n">
        <v>0.1524</v>
      </c>
      <c r="J24" s="47" t="n">
        <f aca="false">TRUNC(TRUNC(H24 * I24, 2) + H24, 2)</f>
        <v>0</v>
      </c>
      <c r="K24" s="47" t="n">
        <f aca="false">TRUNC(F24 * J24,2)</f>
        <v>0</v>
      </c>
      <c r="L24" s="50" t="n">
        <f aca="false">IF(H24=0,0,H24/G24-1)*-1</f>
        <v>0</v>
      </c>
      <c r="M24" s="51" t="n">
        <f aca="false">IF(K24=0,0,K24 / $K$18)</f>
        <v>0</v>
      </c>
    </row>
    <row r="25" customFormat="false" ht="68.25" hidden="false" customHeight="false" outlineLevel="0" collapsed="false">
      <c r="A25" s="44" t="s">
        <v>45</v>
      </c>
      <c r="B25" s="44" t="s">
        <v>46</v>
      </c>
      <c r="C25" s="44" t="s">
        <v>42</v>
      </c>
      <c r="D25" s="44" t="s">
        <v>47</v>
      </c>
      <c r="E25" s="45" t="s">
        <v>48</v>
      </c>
      <c r="F25" s="46" t="n">
        <v>1.5</v>
      </c>
      <c r="G25" s="47" t="n">
        <v>794.71</v>
      </c>
      <c r="H25" s="48"/>
      <c r="I25" s="49" t="n">
        <v>0.209</v>
      </c>
      <c r="J25" s="47" t="n">
        <f aca="false">TRUNC(TRUNC(H25 * I25, 2) + H25, 2)</f>
        <v>0</v>
      </c>
      <c r="K25" s="47" t="n">
        <f aca="false">TRUNC(F25 * J25,2)</f>
        <v>0</v>
      </c>
      <c r="L25" s="50" t="n">
        <f aca="false">IF(H25=0,0,H25/G25-1)*-1</f>
        <v>-0</v>
      </c>
      <c r="M25" s="51" t="n">
        <f aca="false">IF(K25=0,0,K25 / $K$18)</f>
        <v>0</v>
      </c>
    </row>
    <row r="26" customFormat="false" ht="16.5" hidden="false" customHeight="true" outlineLevel="0" collapsed="false">
      <c r="A26" s="44" t="s">
        <v>49</v>
      </c>
      <c r="B26" s="44" t="s">
        <v>50</v>
      </c>
      <c r="C26" s="44" t="s">
        <v>42</v>
      </c>
      <c r="D26" s="44" t="s">
        <v>51</v>
      </c>
      <c r="E26" s="45" t="s">
        <v>44</v>
      </c>
      <c r="F26" s="46" t="n">
        <v>1</v>
      </c>
      <c r="G26" s="47" t="n">
        <v>347.98</v>
      </c>
      <c r="H26" s="48"/>
      <c r="I26" s="49"/>
      <c r="J26" s="47" t="n">
        <f aca="false">TRUNC(TRUNC(H26 * $K$17, 2) + H26, 2)</f>
        <v>0</v>
      </c>
      <c r="K26" s="47" t="n">
        <f aca="false">TRUNC(F26 * J26,2)</f>
        <v>0</v>
      </c>
      <c r="L26" s="50" t="n">
        <f aca="false">IF(H26=0,0,H26/G26-1)*-1</f>
        <v>-0</v>
      </c>
      <c r="M26" s="51" t="n">
        <f aca="false">IF(K26=0,0,K26 / $K$18)</f>
        <v>0</v>
      </c>
    </row>
    <row r="27" customFormat="false" ht="35.05" hidden="false" customHeight="false" outlineLevel="0" collapsed="false">
      <c r="A27" s="44" t="s">
        <v>52</v>
      </c>
      <c r="B27" s="44" t="s">
        <v>53</v>
      </c>
      <c r="C27" s="44" t="s">
        <v>42</v>
      </c>
      <c r="D27" s="44" t="s">
        <v>54</v>
      </c>
      <c r="E27" s="45" t="s">
        <v>44</v>
      </c>
      <c r="F27" s="46" t="n">
        <v>1</v>
      </c>
      <c r="G27" s="47" t="n">
        <v>835.9</v>
      </c>
      <c r="H27" s="48"/>
      <c r="I27" s="49" t="n">
        <v>0.209</v>
      </c>
      <c r="J27" s="47" t="n">
        <f aca="false">TRUNC(TRUNC(H27 * I27, 2) + H27, 2)</f>
        <v>0</v>
      </c>
      <c r="K27" s="47" t="n">
        <f aca="false">TRUNC(F27 * J27,2)</f>
        <v>0</v>
      </c>
      <c r="L27" s="50" t="n">
        <f aca="false">IF(H27=0,0,H27/G27-1)*-1</f>
        <v>-0</v>
      </c>
      <c r="M27" s="51" t="n">
        <f aca="false">IF(K27=0,0,K27 / $K$18)</f>
        <v>0</v>
      </c>
    </row>
    <row r="28" customFormat="false" ht="14.25" hidden="false" customHeight="false" outlineLevel="0" collapsed="false">
      <c r="A28" s="36" t="s">
        <v>55</v>
      </c>
      <c r="B28" s="36" t="s">
        <v>38</v>
      </c>
      <c r="C28" s="36"/>
      <c r="D28" s="36" t="s">
        <v>56</v>
      </c>
      <c r="E28" s="37"/>
      <c r="F28" s="38" t="n">
        <v>1</v>
      </c>
      <c r="G28" s="39"/>
      <c r="H28" s="40"/>
      <c r="I28" s="41"/>
      <c r="J28" s="42" t="n">
        <f aca="false">K29 + K40</f>
        <v>0</v>
      </c>
      <c r="K28" s="42" t="n">
        <f aca="false">TRUNC(F28 * J28,2)</f>
        <v>0</v>
      </c>
      <c r="L28" s="42"/>
      <c r="M28" s="43" t="n">
        <f aca="false">IF(K28=0,0,K28 / $K$18)</f>
        <v>0</v>
      </c>
    </row>
    <row r="29" customFormat="false" ht="14.25" hidden="false" customHeight="false" outlineLevel="0" collapsed="false">
      <c r="A29" s="36" t="s">
        <v>57</v>
      </c>
      <c r="B29" s="36" t="s">
        <v>38</v>
      </c>
      <c r="C29" s="36"/>
      <c r="D29" s="36" t="s">
        <v>58</v>
      </c>
      <c r="E29" s="37"/>
      <c r="F29" s="38" t="n">
        <v>1</v>
      </c>
      <c r="G29" s="39"/>
      <c r="H29" s="40"/>
      <c r="I29" s="41"/>
      <c r="J29" s="42" t="n">
        <f aca="false">K30 + K31 + K32 + K33 + K34 + K35 + K36 + K37 + K38 + K39</f>
        <v>0</v>
      </c>
      <c r="K29" s="42" t="n">
        <f aca="false">TRUNC(F29 * J29,2)</f>
        <v>0</v>
      </c>
      <c r="L29" s="42"/>
      <c r="M29" s="43" t="n">
        <f aca="false">IF(K29=0,0,K29 / $K$18)</f>
        <v>0</v>
      </c>
    </row>
    <row r="30" customFormat="false" ht="46.25" hidden="false" customHeight="false" outlineLevel="0" collapsed="false">
      <c r="A30" s="44" t="s">
        <v>59</v>
      </c>
      <c r="B30" s="44" t="s">
        <v>60</v>
      </c>
      <c r="C30" s="44" t="s">
        <v>42</v>
      </c>
      <c r="D30" s="44" t="s">
        <v>61</v>
      </c>
      <c r="E30" s="45" t="s">
        <v>62</v>
      </c>
      <c r="F30" s="46" t="n">
        <v>1.96</v>
      </c>
      <c r="G30" s="47" t="n">
        <v>25.3</v>
      </c>
      <c r="H30" s="48"/>
      <c r="I30" s="49"/>
      <c r="J30" s="47" t="n">
        <f aca="false">TRUNC(TRUNC(H30 * $K$17, 2) + H30, 2)</f>
        <v>0</v>
      </c>
      <c r="K30" s="47" t="n">
        <f aca="false">TRUNC(F30 * J30,2)</f>
        <v>0</v>
      </c>
      <c r="L30" s="50" t="n">
        <f aca="false">IF(H30=0,0,H30/G30-1)*-1</f>
        <v>-0</v>
      </c>
      <c r="M30" s="51" t="n">
        <f aca="false">IF(K30=0,0,K30 / $K$18)</f>
        <v>0</v>
      </c>
    </row>
    <row r="31" customFormat="false" ht="35.05" hidden="false" customHeight="false" outlineLevel="0" collapsed="false">
      <c r="A31" s="44" t="s">
        <v>63</v>
      </c>
      <c r="B31" s="44" t="s">
        <v>64</v>
      </c>
      <c r="C31" s="44" t="s">
        <v>42</v>
      </c>
      <c r="D31" s="44" t="s">
        <v>65</v>
      </c>
      <c r="E31" s="45" t="s">
        <v>66</v>
      </c>
      <c r="F31" s="46" t="n">
        <v>0.6</v>
      </c>
      <c r="G31" s="47" t="n">
        <v>251.88</v>
      </c>
      <c r="H31" s="48"/>
      <c r="I31" s="49"/>
      <c r="J31" s="47" t="n">
        <f aca="false">TRUNC(TRUNC(H31 * $K$17, 2) + H31, 2)</f>
        <v>0</v>
      </c>
      <c r="K31" s="47" t="n">
        <f aca="false">TRUNC(F31 * J31,2)</f>
        <v>0</v>
      </c>
      <c r="L31" s="50" t="n">
        <f aca="false">IF(H31=0,0,H31/G31-1)*-1</f>
        <v>-0</v>
      </c>
      <c r="M31" s="51" t="n">
        <f aca="false">IF(K31=0,0,K31 / $K$18)</f>
        <v>0</v>
      </c>
    </row>
    <row r="32" customFormat="false" ht="23.85" hidden="false" customHeight="false" outlineLevel="0" collapsed="false">
      <c r="A32" s="44" t="s">
        <v>67</v>
      </c>
      <c r="B32" s="44" t="s">
        <v>68</v>
      </c>
      <c r="C32" s="44" t="s">
        <v>42</v>
      </c>
      <c r="D32" s="44" t="s">
        <v>69</v>
      </c>
      <c r="E32" s="45" t="s">
        <v>70</v>
      </c>
      <c r="F32" s="46" t="n">
        <v>105.55</v>
      </c>
      <c r="G32" s="47" t="n">
        <v>14.31</v>
      </c>
      <c r="H32" s="48"/>
      <c r="I32" s="49"/>
      <c r="J32" s="47" t="n">
        <f aca="false">TRUNC(TRUNC(H32 * $K$17, 2) + H32, 2)</f>
        <v>0</v>
      </c>
      <c r="K32" s="47" t="n">
        <f aca="false">TRUNC(F32 * J32,2)</f>
        <v>0</v>
      </c>
      <c r="L32" s="50" t="n">
        <f aca="false">IF(H32=0,0,H32/G32-1)*-1</f>
        <v>-0</v>
      </c>
      <c r="M32" s="51" t="n">
        <f aca="false">IF(K32=0,0,K32 / $K$18)</f>
        <v>0</v>
      </c>
    </row>
    <row r="33" customFormat="false" ht="23.85" hidden="false" customHeight="false" outlineLevel="0" collapsed="false">
      <c r="A33" s="44" t="s">
        <v>71</v>
      </c>
      <c r="B33" s="44" t="s">
        <v>72</v>
      </c>
      <c r="C33" s="44" t="s">
        <v>42</v>
      </c>
      <c r="D33" s="44" t="s">
        <v>73</v>
      </c>
      <c r="E33" s="45" t="s">
        <v>70</v>
      </c>
      <c r="F33" s="46" t="n">
        <v>11</v>
      </c>
      <c r="G33" s="47" t="n">
        <v>13.97</v>
      </c>
      <c r="H33" s="48"/>
      <c r="I33" s="49"/>
      <c r="J33" s="47" t="n">
        <f aca="false">TRUNC(TRUNC(H33 * $K$17, 2) + H33, 2)</f>
        <v>0</v>
      </c>
      <c r="K33" s="47" t="n">
        <f aca="false">TRUNC(F33 * J33,2)</f>
        <v>0</v>
      </c>
      <c r="L33" s="50" t="n">
        <f aca="false">IF(H33=0,0,H33/G33-1)*-1</f>
        <v>-0</v>
      </c>
      <c r="M33" s="51" t="n">
        <f aca="false">IF(K33=0,0,K33 / $K$18)</f>
        <v>0</v>
      </c>
    </row>
    <row r="34" customFormat="false" ht="23.85" hidden="false" customHeight="false" outlineLevel="0" collapsed="false">
      <c r="A34" s="44" t="s">
        <v>74</v>
      </c>
      <c r="B34" s="44" t="s">
        <v>75</v>
      </c>
      <c r="C34" s="44" t="s">
        <v>76</v>
      </c>
      <c r="D34" s="44" t="s">
        <v>77</v>
      </c>
      <c r="E34" s="45" t="s">
        <v>66</v>
      </c>
      <c r="F34" s="46" t="n">
        <v>0.98</v>
      </c>
      <c r="G34" s="47" t="n">
        <v>100.91</v>
      </c>
      <c r="H34" s="48"/>
      <c r="I34" s="49"/>
      <c r="J34" s="47" t="n">
        <f aca="false">TRUNC(TRUNC(H34 * $K$17, 2) + H34, 2)</f>
        <v>0</v>
      </c>
      <c r="K34" s="47" t="n">
        <f aca="false">TRUNC(F34 * J34,2)</f>
        <v>0</v>
      </c>
      <c r="L34" s="50" t="n">
        <f aca="false">IF(H34=0,0,H34/G34-1)*-1</f>
        <v>-0</v>
      </c>
      <c r="M34" s="51" t="n">
        <f aca="false">IF(K34=0,0,K34 / $K$18)</f>
        <v>0</v>
      </c>
    </row>
    <row r="35" customFormat="false" ht="23.85" hidden="false" customHeight="false" outlineLevel="0" collapsed="false">
      <c r="A35" s="44" t="s">
        <v>78</v>
      </c>
      <c r="B35" s="44" t="s">
        <v>79</v>
      </c>
      <c r="C35" s="44" t="s">
        <v>42</v>
      </c>
      <c r="D35" s="44" t="s">
        <v>80</v>
      </c>
      <c r="E35" s="45" t="s">
        <v>66</v>
      </c>
      <c r="F35" s="46" t="n">
        <v>1.776</v>
      </c>
      <c r="G35" s="47" t="n">
        <v>3.35</v>
      </c>
      <c r="H35" s="48"/>
      <c r="I35" s="49" t="n">
        <v>0.209</v>
      </c>
      <c r="J35" s="47" t="n">
        <f aca="false">TRUNC(TRUNC(H35 * I35, 2) + H35, 2)</f>
        <v>0</v>
      </c>
      <c r="K35" s="47" t="n">
        <f aca="false">TRUNC(F35 * J35,2)</f>
        <v>0</v>
      </c>
      <c r="L35" s="50" t="n">
        <f aca="false">IF(H35=0,0,H35/G35-1)*-1</f>
        <v>-0</v>
      </c>
      <c r="M35" s="51" t="n">
        <f aca="false">IF(K35=0,0,K35 / $K$18)</f>
        <v>0</v>
      </c>
    </row>
    <row r="36" customFormat="false" ht="23.85" hidden="false" customHeight="false" outlineLevel="0" collapsed="false">
      <c r="A36" s="44" t="s">
        <v>81</v>
      </c>
      <c r="B36" s="44" t="s">
        <v>82</v>
      </c>
      <c r="C36" s="44" t="s">
        <v>42</v>
      </c>
      <c r="D36" s="44" t="s">
        <v>83</v>
      </c>
      <c r="E36" s="45" t="s">
        <v>66</v>
      </c>
      <c r="F36" s="46" t="n">
        <v>1.776</v>
      </c>
      <c r="G36" s="47" t="n">
        <v>83</v>
      </c>
      <c r="H36" s="48"/>
      <c r="I36" s="49" t="n">
        <v>0.209</v>
      </c>
      <c r="J36" s="47" t="n">
        <f aca="false">TRUNC(TRUNC(H36 * I36, 2) + H36, 2)</f>
        <v>0</v>
      </c>
      <c r="K36" s="47" t="n">
        <f aca="false">TRUNC(F36 * J36,2)</f>
        <v>0</v>
      </c>
      <c r="L36" s="50" t="n">
        <f aca="false">IF(H36=0,0,H36/G36-1)*-1</f>
        <v>-0</v>
      </c>
      <c r="M36" s="51" t="n">
        <f aca="false">IF(K36=0,0,K36 / $K$18)</f>
        <v>0</v>
      </c>
    </row>
    <row r="37" customFormat="false" ht="23.85" hidden="false" customHeight="false" outlineLevel="0" collapsed="false">
      <c r="A37" s="44" t="s">
        <v>84</v>
      </c>
      <c r="B37" s="44" t="s">
        <v>85</v>
      </c>
      <c r="C37" s="44" t="s">
        <v>42</v>
      </c>
      <c r="D37" s="44" t="s">
        <v>86</v>
      </c>
      <c r="E37" s="45" t="s">
        <v>66</v>
      </c>
      <c r="F37" s="46" t="n">
        <v>0.196</v>
      </c>
      <c r="G37" s="47" t="n">
        <v>574.62</v>
      </c>
      <c r="H37" s="48"/>
      <c r="I37" s="49"/>
      <c r="J37" s="47" t="n">
        <f aca="false">TRUNC(TRUNC(H37 * $K$17, 2) + H37, 2)</f>
        <v>0</v>
      </c>
      <c r="K37" s="47" t="n">
        <f aca="false">TRUNC(F37 * J37,2)</f>
        <v>0</v>
      </c>
      <c r="L37" s="50" t="n">
        <f aca="false">IF(H37=0,0,H37/G37-1)*-1</f>
        <v>-0</v>
      </c>
      <c r="M37" s="51" t="n">
        <f aca="false">IF(K37=0,0,K37 / $K$18)</f>
        <v>0</v>
      </c>
    </row>
    <row r="38" customFormat="false" ht="23.85" hidden="false" customHeight="false" outlineLevel="0" collapsed="false">
      <c r="A38" s="44" t="s">
        <v>87</v>
      </c>
      <c r="B38" s="44" t="s">
        <v>88</v>
      </c>
      <c r="C38" s="44" t="s">
        <v>42</v>
      </c>
      <c r="D38" s="44" t="s">
        <v>89</v>
      </c>
      <c r="E38" s="45" t="s">
        <v>62</v>
      </c>
      <c r="F38" s="46" t="n">
        <v>1.96</v>
      </c>
      <c r="G38" s="47" t="n">
        <v>74.39</v>
      </c>
      <c r="H38" s="48"/>
      <c r="I38" s="49"/>
      <c r="J38" s="47" t="n">
        <f aca="false">TRUNC(TRUNC(H38 * $K$17, 2) + H38, 2)</f>
        <v>0</v>
      </c>
      <c r="K38" s="47" t="n">
        <f aca="false">TRUNC(F38 * J38,2)</f>
        <v>0</v>
      </c>
      <c r="L38" s="50" t="n">
        <f aca="false">IF(H38=0,0,H38/G38-1)*-1</f>
        <v>-0</v>
      </c>
      <c r="M38" s="51" t="n">
        <f aca="false">IF(K38=0,0,K38 / $K$18)</f>
        <v>0</v>
      </c>
    </row>
    <row r="39" customFormat="false" ht="35.05" hidden="false" customHeight="false" outlineLevel="0" collapsed="false">
      <c r="A39" s="44" t="s">
        <v>90</v>
      </c>
      <c r="B39" s="44" t="s">
        <v>91</v>
      </c>
      <c r="C39" s="44" t="s">
        <v>76</v>
      </c>
      <c r="D39" s="44" t="s">
        <v>92</v>
      </c>
      <c r="E39" s="45" t="s">
        <v>66</v>
      </c>
      <c r="F39" s="46" t="n">
        <v>1.58</v>
      </c>
      <c r="G39" s="47" t="n">
        <v>575.04</v>
      </c>
      <c r="H39" s="48"/>
      <c r="I39" s="49"/>
      <c r="J39" s="47" t="n">
        <f aca="false">TRUNC(TRUNC(H39 * $K$17, 2) + H39, 2)</f>
        <v>0</v>
      </c>
      <c r="K39" s="47" t="n">
        <f aca="false">TRUNC(F39 * J39,2)</f>
        <v>0</v>
      </c>
      <c r="L39" s="50" t="n">
        <f aca="false">IF(H39=0,0,H39/G39-1)*-1</f>
        <v>-0</v>
      </c>
      <c r="M39" s="51" t="n">
        <f aca="false">IF(K39=0,0,K39 / $K$18)</f>
        <v>0</v>
      </c>
    </row>
    <row r="40" customFormat="false" ht="14.25" hidden="false" customHeight="false" outlineLevel="0" collapsed="false">
      <c r="A40" s="36" t="s">
        <v>93</v>
      </c>
      <c r="B40" s="36" t="s">
        <v>38</v>
      </c>
      <c r="C40" s="36"/>
      <c r="D40" s="36" t="s">
        <v>94</v>
      </c>
      <c r="E40" s="37"/>
      <c r="F40" s="38" t="n">
        <v>1</v>
      </c>
      <c r="G40" s="39"/>
      <c r="H40" s="40"/>
      <c r="I40" s="41"/>
      <c r="J40" s="42" t="n">
        <f aca="false">K41</f>
        <v>0</v>
      </c>
      <c r="K40" s="42" t="n">
        <f aca="false">TRUNC(F40 * J40,2)</f>
        <v>0</v>
      </c>
      <c r="L40" s="42"/>
      <c r="M40" s="43" t="n">
        <f aca="false">IF(K40=0,0,K40 / $K$18)</f>
        <v>0</v>
      </c>
    </row>
    <row r="41" customFormat="false" ht="46.25" hidden="false" customHeight="false" outlineLevel="0" collapsed="false">
      <c r="A41" s="44" t="s">
        <v>95</v>
      </c>
      <c r="B41" s="44" t="s">
        <v>96</v>
      </c>
      <c r="C41" s="44" t="s">
        <v>42</v>
      </c>
      <c r="D41" s="44" t="s">
        <v>97</v>
      </c>
      <c r="E41" s="45" t="s">
        <v>70</v>
      </c>
      <c r="F41" s="46" t="n">
        <v>1906.68</v>
      </c>
      <c r="G41" s="47" t="n">
        <v>26.52</v>
      </c>
      <c r="H41" s="48"/>
      <c r="I41" s="49" t="n">
        <v>0.209</v>
      </c>
      <c r="J41" s="47" t="n">
        <f aca="false">TRUNC(TRUNC(H41 * I41, 2) + H41, 2)</f>
        <v>0</v>
      </c>
      <c r="K41" s="47" t="n">
        <f aca="false">TRUNC(F41 * J41,2)</f>
        <v>0</v>
      </c>
      <c r="L41" s="50" t="n">
        <f aca="false">IF(H41=0,0,H41/G41-1)*-1</f>
        <v>-0</v>
      </c>
      <c r="M41" s="51" t="n">
        <f aca="false">IF(K41=0,0,K41 / $K$18)</f>
        <v>0</v>
      </c>
    </row>
    <row r="42" customFormat="false" ht="14.25" hidden="false" customHeight="false" outlineLevel="0" collapsed="false">
      <c r="A42" s="36" t="s">
        <v>98</v>
      </c>
      <c r="B42" s="36" t="s">
        <v>38</v>
      </c>
      <c r="C42" s="36"/>
      <c r="D42" s="36" t="s">
        <v>99</v>
      </c>
      <c r="E42" s="37"/>
      <c r="F42" s="38" t="n">
        <v>1</v>
      </c>
      <c r="G42" s="39"/>
      <c r="H42" s="40"/>
      <c r="I42" s="41"/>
      <c r="J42" s="42" t="n">
        <f aca="false">K43</f>
        <v>0</v>
      </c>
      <c r="K42" s="42" t="n">
        <f aca="false">TRUNC(F42 * J42,2)</f>
        <v>0</v>
      </c>
      <c r="L42" s="42"/>
      <c r="M42" s="43" t="n">
        <f aca="false">IF(K42=0,0,K42 / $K$18)</f>
        <v>0</v>
      </c>
    </row>
    <row r="43" customFormat="false" ht="35.05" hidden="false" customHeight="false" outlineLevel="0" collapsed="false">
      <c r="A43" s="44" t="s">
        <v>100</v>
      </c>
      <c r="B43" s="44" t="s">
        <v>101</v>
      </c>
      <c r="C43" s="44" t="s">
        <v>42</v>
      </c>
      <c r="D43" s="44" t="s">
        <v>102</v>
      </c>
      <c r="E43" s="45" t="s">
        <v>62</v>
      </c>
      <c r="F43" s="46" t="n">
        <v>213.8</v>
      </c>
      <c r="G43" s="47" t="n">
        <v>98.07</v>
      </c>
      <c r="H43" s="48"/>
      <c r="I43" s="49" t="n">
        <v>0.1524</v>
      </c>
      <c r="J43" s="47" t="n">
        <f aca="false">TRUNC(TRUNC(H43 * I43, 2) + H43, 2)</f>
        <v>0</v>
      </c>
      <c r="K43" s="47" t="n">
        <f aca="false">TRUNC(F43 * J43,2)</f>
        <v>0</v>
      </c>
      <c r="L43" s="50" t="n">
        <f aca="false">IF(H43=0,0,H43/G43-1)*-1</f>
        <v>-0</v>
      </c>
      <c r="M43" s="51" t="n">
        <f aca="false">IF(K43=0,0,K43 / $K$18)</f>
        <v>0</v>
      </c>
    </row>
    <row r="44" customFormat="false" ht="14.25" hidden="false" customHeight="false" outlineLevel="0" collapsed="false">
      <c r="A44" s="36" t="s">
        <v>103</v>
      </c>
      <c r="B44" s="36" t="s">
        <v>38</v>
      </c>
      <c r="C44" s="36"/>
      <c r="D44" s="36" t="s">
        <v>104</v>
      </c>
      <c r="E44" s="37"/>
      <c r="F44" s="38" t="n">
        <v>1</v>
      </c>
      <c r="G44" s="39"/>
      <c r="H44" s="40"/>
      <c r="I44" s="41"/>
      <c r="J44" s="42" t="n">
        <f aca="false">K45 + K46 + K47</f>
        <v>0</v>
      </c>
      <c r="K44" s="42" t="n">
        <f aca="false">TRUNC(F44 * J44,2)</f>
        <v>0</v>
      </c>
      <c r="L44" s="42"/>
      <c r="M44" s="43" t="n">
        <f aca="false">IF(K44=0,0,K44 / $K$18)</f>
        <v>0</v>
      </c>
    </row>
    <row r="45" customFormat="false" ht="14.25" hidden="false" customHeight="false" outlineLevel="0" collapsed="false">
      <c r="A45" s="44" t="s">
        <v>105</v>
      </c>
      <c r="B45" s="44" t="s">
        <v>106</v>
      </c>
      <c r="C45" s="44" t="s">
        <v>42</v>
      </c>
      <c r="D45" s="44" t="s">
        <v>107</v>
      </c>
      <c r="E45" s="45" t="s">
        <v>62</v>
      </c>
      <c r="F45" s="46" t="n">
        <v>292.23</v>
      </c>
      <c r="G45" s="47" t="n">
        <v>8.32</v>
      </c>
      <c r="H45" s="48"/>
      <c r="I45" s="49"/>
      <c r="J45" s="47" t="n">
        <f aca="false">TRUNC(TRUNC(H45 * $K$17, 2) + H45, 2)</f>
        <v>0</v>
      </c>
      <c r="K45" s="47" t="n">
        <f aca="false">TRUNC(F45 * J45,2)</f>
        <v>0</v>
      </c>
      <c r="L45" s="50" t="n">
        <f aca="false">IF(H45=0,0,H45/G45-1)*-1</f>
        <v>-0</v>
      </c>
      <c r="M45" s="51" t="n">
        <f aca="false">IF(K45=0,0,K45 / $K$18)</f>
        <v>0</v>
      </c>
    </row>
    <row r="46" customFormat="false" ht="23.85" hidden="false" customHeight="false" outlineLevel="0" collapsed="false">
      <c r="A46" s="44" t="s">
        <v>108</v>
      </c>
      <c r="B46" s="44" t="s">
        <v>82</v>
      </c>
      <c r="C46" s="44" t="s">
        <v>42</v>
      </c>
      <c r="D46" s="44" t="s">
        <v>83</v>
      </c>
      <c r="E46" s="45" t="s">
        <v>66</v>
      </c>
      <c r="F46" s="46" t="n">
        <v>2.9223</v>
      </c>
      <c r="G46" s="47" t="n">
        <v>83</v>
      </c>
      <c r="H46" s="48"/>
      <c r="I46" s="49" t="n">
        <v>0.209</v>
      </c>
      <c r="J46" s="47" t="n">
        <f aca="false">TRUNC(TRUNC(H46 * I46, 2) + H46, 2)</f>
        <v>0</v>
      </c>
      <c r="K46" s="47" t="n">
        <f aca="false">TRUNC(F46 * J46,2)</f>
        <v>0</v>
      </c>
      <c r="L46" s="50" t="n">
        <f aca="false">IF(H46=0,0,H46/G46-1)*-1</f>
        <v>-0</v>
      </c>
      <c r="M46" s="51" t="n">
        <f aca="false">IF(K46=0,0,K46 / $K$18)</f>
        <v>0</v>
      </c>
    </row>
    <row r="47" customFormat="false" ht="23.85" hidden="false" customHeight="false" outlineLevel="0" collapsed="false">
      <c r="A47" s="44" t="s">
        <v>109</v>
      </c>
      <c r="B47" s="44" t="s">
        <v>110</v>
      </c>
      <c r="C47" s="44" t="s">
        <v>42</v>
      </c>
      <c r="D47" s="44" t="s">
        <v>111</v>
      </c>
      <c r="E47" s="45" t="s">
        <v>66</v>
      </c>
      <c r="F47" s="46" t="n">
        <v>2.9223</v>
      </c>
      <c r="G47" s="47" t="n">
        <v>45.32</v>
      </c>
      <c r="H47" s="48"/>
      <c r="I47" s="49" t="n">
        <v>0.209</v>
      </c>
      <c r="J47" s="47" t="n">
        <f aca="false">TRUNC(TRUNC(H47 * I47, 2) + H47, 2)</f>
        <v>0</v>
      </c>
      <c r="K47" s="47" t="n">
        <f aca="false">TRUNC(F47 * J47,2)</f>
        <v>0</v>
      </c>
      <c r="L47" s="50" t="n">
        <f aca="false">IF(H47=0,0,H47/G47-1)*-1</f>
        <v>-0</v>
      </c>
      <c r="M47" s="51" t="n">
        <f aca="false">IF(K47=0,0,K47 / $K$18)</f>
        <v>0</v>
      </c>
    </row>
    <row r="48" customFormat="false" ht="14.25" hidden="false" customHeight="false" outlineLevel="0" collapsed="fals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customFormat="false" ht="14.25" hidden="false" customHeight="false" outlineLevel="0" collapsed="fals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customFormat="false" ht="14.25" hidden="false" customHeight="true" outlineLevel="0" collapsed="false">
      <c r="A50" s="52" t="s">
        <v>112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</row>
    <row r="51" customFormat="false" ht="14.25" hidden="false" customHeight="false" outlineLevel="0" collapsed="fals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customFormat="false" ht="14.25" hidden="false" customHeight="false" outlineLevel="0" collapsed="fals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customFormat="false" ht="14.25" hidden="false" customHeight="false" outlineLevel="0" collapsed="fals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customFormat="false" ht="14.25" hidden="false" customHeight="false" outlineLevel="0" collapsed="fals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customFormat="false" ht="14.25" hidden="false" customHeight="false" outlineLevel="0" collapsed="fals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customFormat="false" ht="14.25" hidden="false" customHeight="false" outlineLevel="0" collapsed="fals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customFormat="false" ht="14.25" hidden="false" customHeight="false" outlineLevel="0" collapsed="fals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customFormat="false" ht="14.25" hidden="false" customHeight="false" outlineLevel="0" collapsed="fals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customFormat="false" ht="14.25" hidden="false" customHeight="false" outlineLevel="0" collapsed="fals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sheetProtection algorithmName="SHA-512" hashValue="o3vQdEV8guONtbY4ommT6wcwExx2tO4cvrTkWqXbccy6BeU0u9WNEbaQVyzAQ5XV/mruHvZtAi2EN//sIBMTNA==" saltValue="2ox52Lk1i0OOtiNjFsT/lA==" spinCount="100000" sheet="true" objects="true" scenarios="true"/>
  <mergeCells count="32">
    <mergeCell ref="A1:M1"/>
    <mergeCell ref="A3:M3"/>
    <mergeCell ref="A4:D4"/>
    <mergeCell ref="F4:I4"/>
    <mergeCell ref="J4:M4"/>
    <mergeCell ref="A5:D5"/>
    <mergeCell ref="F5:M5"/>
    <mergeCell ref="A6:M6"/>
    <mergeCell ref="P6:P12"/>
    <mergeCell ref="A8:D8"/>
    <mergeCell ref="E8:H8"/>
    <mergeCell ref="J8:M8"/>
    <mergeCell ref="A9:D9"/>
    <mergeCell ref="E9:H13"/>
    <mergeCell ref="I9:I13"/>
    <mergeCell ref="J9:M13"/>
    <mergeCell ref="A11:D11"/>
    <mergeCell ref="A12:D12"/>
    <mergeCell ref="A13:D13"/>
    <mergeCell ref="A14:M14"/>
    <mergeCell ref="H16:J16"/>
    <mergeCell ref="K16:M16"/>
    <mergeCell ref="H17:J17"/>
    <mergeCell ref="K17:M17"/>
    <mergeCell ref="H18:J18"/>
    <mergeCell ref="K18:M18"/>
    <mergeCell ref="H19:J19"/>
    <mergeCell ref="K19:M19"/>
    <mergeCell ref="A20:M20"/>
    <mergeCell ref="A21:M21"/>
    <mergeCell ref="A48:M48"/>
    <mergeCell ref="A50:M50"/>
  </mergeCells>
  <printOptions headings="false" gridLines="false" gridLinesSet="true" horizontalCentered="true" verticalCentered="false"/>
  <pageMargins left="0.590277777777778" right="0.590277777777778" top="1.37777777777778" bottom="0.984722222222222" header="0.511805555555556" footer="0.511805555555556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&amp;R&amp;"Century Gothic,Regular"&amp;12SECRETARIA MUNICIPAL DE URBANISMO E MEIO AMBIENTE
&amp;11GERÊNCIA SUPERIOR DE PROJETOS PÚBLICOS</oddHeader>
    <oddFooter>&amp;L&amp;"Century Gothic,Regular"&amp;8Avenida Boulevard, n°153, bairro Boulevard Lago Sul - Itaúna / MG
(37) 3249-9628 | (37) 3249-9626 | projetos@itauna.mg.gov.br&amp;R&amp;"Century Gothic,Regular"&amp;8Página 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LibreOffice/25.8.1.1$Windows_X86_64 LibreOffice_project/54047653041915e595ad4e45cccea684809c77b5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2025-05-05T18:02:28Z</dcterms:created>
  <dc:creator>axlsx</dc:creator>
  <dc:description/>
  <dc:language>pt-BR</dc:language>
  <cp:lastModifiedBy>Heloisa e Bruno</cp:lastModifiedBy>
  <cp:lastPrinted>2025-11-28T02:12:34Z</cp:lastPrinted>
  <dcterms:modified xsi:type="dcterms:W3CDTF">2025-11-28T02:12:48Z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