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LOTE 1" sheetId="1" state="visible" r:id="rId2"/>
    <sheet name="LOTE 2" sheetId="2" state="visible" r:id="rId3"/>
  </sheets>
  <definedNames>
    <definedName function="false" hidden="false" localSheetId="0" name="_xlnm.Print_Area" vbProcedure="false">'LOTE 1'!$A$1:$M$88</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<sst xmlns="http://schemas.openxmlformats.org/spreadsheetml/2006/main" count="793" uniqueCount="436">
  <si>
    <t xml:space="preserve">PROPOSTA DA LICITANTE</t>
  </si>
  <si>
    <t xml:space="preserve">DADOS DA EMPRESA </t>
  </si>
  <si>
    <t xml:space="preserve">Nome da Empresa: </t>
  </si>
  <si>
    <t xml:space="preserve">CNPJ:</t>
  </si>
  <si>
    <t xml:space="preserve">Telefone:</t>
  </si>
  <si>
    <t xml:space="preserve">Responsável da Empresa: </t>
  </si>
  <si>
    <t xml:space="preserve">Responsável  Técnico:</t>
  </si>
  <si>
    <t xml:space="preserve">ORIENTAÇÕES PARA PREENCHIMENTO POR PARTE DO LICITANTE</t>
  </si>
  <si>
    <t xml:space="preserve">1) Deverá ser preenchido somente os campos com linhas vermelhas;
2) Não poderá ser alterado os itens de composições, insumos e quantitativos;
3) Caso haja alteração nos valores do BDI deverá ser apresentado junto a planilha a composição utilizada;</t>
  </si>
  <si>
    <t xml:space="preserve">Obra:</t>
  </si>
  <si>
    <t xml:space="preserve">Bancos</t>
  </si>
  <si>
    <r>
      <rPr>
        <b val="true"/>
        <sz val="11"/>
        <rFont val="Century Gothic"/>
        <family val="2"/>
        <charset val="1"/>
      </rPr>
      <t xml:space="preserve">B.D.I. </t>
    </r>
    <r>
      <rPr>
        <b val="true"/>
        <sz val="8"/>
        <rFont val="Century Gothic"/>
        <family val="2"/>
        <charset val="1"/>
      </rPr>
      <t xml:space="preserve">(Diferenciado)</t>
    </r>
  </si>
  <si>
    <t xml:space="preserve">Encargos Sociais</t>
  </si>
  <si>
    <t xml:space="preserve">Revitalização da Praça Meroveu de Souza do bairro Das Graças</t>
  </si>
  <si>
    <t xml:space="preserve">SBC - 12/2025 - Minas Gerais
SETOP - 07/2025 - Minas Gerais
SIURB - 07/2025 - São Paulo
SCO - 10/2025 - Rio de Janeiro</t>
  </si>
  <si>
    <r>
      <rPr>
        <b val="true"/>
        <sz val="11"/>
        <color rgb="FF000000"/>
        <rFont val="Century Gothic"/>
        <family val="2"/>
        <charset val="1"/>
      </rPr>
      <t xml:space="preserve">20,90%
B.D.I. 
</t>
    </r>
    <r>
      <rPr>
        <b val="true"/>
        <sz val="9"/>
        <color rgb="FF000000"/>
        <rFont val="Century Gothic"/>
        <family val="2"/>
        <charset val="1"/>
      </rPr>
      <t xml:space="preserve">(Material)
</t>
    </r>
    <r>
      <rPr>
        <b val="true"/>
        <sz val="11"/>
        <color rgb="FF000000"/>
        <rFont val="Century Gothic"/>
        <family val="2"/>
        <charset val="1"/>
      </rPr>
      <t xml:space="preserve">15,24%</t>
    </r>
  </si>
  <si>
    <t xml:space="preserve">Onerado: embutido nos preços unitário
dos insumos de mão de obra,
de acordo com as bases.</t>
  </si>
  <si>
    <t xml:space="preserve">Local da Obra:</t>
  </si>
  <si>
    <t xml:space="preserve">Rua Santana, em frente ao n°281, bairro Das Graças - Itaúna-MG</t>
  </si>
  <si>
    <t xml:space="preserve">Valor do Orçamento Original</t>
  </si>
  <si>
    <t xml:space="preserve">BDI Utilizado</t>
  </si>
  <si>
    <t xml:space="preserve">Valor Final da Proposta</t>
  </si>
  <si>
    <t xml:space="preserve">Desconto Global Aplicado</t>
  </si>
  <si>
    <r>
      <rPr>
        <b val="true"/>
        <sz val="12"/>
        <rFont val="Century Gothic"/>
        <family val="2"/>
        <charset val="1"/>
      </rPr>
      <t xml:space="preserve">Orçamento Sintético com Fórmulas
</t>
    </r>
    <r>
      <rPr>
        <b val="true"/>
        <sz val="10"/>
        <rFont val="Century Gothic"/>
        <family val="2"/>
        <charset val="1"/>
      </rPr>
      <t xml:space="preserve">(truncado 2 casas decimais)</t>
    </r>
  </si>
  <si>
    <t xml:space="preserve">Item</t>
  </si>
  <si>
    <t xml:space="preserve">Código</t>
  </si>
  <si>
    <t xml:space="preserve">Banco</t>
  </si>
  <si>
    <t xml:space="preserve">Descrição</t>
  </si>
  <si>
    <t xml:space="preserve">Und</t>
  </si>
  <si>
    <t xml:space="preserve">Quant.</t>
  </si>
  <si>
    <t xml:space="preserve">Valor Unit Original</t>
  </si>
  <si>
    <t xml:space="preserve">Valor Unit c/ desconto</t>
  </si>
  <si>
    <t xml:space="preserve">BDI Diferenciado</t>
  </si>
  <si>
    <t xml:space="preserve">Valor Unit
com BDI</t>
  </si>
  <si>
    <t xml:space="preserve">Total</t>
  </si>
  <si>
    <t xml:space="preserve">Desconto no Item (%)</t>
  </si>
  <si>
    <t xml:space="preserve">Peso (%)</t>
  </si>
  <si>
    <t xml:space="preserve"> 1 </t>
  </si>
  <si>
    <t xml:space="preserve">  </t>
  </si>
  <si>
    <t xml:space="preserve">SERVIÇOS PRELIMINARES</t>
  </si>
  <si>
    <t xml:space="preserve"> 1.1 </t>
  </si>
  <si>
    <t xml:space="preserve"> ED-28427 </t>
  </si>
  <si>
    <t xml:space="preserve">SETOP</t>
  </si>
  <si>
    <t xml:space="preserve">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</si>
  <si>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 xml:space="preserve">un</t>
  </si>
  <si>
    <t xml:space="preserve"> 2 </t>
  </si>
  <si>
    <t xml:space="preserve">CANTEIRO DE OBRA</t>
  </si>
  <si>
    <t xml:space="preserve"> 2.1 </t>
  </si>
  <si>
    <t xml:space="preserve"> ED-16350 </t>
  </si>
  <si>
    <t xml:space="preserve">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</si>
  <si>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mês</t>
  </si>
  <si>
    <t xml:space="preserve"> 2.2 </t>
  </si>
  <si>
    <t xml:space="preserve"> ED-16358 </t>
  </si>
  <si>
    <t xml:space="preserve">LIGAÇÕES PROVISÓRIAS PARA CONTAINER TIPO 3 (CORRESPONDENTE AO CÓDIGO ED 16350)</t>
  </si>
  <si>
    <t xml:space="preserve"> 2.3 </t>
  </si>
  <si>
    <t xml:space="preserve"> ED-50137 </t>
  </si>
  <si>
    <t xml:space="preserve">MOBILIZAÇÃO E DESMOBILIZAÇÃO DE CONTAINER, INCLUSIVE CARGA, DESCARGA E TRANSPORTE EM CAMINHÃO CARROCERIA COM GUINDAUTO (MUNCK), EXCLUSIVE LOCAÇÃO DO CONTAINER</t>
  </si>
  <si>
    <t xml:space="preserve"> 2.4 </t>
  </si>
  <si>
    <t xml:space="preserve"> ED-50155 </t>
  </si>
  <si>
    <t xml:space="preserve">LOCAÇÃO DE BANHEIRO QUÍMICO, DIMENSÃO (110X120X230)CM, LINHA PADRÃO, CONTENDO UMA (1) PIA/HIGIENIZADOR DE MÃOS, INCLUSIVE MANUTENÇÃO E MOBILIZAÇÃO/DESMOBILIZAÇÃO</t>
  </si>
  <si>
    <t xml:space="preserve"> 3 </t>
  </si>
  <si>
    <t xml:space="preserve">LOCAÇÃO DA OBRA</t>
  </si>
  <si>
    <t xml:space="preserve"> 3.1 </t>
  </si>
  <si>
    <t xml:space="preserve"> ED-50159 </t>
  </si>
  <si>
    <t xml:space="preserve">TAPUME FIXO DE PROTEÇÃO PARA FECHAMENTO DE OBRA EM CHAPA DE COMPENSADO, ESP. 12MM, COM MÓDULO NA DIMENSÃO DE (110X220)CM, INCLUSIVE PINTURA LÁTEX (PVA) COM DUAS (2) DEMÃOS, EXCLUSIVE ABERTURA PARA PORTÃO</t>
  </si>
  <si>
    <t xml:space="preserve">m</t>
  </si>
  <si>
    <t xml:space="preserve"> 3.2 </t>
  </si>
  <si>
    <t xml:space="preserve"> ED-50162 </t>
  </si>
  <si>
    <t xml:space="preserve">PORTÃO PARA TAPUME FIXO DE PROTEÇÃO COM FECHAMENTO DE OBRA EM CHAPA DE COMPENSADO, ESP. 12MM, COM MÓDULO NA DIMENSÃO DE (110X220)CM, INCLUSIVE FERRAGENS E PINTURA LÁTEX (PVA) COM DUAS (2) DEMÃOS</t>
  </si>
  <si>
    <t xml:space="preserve">m²</t>
  </si>
  <si>
    <t xml:space="preserve"> 4 </t>
  </si>
  <si>
    <t xml:space="preserve">REMOÇÃO E DEMOLIÇÃO GERAL</t>
  </si>
  <si>
    <t xml:space="preserve"> 4.1 </t>
  </si>
  <si>
    <t xml:space="preserve"> ED-28163 </t>
  </si>
  <si>
    <t xml:space="preserve">DESTOCAMENTO E AFASTAMENTO DE REMANESCENTE ARBÓREO, INCLUSIVE TRANSPORTE COM RETIRADA DO MATERIAL DESTOCADO (EM CAÇAMBA)</t>
  </si>
  <si>
    <t xml:space="preserve"> 4.2 </t>
  </si>
  <si>
    <t xml:space="preserve"> 4050004 </t>
  </si>
  <si>
    <t xml:space="preserve">SIURB</t>
  </si>
  <si>
    <t xml:space="preserve">DEMOLIÇÃO DE ALVENARIA EM GERAL (TIJOLOS OU BLOCOS)</t>
  </si>
  <si>
    <t xml:space="preserve">m³</t>
  </si>
  <si>
    <t xml:space="preserve"> 4.3 </t>
  </si>
  <si>
    <t xml:space="preserve"> 9073061 </t>
  </si>
  <si>
    <t xml:space="preserve">RECOLOCAÇÃO DE POSTE DE FERRO ENGASTADO NO SOLO</t>
  </si>
  <si>
    <t xml:space="preserve">UN</t>
  </si>
  <si>
    <t xml:space="preserve"> 4.4 </t>
  </si>
  <si>
    <t xml:space="preserve"> 9053061 </t>
  </si>
  <si>
    <t xml:space="preserve">REMOÇÃO DE POSTE DE FERRO ENGASTADO NO SOLO</t>
  </si>
  <si>
    <t xml:space="preserve"> 4.5 </t>
  </si>
  <si>
    <t xml:space="preserve"> ED-50381 </t>
  </si>
  <si>
    <t xml:space="preserve">PEDREIRO COM ENCARGOS COMPLEMENTARES</t>
  </si>
  <si>
    <t xml:space="preserve">hora</t>
  </si>
  <si>
    <t xml:space="preserve"> 4.6 </t>
  </si>
  <si>
    <t xml:space="preserve"> ED-51132 </t>
  </si>
  <si>
    <t xml:space="preserve">CARGA MECÂNICA DE MATERIAL DE QUALQUER NATUREZA SOBRE CAMINHÃO, EXCLUSIVE TRANSPORTE</t>
  </si>
  <si>
    <t xml:space="preserve"> 4.7 </t>
  </si>
  <si>
    <t xml:space="preserve"> ED-51125 </t>
  </si>
  <si>
    <t xml:space="preserve">TRANSPORTE DE MATERIAL DEMOLIDO EM CAÇAMBA, EXCLUSIVE CARGA MANUAL OU MECÂNICA</t>
  </si>
  <si>
    <t xml:space="preserve"> 5 </t>
  </si>
  <si>
    <t xml:space="preserve">REFORMULAÇÃO DE PISO</t>
  </si>
  <si>
    <t xml:space="preserve"> 5.1 </t>
  </si>
  <si>
    <t xml:space="preserve">DEMOLIÇÃO DE PISO</t>
  </si>
  <si>
    <t xml:space="preserve"> 5.1.1 </t>
  </si>
  <si>
    <t xml:space="preserve"> SC 05.05.1300 </t>
  </si>
  <si>
    <t xml:space="preserve">SCO</t>
  </si>
  <si>
    <t xml:space="preserve">Demolicao manual de piso cimentado e da respectiva base de concreto, ou passeio de concreto, inclusive afastamento lateral dentro do canteiro de servico.</t>
  </si>
  <si>
    <t xml:space="preserve"> 5.1.2 </t>
  </si>
  <si>
    <t xml:space="preserve"> 023901 </t>
  </si>
  <si>
    <t xml:space="preserve">SBC</t>
  </si>
  <si>
    <t xml:space="preserve">REMOCOES-RETIRADA E REMOCAO DE MEIO-FIO</t>
  </si>
  <si>
    <t xml:space="preserve">M</t>
  </si>
  <si>
    <t xml:space="preserve"> 5.1.3 </t>
  </si>
  <si>
    <t xml:space="preserve"> 5.1.4 </t>
  </si>
  <si>
    <t xml:space="preserve"> 5.2 </t>
  </si>
  <si>
    <t xml:space="preserve">NOVA PAGINAÇÃO</t>
  </si>
  <si>
    <t xml:space="preserve"> 5.2.1 </t>
  </si>
  <si>
    <t xml:space="preserve"> 1003002 </t>
  </si>
  <si>
    <t xml:space="preserve">CORTE E ATERRO COMPACTADO</t>
  </si>
  <si>
    <t xml:space="preserve"> 5.2.2 </t>
  </si>
  <si>
    <t xml:space="preserve"> 020250 </t>
  </si>
  <si>
    <t xml:space="preserve">CARGA/DESCARGA E ESPALHAMENTO DE MATERIAIS-MEIO MANUAL</t>
  </si>
  <si>
    <t xml:space="preserve"> 5.2.3 </t>
  </si>
  <si>
    <t xml:space="preserve"> ED-51122 </t>
  </si>
  <si>
    <t xml:space="preserve">REGULARIZAÇÃO E COMPACTAÇÃO DE TERRENO MANUAL COM SOQUETE, EXCLUSIVE DESMATAMENTO, DESTOCAMENTO, LIMPEZA/ROÇADA DO TERRENO</t>
  </si>
  <si>
    <t xml:space="preserve"> 5.2.4 </t>
  </si>
  <si>
    <t xml:space="preserve"> ED-8915 </t>
  </si>
  <si>
    <t xml:space="preserve">EXECUÇÃO DE PAVIMENTO COM PISO INTERTRAVADO, TIPO RETANGULAR, ESP. 6CM, COM FCK DE 35MPA, INCLUSIVE COLCHÃO DE AREIA, ESP. 6CM, PARA ASSENTAMENTO, COMPACTAÇÃO MECANIZADA, CARGA E DESCARGA MECÂNICA EM CAMINHÃO, EXCLUSIVE TRANSPORTE DE PISO INTERTRAVADO - Vermelho</t>
  </si>
  <si>
    <t xml:space="preserve"> 5.2.5 </t>
  </si>
  <si>
    <t xml:space="preserve">EXECUÇÃO DE PAVIMENTO COM PISO INTERTRAVADO, TIPO RETANGULAR, ESP. 6CM, COM FCK DE 35MPA, INCLUSIVE COLCHÃO DE AREIA, ESP. 6CM, PARA ASSENTAMENTO, COMPACTAÇÃO MECANIZADA, CARGA E DESCARGA MECÂNICA EM CAMINHÃO, EXCLUSIVE TRANSPORTE DE PISO INTERTRAVADO - Natural (cinza)</t>
  </si>
  <si>
    <t xml:space="preserve"> 5.2.6 </t>
  </si>
  <si>
    <t xml:space="preserve"> BP 20.20.0050 </t>
  </si>
  <si>
    <t xml:space="preserve">Meio-fio de concreto pre-moldado (fck=15MPa), medindo 0,15m na base e com altura de 0,30m, rejuntamento com argamassa de cimento e areia no traco 1:4, inclusive o fornecimento de todos os materiais, escavacao e reaterro.</t>
  </si>
  <si>
    <t xml:space="preserve"> 5.2.7 </t>
  </si>
  <si>
    <t xml:space="preserve"> 172088 </t>
  </si>
  <si>
    <t xml:space="preserve">MEIO-FIO CURVO CONCRETO MOLDADO NO LOCAL</t>
  </si>
  <si>
    <t xml:space="preserve"> 5.2.8 </t>
  </si>
  <si>
    <t xml:space="preserve"> 023154 </t>
  </si>
  <si>
    <t xml:space="preserve">RECUPERACAO E REPARO DE PISOS CIMENTADOS</t>
  </si>
  <si>
    <t xml:space="preserve"> 5.2.9 </t>
  </si>
  <si>
    <t xml:space="preserve"> 5.2.10 </t>
  </si>
  <si>
    <t xml:space="preserve"> CO-33066 </t>
  </si>
  <si>
    <t xml:space="preserve">AUXILIAR/AJUDANTE DE OBRA, INCLUSIVE ENCARGOS COMPLEMENTARES</t>
  </si>
  <si>
    <t xml:space="preserve"> 6 </t>
  </si>
  <si>
    <t xml:space="preserve">ESCADAS</t>
  </si>
  <si>
    <t xml:space="preserve"> 6.1 </t>
  </si>
  <si>
    <t xml:space="preserve"> ED-50846 </t>
  </si>
  <si>
    <t xml:space="preserve">ESCADA DE CONCRETO 20 MPa, APARENTE, ESPELHO = 16,3 CM, ARMAÇÃO, FÔRMA PLASTIFICADA, ESCORAMENTO E DESFORMA</t>
  </si>
  <si>
    <t xml:space="preserve"> 7 </t>
  </si>
  <si>
    <t xml:space="preserve">MOBILIÁRIO URBANO</t>
  </si>
  <si>
    <t xml:space="preserve"> 7.1 </t>
  </si>
  <si>
    <t xml:space="preserve">BANCOS</t>
  </si>
  <si>
    <t xml:space="preserve"> 7.1.1 </t>
  </si>
  <si>
    <t xml:space="preserve"> 18012001 </t>
  </si>
  <si>
    <t xml:space="preserve">IC.01 - BANCO DE CONCRETO POLIDO COM PINTURA EM POLIURETANO</t>
  </si>
  <si>
    <t xml:space="preserve"> 7.1.2 </t>
  </si>
  <si>
    <t xml:space="preserve"> ED-14802 </t>
  </si>
  <si>
    <t xml:space="preserve">PINTURA ESMALTE BASE ÁGUA EM SUPERFÍCIE DE CONCRETO/ALVENARIA, TRÊS (3) DEMÃOS, COM APLICAÇÃO MANUAL, EXCLUSIVE SELADOR ACRÍLICO E MASSA ACRÍLICA/CORRIDA (PVA)</t>
  </si>
  <si>
    <t xml:space="preserve"> 7.2 </t>
  </si>
  <si>
    <t xml:space="preserve">LIXEIRAS</t>
  </si>
  <si>
    <t xml:space="preserve"> 7.2.1 </t>
  </si>
  <si>
    <t xml:space="preserve"> 18016020 </t>
  </si>
  <si>
    <t xml:space="preserve">LIXEIRA DUPLA</t>
  </si>
  <si>
    <t xml:space="preserve"> 8 </t>
  </si>
  <si>
    <t xml:space="preserve">PAISAGISMO</t>
  </si>
  <si>
    <t xml:space="preserve"> 8.1 </t>
  </si>
  <si>
    <t xml:space="preserve"> 18002027 </t>
  </si>
  <si>
    <t xml:space="preserve">IPÊ ROXO (TABEBUIA IMPETIGINOSA)</t>
  </si>
  <si>
    <t xml:space="preserve"> 8.2 </t>
  </si>
  <si>
    <t xml:space="preserve"> PJ 05.05.0610 </t>
  </si>
  <si>
    <t xml:space="preserve">Especies vegetais com altura de (0,10 a 0,40)m, tipo Jasminum Nitidum (Jasmim Estrela), Barleria Cristata (Caetizinho), Canna Denudata (Cana da India), Canna x Generallis (Cana-Indica, Biri), Curculigo Capitulata (Curculigo), Dichorisandra Thyrsiflora (Gengibre Azul), Ixora SP (Ixora Ana), Kalanchoe Gastonis-Bonnieri (Planta da Vida), Maranta Arundinacea (Araruta), Tradescantia Spathacea (Rhoeo), Zantedeschia Aethiopica (Copo de Leite) ou similar e considerando 12 mudas por m2. Fornecimento. - IXORÁ</t>
  </si>
  <si>
    <t xml:space="preserve"> 8.3 </t>
  </si>
  <si>
    <t xml:space="preserve"> PJ 05.05.0520 </t>
  </si>
  <si>
    <t xml:space="preserve">Especies vegetais com altura de (0,25 a 1,00)m, tipo Sanchezia Nobilis (Sanquesia), Allamanda SP (Alamanda), Anthurium Andraeanum (Anturio de Flor), Alocasia Cucullata (Inhame Chines), Crinum Asiaticum (Crino Branco), Panbanus Veitchi (Pandano Veitchi), Spathoglottis Plicata (Orquidea Violeta) ou similar e considerando 8 mudas por m2. Fornecimento. - PANDANO RASTEIRO</t>
  </si>
  <si>
    <t xml:space="preserve"> 8.4 </t>
  </si>
  <si>
    <t xml:space="preserve"> PJ 05.05.0800 </t>
  </si>
  <si>
    <t xml:space="preserve">Especies vegetais com altura de (0,10 a 0,20)m, tipo Cuphea Gracilis (Erica), Acalypha Reptans (Rabo de Gato / Mini Acalifa), Arachis Repens (Grama Amendoim), Asystasia Gangetica ou Coromandedeliana (Asistasia), Bulbeline Frutescens ou Caulescens (Bulbine), Chlorophytum Comosum Variegatum (Clorofito), Duranta Repens (Pingo de Ouro / Violeteira), Evolvulus Glomeratus (Evolvolo), Hemigrafhis Colorata (Hera-Roxa), Ophiopogon Japonicus (Pele-de-Urso), Peristrophe Augustifolia (Periquito Amarelo), Pilea Cadierei (Pileia / Planta Aluminio), Pilea Microphylla (Brilhantina), Ruellia Squarrosa (Ruelia-Roxa), Schizocentron Elegans (Quaresminha), Scindapsus Aureus (Jiboia), Setcreasea Purpurea ou Trandescantia Pallida (Setcresea), Spilanthes Repens (Margaridinha Rasteira), Syngonium Podophyllum (Maracana Rajado), Tradescantia Zebrina ou Zebrina Pendula (Trapoeraba Roxa), Tradescantia Zebrina Purpusii ou Zebrina Purpusii (Trapoeraba Roxa), Wedelia Paludosa ou Spangineticola Trilobata (Margaridao) ou similar e considerando 25 mudas por m2. Fornecimento. - GRAMA AMENDOIM</t>
  </si>
  <si>
    <t xml:space="preserve"> 8.5 </t>
  </si>
  <si>
    <t xml:space="preserve"> 18080030 </t>
  </si>
  <si>
    <t xml:space="preserve">PREPARO DO SOLO PARA PLANTIO DE GRAMA</t>
  </si>
  <si>
    <t xml:space="preserve"> 8.6 </t>
  </si>
  <si>
    <t xml:space="preserve"> ED-50378 </t>
  </si>
  <si>
    <t xml:space="preserve">JARDINEIRO COM ENCARGOS COMPLEMENTARES</t>
  </si>
  <si>
    <t xml:space="preserve"> 9 </t>
  </si>
  <si>
    <t xml:space="preserve">ACESSIBILIDADE</t>
  </si>
  <si>
    <t xml:space="preserve"> 9.1 </t>
  </si>
  <si>
    <t xml:space="preserve"> ED-51148 </t>
  </si>
  <si>
    <t xml:space="preserve">RAMPA PARA ACESSO DE DEFICIENTE, EM CONCRETO SIMPLES FCK = 25 MPA, DESEMPENADA, COM PINTURA INDICATIVA, 02 DEMÃOS</t>
  </si>
  <si>
    <t xml:space="preserve">U</t>
  </si>
  <si>
    <t xml:space="preserve"> 9.2 </t>
  </si>
  <si>
    <t xml:space="preserve"> ED-50586 </t>
  </si>
  <si>
    <t xml:space="preserve">PISO PODOTÁTIL DE CONCRETO, ALERTA OU DIRECIONAL, APLICADO EM PISO (40X40)CM COM JUNTA SECA, COR VERMELHO/AMARELO, INCLUSIVE ASSENTAMENTO COM ARGAMASSA INDUSTRIALIZADA</t>
  </si>
  <si>
    <t xml:space="preserve"> 10 </t>
  </si>
  <si>
    <t xml:space="preserve">SERVIÇOS FINAIS</t>
  </si>
  <si>
    <t xml:space="preserve"> 10.1 </t>
  </si>
  <si>
    <t xml:space="preserve"> 17004001 </t>
  </si>
  <si>
    <t xml:space="preserve">LIMPEZA GERAL DA OBRA</t>
  </si>
  <si>
    <t xml:space="preserve"> 10.2 </t>
  </si>
  <si>
    <r>
      <rPr>
        <sz val="11"/>
        <rFont val="Century Gothic"/>
        <family val="2"/>
        <charset val="1"/>
      </rPr>
      <t xml:space="preserve">Itaúna, </t>
    </r>
    <r>
      <rPr>
        <sz val="11"/>
        <color rgb="FFFF0000"/>
        <rFont val="Century Gothic"/>
        <family val="2"/>
        <charset val="1"/>
      </rPr>
      <t xml:space="preserve">19</t>
    </r>
    <r>
      <rPr>
        <sz val="11"/>
        <rFont val="Century Gothic"/>
        <family val="2"/>
        <charset val="1"/>
      </rPr>
      <t xml:space="preserve"> de</t>
    </r>
    <r>
      <rPr>
        <sz val="11"/>
        <color rgb="FFFF0000"/>
        <rFont val="Century Gothic"/>
        <family val="2"/>
        <charset val="1"/>
      </rPr>
      <t xml:space="preserve"> dezembro</t>
    </r>
    <r>
      <rPr>
        <sz val="11"/>
        <rFont val="Century Gothic"/>
        <family val="2"/>
        <charset val="1"/>
      </rPr>
      <t xml:space="preserve"> de 2025</t>
    </r>
  </si>
  <si>
    <t xml:space="preserve">Nome da Empresa</t>
  </si>
  <si>
    <t xml:space="preserve">Nome do Responsável Técnico</t>
  </si>
  <si>
    <t xml:space="preserve">Nome do Proprietário da Empresa</t>
  </si>
  <si>
    <t xml:space="preserve">Profissão</t>
  </si>
  <si>
    <t xml:space="preserve">CPNJ</t>
  </si>
  <si>
    <t xml:space="preserve">CREA/CAU</t>
  </si>
  <si>
    <t xml:space="preserve">Execução do Mirante no Campo Society do Bairro Novo Horizonte  </t>
  </si>
  <si>
    <t xml:space="preserve">SINAPI - 11/2025 - Minas Gerais
SBC - 12/2025 - Minas Gerais
ORSE - 09/2025 - Sergipe
SETOP - 07/2025 - Minas Gerais
SUDECAP - 09/2025 - Minas Gerais
SCO - 11/2025 - Rio de Janeiro</t>
  </si>
  <si>
    <t xml:space="preserve">Rua Aurélio Campos, s/nº – Novo Horizonte, Itaúna/MG, CEP: 35680-640</t>
  </si>
  <si>
    <t xml:space="preserve">LIMPEZA DO TERRENO</t>
  </si>
  <si>
    <t xml:space="preserve"> 1.1.1 </t>
  </si>
  <si>
    <t xml:space="preserve"> ED-50701 </t>
  </si>
  <si>
    <t xml:space="preserve">CAPINA MANUAL DO TERRENO, EXCLUSIVE RASTELAMENTO E QUEIMA</t>
  </si>
  <si>
    <t xml:space="preserve"> 1.1.2 </t>
  </si>
  <si>
    <t xml:space="preserve"> ED-8143 </t>
  </si>
  <si>
    <t xml:space="preserve">RASTELAMENTO DE ÁREA COM AFASTAMENTO DE ATÉ VINTE (20) METROS, EXCLUSIVE CAPINA OU ROÇADA MANUAL</t>
  </si>
  <si>
    <t xml:space="preserve"> 1.1.3 </t>
  </si>
  <si>
    <t xml:space="preserve"> 1.1.4 </t>
  </si>
  <si>
    <t xml:space="preserve"> ED-51131 </t>
  </si>
  <si>
    <t xml:space="preserve">CARGA MANUAL DE MATERIAL DE QUALQUER NATUREZA SOBRE CAMINHÃO, EXCLUSIVE TRANSPORTE</t>
  </si>
  <si>
    <t xml:space="preserve"> 1.1.5 </t>
  </si>
  <si>
    <t xml:space="preserve"> ED-50697 </t>
  </si>
  <si>
    <t xml:space="preserve">CORTE DE ÁRVORE COM MOTOSSERRA, DIÂMETRO DO TRONCO DE QUINZE (15) CENTÍMETROS ATÉ TRINTA (30) CENTÍMETROS, EXCLUSIVE DESTOCAMENTO E AFASTAMENTO</t>
  </si>
  <si>
    <t xml:space="preserve"> 1.1.6 </t>
  </si>
  <si>
    <t xml:space="preserve"> 1.2 </t>
  </si>
  <si>
    <t xml:space="preserve">INSTALAÇÕES PROVISÓRIAS</t>
  </si>
  <si>
    <t xml:space="preserve"> 1.2.1 </t>
  </si>
  <si>
    <t xml:space="preserve"> 1.2.2 </t>
  </si>
  <si>
    <t xml:space="preserve"> ED-50150 </t>
  </si>
  <si>
    <t xml:space="preserve">LIGAÇÃO DE ÁGUA PROVISÓRIA PARA CANTEIRO,  INCLUSIVE HIDRÔMETRO E CAVALETE PARA MEDIÇÃO DE ÁGUA   ENTRADA PRINCIPAL, EM AÇO GALVANIZADO DN 20MM (1/2")   PADRÃO CONCESSIONÁRIA</t>
  </si>
  <si>
    <t xml:space="preserve"> 1.2.3 </t>
  </si>
  <si>
    <t xml:space="preserve"> ED-50151 </t>
  </si>
  <si>
    <t xml:space="preserve">LIGAÇÃO PROVISÓRIA COM ENTRADA DE ENERGIA AÉREA, PADRÃO CEMIG, CARGA INSTALADA DE 15,1KVA ATÉ 30KVA, TRIFÁSICO, COM SAÍDA SUBTERRÂNEA, INCLUSIVE POSTE, CAIXA PARA MEDIDOR, DISJUNTOR, BARRAMENTO, ATERRAMENTO E ACESSÓRIOS</t>
  </si>
  <si>
    <t xml:space="preserve"> 1.3 </t>
  </si>
  <si>
    <t xml:space="preserve"> 1.3.1 </t>
  </si>
  <si>
    <t xml:space="preserve"> 1.3.2 </t>
  </si>
  <si>
    <t xml:space="preserve"> 1.3.3 </t>
  </si>
  <si>
    <t xml:space="preserve"> 1.3.4 </t>
  </si>
  <si>
    <t xml:space="preserve"> 1.4 </t>
  </si>
  <si>
    <t xml:space="preserve">LOCAÇÃO DA OBRA E TERRAPLANAGEM</t>
  </si>
  <si>
    <t xml:space="preserve"> 1.4.1 </t>
  </si>
  <si>
    <t xml:space="preserve"> ED-29823 </t>
  </si>
  <si>
    <t xml:space="preserve">TAPUME FIXO DE PROTEÇÃO PARA FECHAMENTO DE OBRA EM TELHA METÁLICA GALVANIZADA, TIPO TRAPEZOIDAL, ESP. 0,5MM, COM MÓDULO NA DIMENSÃO DE (300X220)CM, COM REAPROVEITAMENTO, EXCLUSIVE PINTURA ESMALTE, INCLUSIVE PONTALETE E FIXAÇÃO</t>
  </si>
  <si>
    <t xml:space="preserve"> 1.4.2 </t>
  </si>
  <si>
    <t xml:space="preserve"> ED-14457 </t>
  </si>
  <si>
    <t xml:space="preserve">PORTÃO PARA TAPUME FIXO DE PROTEÇÃO COM FECHAMENTO DE OBRA EM TELHA METÁLICA GALVANIZADA, TIPO TRAPEZOIDAL ESP. 0,5MM, COM MÓDULO NA DIMENSÃO DE (300X220)CM, EXCLUSIVE PINTURA ESMALTE</t>
  </si>
  <si>
    <t xml:space="preserve"> 1.4.3 </t>
  </si>
  <si>
    <t xml:space="preserve"> ED-51100 </t>
  </si>
  <si>
    <t xml:space="preserve">CORTE E DESATERRO MECÂNICO PARA REGULARIZAÇÃO, COM TRATOR DE ESTEIRA, INCLUSIVE ARRASTAMENTO NIVELADO, AFASTAMENTO E EMPILHAMENTO, EXCLUSIVE CARGA, TRANSPORTE E DESCARGA</t>
  </si>
  <si>
    <t xml:space="preserve"> 1.4.4 </t>
  </si>
  <si>
    <t xml:space="preserve"> 1.4.5 </t>
  </si>
  <si>
    <t xml:space="preserve"> ED-29233 </t>
  </si>
  <si>
    <t xml:space="preserve">TRANSPORTE DE MATERIAL DE QUALQUER NATUREZA EM CAMINHÃO, DISTÂNCIA MAIOR QUE 10KM E MENOR OU IGUAL A 20KM, DENTRO DO PERÍMETRO URBANO, EXCLUSIVE CARGA, INCLUSIVE DESCARGA</t>
  </si>
  <si>
    <t xml:space="preserve">M3xKM</t>
  </si>
  <si>
    <t xml:space="preserve"> 1.4.6 </t>
  </si>
  <si>
    <t xml:space="preserve"> ED-51123 </t>
  </si>
  <si>
    <t xml:space="preserve">REGULARIZAÇÃO MANUAL E COMPACTAÇÃO MECANIZADA DE TERRENO COM PLACA VIBRATÓRIA, EXCLUSIVE DESMATAMENTO, DESTOCAMENTO, LIMPEZA/ROÇADA DO TERRENO</t>
  </si>
  <si>
    <t xml:space="preserve">DECK DE MADEIRA</t>
  </si>
  <si>
    <t xml:space="preserve">ESTRUTURA DO DECK</t>
  </si>
  <si>
    <t xml:space="preserve"> 2.1.1 </t>
  </si>
  <si>
    <t xml:space="preserve"> ED-49639 </t>
  </si>
  <si>
    <t xml:space="preserve">FORNECIMENTO DE CONCRETO ESTRUTURAL, USINADO BOMBEADO, COM FCK 30MPA, INCLUSIVE LANÇAMENTO, ADENSAMENTO E ACABAMENTO</t>
  </si>
  <si>
    <t xml:space="preserve"> 2.1.2 </t>
  </si>
  <si>
    <t xml:space="preserve"> 023358 </t>
  </si>
  <si>
    <t xml:space="preserve">RECOLOCACAO DE BRITA 1 E 2 EM PAVIMENTOS DE BASES</t>
  </si>
  <si>
    <t xml:space="preserve"> 2.1.3 </t>
  </si>
  <si>
    <t xml:space="preserve"> ED-50600 </t>
  </si>
  <si>
    <t xml:space="preserve">APLICAÇÃO DE LONA PRETA, ESP. 150 MICRAS, INCLUSIVE FORNECIMENTO</t>
  </si>
  <si>
    <t xml:space="preserve"> 2.1.4 </t>
  </si>
  <si>
    <t xml:space="preserve"> ED-33731 </t>
  </si>
  <si>
    <t xml:space="preserve">PEÇA DE MADEIRA APARELHADA (TIPO: CAIBRO|MEDIDAS: 5X6CM)   FORNECIMENTO, EXCLUSIVE SERVIÇO DE MONTAGEM/INSTALAÇÃO - Barrotes 5X5cm</t>
  </si>
  <si>
    <t xml:space="preserve"> 2.1.5 </t>
  </si>
  <si>
    <t xml:space="preserve">PEÇA DE MADEIRA APARELHADA (TIPO: CAIBRO|MEDIDAS: 5X6CM)   FORNECIMENTO, EXCLUSIVE SERVIÇO DE MONTAGEM/INSTALAÇÃO - Caibros 5x3cm</t>
  </si>
  <si>
    <t xml:space="preserve"> 2.1.6 </t>
  </si>
  <si>
    <t xml:space="preserve"> 003776 </t>
  </si>
  <si>
    <t xml:space="preserve">PARAFUSO PARA MADEIRA E MDF PHILIPS 4,5x50</t>
  </si>
  <si>
    <t xml:space="preserve"> 2.1.7 </t>
  </si>
  <si>
    <t xml:space="preserve"> 00004382 </t>
  </si>
  <si>
    <t xml:space="preserve">SINAPI</t>
  </si>
  <si>
    <t xml:space="preserve">PARAFUSO ZINCADO, SEXTAVADO, COM ROSCA SOBERBA, DIAMETRO 5/16", COMPRIMENTO 80 MM</t>
  </si>
  <si>
    <t xml:space="preserve"> 2.1.8 </t>
  </si>
  <si>
    <t xml:space="preserve"> 4419 </t>
  </si>
  <si>
    <t xml:space="preserve">ORSE</t>
  </si>
  <si>
    <t xml:space="preserve">Arruela lisa de 5/16"</t>
  </si>
  <si>
    <t xml:space="preserve"> 2.1.9 </t>
  </si>
  <si>
    <t xml:space="preserve"> MATED-4376 </t>
  </si>
  <si>
    <t xml:space="preserve">PARAFUSO (ROSCA: AUTOATARRAXANTE|CABEÇA: PANELA PHILIPS|COMPRIMENTO: 60MM|DIÂMETRO: 4,8MM)</t>
  </si>
  <si>
    <t xml:space="preserve">MADEIRAMENTO</t>
  </si>
  <si>
    <t xml:space="preserve"> 2.2.1 </t>
  </si>
  <si>
    <t xml:space="preserve"> 014447 </t>
  </si>
  <si>
    <t xml:space="preserve">ASSOALHO DE TABUA CORRIDA DE CUMARU EXTRA 15 x 2cm - Régua de madeira para piso do deck</t>
  </si>
  <si>
    <t xml:space="preserve"> 2.2.2 </t>
  </si>
  <si>
    <t xml:space="preserve">ASSOALHO DE TABUA CORRIDA DE CUMARU EXTRA 15 x 2cm - Ripa de madeira frontal</t>
  </si>
  <si>
    <t xml:space="preserve"> 2.2.3 </t>
  </si>
  <si>
    <t xml:space="preserve"> 101395 </t>
  </si>
  <si>
    <t xml:space="preserve">CARPINTEIRO AUXILIAR COM ENCARGOS COMPLEMENTARES</t>
  </si>
  <si>
    <t xml:space="preserve">MES</t>
  </si>
  <si>
    <t xml:space="preserve"> 2.2.4 </t>
  </si>
  <si>
    <t xml:space="preserve"> 101452 </t>
  </si>
  <si>
    <t xml:space="preserve">SERVENTE DE OBRAS COM ENCARGOS COMPLEMENTARES</t>
  </si>
  <si>
    <t xml:space="preserve"> 2.2.5 </t>
  </si>
  <si>
    <t xml:space="preserve"> 102215 </t>
  </si>
  <si>
    <t xml:space="preserve">PINTURA VERNIZ (INCOLOR) POLIURETÂNICO (RESINA ALQUÍDICA MODIFICADA) EM MADEIRA, 2 DEMÃOS. AF_01/2021</t>
  </si>
  <si>
    <t xml:space="preserve">GUARDA-CORPO</t>
  </si>
  <si>
    <t xml:space="preserve"> 2.3.1 </t>
  </si>
  <si>
    <t xml:space="preserve"> 2.3.2 </t>
  </si>
  <si>
    <t xml:space="preserve"> MATED-33221 </t>
  </si>
  <si>
    <t xml:space="preserve">CLIPS/GRAMPO (DIÂMETRO NOMINAL: 5/16" [7,94MM]|MATERIAL: AÇO|ACABAMENTO: GALVANIZADO|SÉRIE: PESADO|APLICAÇÃO: USO GERAL PARA CABOS OU BARRAS)</t>
  </si>
  <si>
    <t xml:space="preserve"> 2.3.3 </t>
  </si>
  <si>
    <t xml:space="preserve"> 094248 </t>
  </si>
  <si>
    <t xml:space="preserve">ESTICADOR OLHAL COM GANCHO DE 1/4" 6,35 mm VONDER</t>
  </si>
  <si>
    <t xml:space="preserve"> 2.3.4 </t>
  </si>
  <si>
    <t xml:space="preserve"> ED-33736 </t>
  </si>
  <si>
    <t xml:space="preserve">PEÇA DE MADEIRA APARELHADA (TIPO: PENDURAL/TIRANTE/PILAR|MEDIDAS: 8X8CM)   FORNECIMENTO, EXCLUSIVE SERVIÇO DE MONTAGEM/INSTALAÇÃO - Peças de madeira 7x7 guarda-corpo</t>
  </si>
  <si>
    <t xml:space="preserve"> 2.3.5 </t>
  </si>
  <si>
    <t xml:space="preserve"> 2854 </t>
  </si>
  <si>
    <t xml:space="preserve">Fornecimento de cabo de aço 6,4mm, média resistência</t>
  </si>
  <si>
    <t xml:space="preserve">kg</t>
  </si>
  <si>
    <t xml:space="preserve"> 2.3.6 </t>
  </si>
  <si>
    <t xml:space="preserve"> 10392 </t>
  </si>
  <si>
    <t xml:space="preserve">Gancho com bucha 4,4 x 70 - 8mm</t>
  </si>
  <si>
    <t xml:space="preserve"> 2.3.7 </t>
  </si>
  <si>
    <t xml:space="preserve"> 2.3.8 </t>
  </si>
  <si>
    <t xml:space="preserve">PEÇA DE MADEIRA APARELHADA (TIPO: PENDURAL/TIRANTE/PILAR|MEDIDAS: 8X8CM)   FORNECIMENTO, EXCLUSIVE SERVIÇO DE MONTAGEM/INSTALAÇÃO - Régua de madeira para topo do guarda-corpo</t>
  </si>
  <si>
    <t xml:space="preserve"> 2.3.9 </t>
  </si>
  <si>
    <t xml:space="preserve">MOBILIÁRIO</t>
  </si>
  <si>
    <t xml:space="preserve">BANCO MOLDADO IN LOCO</t>
  </si>
  <si>
    <t xml:space="preserve"> 3.1.1 </t>
  </si>
  <si>
    <t xml:space="preserve"> 021226 </t>
  </si>
  <si>
    <t xml:space="preserve">TELA ELETROSOLDADA NERVURADA Q92 15x15cm 4,2mm(1,48kg/m2)</t>
  </si>
  <si>
    <t xml:space="preserve"> 3.1.2 </t>
  </si>
  <si>
    <t xml:space="preserve"> 102480 </t>
  </si>
  <si>
    <t xml:space="preserve">CONCRETO FCK = 15MPA, TRAÇO 1:3,4:3,4 (EM MASSA SECA DE CIMENTO/ AREIA MÉDIA/ SEIXO ROLADO) - PREPARO MECÂNICO COM BETONEIRA 600 L. AF_05/2021</t>
  </si>
  <si>
    <t xml:space="preserve"> 3.1.3 </t>
  </si>
  <si>
    <t xml:space="preserve"> 161 </t>
  </si>
  <si>
    <t xml:space="preserve">Alvenaria bloco concreto vedação 9x19x39 cm, e= 0,09, aparente, com argamassaAC-1, junta de 2,0cm</t>
  </si>
  <si>
    <t xml:space="preserve"> 3.1.4 </t>
  </si>
  <si>
    <t xml:space="preserve"> 87893 </t>
  </si>
  <si>
    <t xml:space="preserve">CHAPISCO APLICADO EM ALVENARIA (SEM PRESENÇA DE VÃOS) E ESTRUTURAS DE CONCRETO DE FACHADA, COM COLHER DE PEDREIRO.  ARGAMASSA TRAÇO 1:3 COM PREPARO MANUAL. AF_10/2022</t>
  </si>
  <si>
    <t xml:space="preserve"> 3.1.5 </t>
  </si>
  <si>
    <t xml:space="preserve"> ED-50759 </t>
  </si>
  <si>
    <t xml:space="preserve">REBOCO COM ARGAMASSA, TRAÇO 1:7 (CIMENTO E AREIA), ESP. 20MM, APLICAÇÃO MANUAL, INCLUSIVE ARGAMASSA COM PREPARO MECANIZADO, EXCLUSIVE CHAPISCO</t>
  </si>
  <si>
    <t xml:space="preserve"> 3.1.6 </t>
  </si>
  <si>
    <t xml:space="preserve"> ED-50513 </t>
  </si>
  <si>
    <t xml:space="preserve">PINTURA COM RESINA ACRÍLICA EM CONCRETO, DUAS (2) DEMÃOS, INCLUSIVE UMA (1) DEMÃO DE SELADOR ACRÍLICO</t>
  </si>
  <si>
    <t xml:space="preserve"> 3.1.7 </t>
  </si>
  <si>
    <t xml:space="preserve"> 60.15.19 </t>
  </si>
  <si>
    <t xml:space="preserve">SUDECAP</t>
  </si>
  <si>
    <t xml:space="preserve">BARRA CHATA AÇO 1/8" X 3/8" (0,24KG/M)</t>
  </si>
  <si>
    <t xml:space="preserve">KG</t>
  </si>
  <si>
    <t xml:space="preserve"> 3.1.8 </t>
  </si>
  <si>
    <t xml:space="preserve"> 00007307 </t>
  </si>
  <si>
    <t xml:space="preserve">FUNDO ANTICORROSIVO PARA METAIS FERROSOS (ZARCAO)</t>
  </si>
  <si>
    <t xml:space="preserve">L</t>
  </si>
  <si>
    <t xml:space="preserve"> 3.1.9 </t>
  </si>
  <si>
    <t xml:space="preserve"> 028253 </t>
  </si>
  <si>
    <t xml:space="preserve">REGUA DE MADEIRA CEDRO 10cm</t>
  </si>
  <si>
    <t xml:space="preserve"> 3.1.10 </t>
  </si>
  <si>
    <t xml:space="preserve">ELÉTRICO</t>
  </si>
  <si>
    <t xml:space="preserve"> LUM-LED1 </t>
  </si>
  <si>
    <t xml:space="preserve">Próprio</t>
  </si>
  <si>
    <t xml:space="preserve">Refletor de LED 200W</t>
  </si>
  <si>
    <t xml:space="preserve"> ED-20648 </t>
  </si>
  <si>
    <t xml:space="preserve">POSTE PARA ENTRADA DE ENERGIA EM AÇO GALVANIZADO, TIPO PA 2 OU PA 4, DIÂMETRO NOMINAL DE 102MM, ESP. 2MM, INCLUSIVE TAMPÃO   FORNECIMENTO, EXCLUSIVE MONTAGEM E INSTALAÇÃO - Poste refletor H=4m</t>
  </si>
  <si>
    <t xml:space="preserve"> POSTE GSAP 04-25 </t>
  </si>
  <si>
    <t xml:space="preserve">POSTE DE JARDIM 1 GLOBO - H=2,5m</t>
  </si>
  <si>
    <t xml:space="preserve">UND </t>
  </si>
  <si>
    <t xml:space="preserve"> ED-48995 </t>
  </si>
  <si>
    <t xml:space="preserve">CABO UNIPOLAR DE COBRE FLEXÍVEL, CLASSE 5, ISOLAMENTO TIPO EPR/HEPR, NÃO HALOGENADO E ANTICHAMA, DIÂMETRO DA SEÇÃO DE 6MM2, TEMPERATURA DE TRABALHO 90°C, TENSÃO NOMINAL DE OPERAÇÃO 0,6/1KV</t>
  </si>
  <si>
    <t xml:space="preserve"> 97886 </t>
  </si>
  <si>
    <t xml:space="preserve">CAIXA ENTERRADA ELÉTRICA RETANGULAR, EM ALVENARIA COM TIJOLOS CERÂMICOS MACIÇOS, FUNDO COM BRITA, DIMENSÕES INTERNAS: 0,3X0,3X0,3 M. AF_12/2020</t>
  </si>
  <si>
    <t xml:space="preserve"> 064562 </t>
  </si>
  <si>
    <t xml:space="preserve">PROGRAMADOR HORARIO DIGITAL 110/220 RECARREGAVEL BWT40HRR</t>
  </si>
  <si>
    <t xml:space="preserve"> ED-34486 </t>
  </si>
  <si>
    <t xml:space="preserve">DISJUNTOR TRIPOLAR TIPO DIN, CORRENTE NOMINAL DE 10A, FORNECIMENTO E INSTALAÇÃO, INCLUSIVE TERMINAL ILHÓS</t>
  </si>
  <si>
    <t xml:space="preserve"> 4.8 </t>
  </si>
  <si>
    <t xml:space="preserve"> ED-34473 </t>
  </si>
  <si>
    <t xml:space="preserve">DISJUNTOR BIPOLAR TIPO DIN, CORRENTE NOMINAL DE 10A, FORNECIMENTO E INSTALAÇÃO, INCLUSIVE TERMINAL ILHÓS</t>
  </si>
  <si>
    <t xml:space="preserve"> 4.9 </t>
  </si>
  <si>
    <t xml:space="preserve"> ED-16600 </t>
  </si>
  <si>
    <t xml:space="preserve">DISPOSITIVO DE PROTEÇÃO CONTRA SURTOS (DPS) MONOPOLAR, CORRENTE DE INTERRUPÇÃO 20KA, INCLUSIVE TERMINAL ILHÓS</t>
  </si>
  <si>
    <t xml:space="preserve"> 4.10 </t>
  </si>
  <si>
    <t xml:space="preserve"> ED-5437 </t>
  </si>
  <si>
    <t xml:space="preserve">DISJUNTOR DE PROTEÇÃO DIFERENCIAL RESIDUAL (DR), TETRAPOLAR TIPO DIN, CORRENTE NOMINAL DE 25A, SENSIBILIDADE DE 30MA, FORNECIMENTO E INSTALAÇÃO, INCLUSIVE TERMINAL ILHÓS</t>
  </si>
  <si>
    <t xml:space="preserve"> 4.11 </t>
  </si>
  <si>
    <t xml:space="preserve"> ED-17953 </t>
  </si>
  <si>
    <t xml:space="preserve">ELETRODUTO FLEXÍVEL CORRUGADO, PVC, ANTI CHAMA, DN 32MM (1"), APLICADO EM ALVENARIA, EXCLUSIVE RASGO</t>
  </si>
  <si>
    <t xml:space="preserve"> 4.12 </t>
  </si>
  <si>
    <t xml:space="preserve"> 97667 </t>
  </si>
  <si>
    <t xml:space="preserve">ELETRODUTO FLEXÍVEL CORRUGADO, PEAD, DN 50 (1 1/2"), PARA REDE ENTERRADA DE DISTRIBUIÇÃO DE ENERGIA ELÉTRICA - FORNECIMENTO E INSTALAÇÃO. AF_12/2021</t>
  </si>
  <si>
    <t xml:space="preserve"> 4.13 </t>
  </si>
  <si>
    <t xml:space="preserve"> ED-49312 </t>
  </si>
  <si>
    <t xml:space="preserve">ELETRODUTO DE PVC RÍGIDO ROSCÁVEL, DIÂMETRO DE 50MM (2"), INCLUSIVE ACESSÓRIOS PARA FIXAÇÃO E CONEXÕES</t>
  </si>
  <si>
    <t xml:space="preserve"> 4.14 </t>
  </si>
  <si>
    <t xml:space="preserve"> ED-48704 </t>
  </si>
  <si>
    <t xml:space="preserve">ABRAÇADEIRA AJUSTÁVEL PARA POSTE, EM AÇO GALVANIZADO, COMPRIMENTO 80CM, INCLUSIVE INSTALAÇÃO</t>
  </si>
  <si>
    <t xml:space="preserve"> 4.15 </t>
  </si>
  <si>
    <t xml:space="preserve"> ED-49343 </t>
  </si>
  <si>
    <t xml:space="preserve">HASTE DE AÇO COBREADA PARA ATERRAMENTO DIÂMETRO 3/4"X 2400 MM,CONFORME PADRÕES TELEBRÁS</t>
  </si>
  <si>
    <t xml:space="preserve"> 4.16 </t>
  </si>
  <si>
    <t xml:space="preserve"> ED-51042 </t>
  </si>
  <si>
    <t xml:space="preserve">CONECTOR COM RABICHO EM LATÃO COM PORCA 3/8" PARA CABOS 16 A 35MM²</t>
  </si>
  <si>
    <t xml:space="preserve"> 4.17 </t>
  </si>
  <si>
    <t xml:space="preserve"> ED-20584 </t>
  </si>
  <si>
    <t xml:space="preserve">ENTRADA DE ENERGIA AÉREA, TIPO C4, PADRÃO CEMIG, CARGA INSTALADA DE 27,1KVA ATÉ 38KVA, TRIFÁSICO, COM SAÍDA SUBTERRÂNEA, INCLUSIVE POSTE, CAIXA PARA MEDIDOR, DISJUNTOR, BARRAMENTO, ATERRAMENTO E ACESSÓRIOS</t>
  </si>
  <si>
    <t xml:space="preserve"> 4.18 </t>
  </si>
  <si>
    <t xml:space="preserve"> ED-14186 </t>
  </si>
  <si>
    <t xml:space="preserve">QUADRO DE DISTRIBUIÇÃO DE EMBUTIR EM CHAPA, PARA 16 DISJUNTORES DIN, INCLUSIVE BARRAMENTOS NEUTRO/TERRA E BARRAMENTO TRIFÁSICO DE 100A</t>
  </si>
  <si>
    <t xml:space="preserve"> 103946 </t>
  </si>
  <si>
    <t xml:space="preserve">PLANTIO DE GRAMA ESMERALDA OU SÃO CARLOS OU CURITIBANA, EM PLACAS. AF_07/2024</t>
  </si>
  <si>
    <t xml:space="preserve"> ED-25551 </t>
  </si>
  <si>
    <t xml:space="preserve">FORNECIMENTO DE FORRAÇÃO DO TIPO ACALYPHA OU SIMILAR, EXCLUSIVE PLANTIO</t>
  </si>
  <si>
    <t xml:space="preserve"> 5.3 </t>
  </si>
  <si>
    <t xml:space="preserve"> ED-25552 </t>
  </si>
  <si>
    <t xml:space="preserve">FORNECIMENTO DE FORRAÇÃO DO TIPO WEDELIA OU SIMILAR, EXCLUSIVE PLANTIO</t>
  </si>
  <si>
    <t xml:space="preserve"> 5.4 </t>
  </si>
  <si>
    <t xml:space="preserve"> ED-25553 </t>
  </si>
  <si>
    <t xml:space="preserve">FORNECIMENTO DE FORRAÇÃO DO TIPO CLOROFITO OU SIMILAR, EXCLUSIVE PLANTIO</t>
  </si>
  <si>
    <t xml:space="preserve"> 5.5 </t>
  </si>
  <si>
    <t xml:space="preserve"> 98509 </t>
  </si>
  <si>
    <t xml:space="preserve">PLANTIO DE ARBUSTO OU  CERCA VIVA. AF_07/2024</t>
  </si>
  <si>
    <t xml:space="preserve"> 5.6 </t>
  </si>
  <si>
    <t xml:space="preserve"> 103310 </t>
  </si>
  <si>
    <t xml:space="preserve">INSTALAÇÃO DE LIXEIRA METÁLICA DUPLA, CAPACIDADE DE 60 L, EM TUBO DE AÇO CARBONO E CESTOS EM CHAPA DE AÇO COM PINTURA ELETROSTÁTICA, SOBRE SOLO. AF_11/2021</t>
  </si>
  <si>
    <t xml:space="preserve">PASSEIO</t>
  </si>
  <si>
    <t xml:space="preserve"> 96619 </t>
  </si>
  <si>
    <t xml:space="preserve">LASTRO DE CONCRETO MAGRO, APLICADO EM BLOCOS DE COROAMENTO OU SAPATAS, ESPESSURA DE 5 CM. AF_01/2024</t>
  </si>
  <si>
    <t xml:space="preserve"> 6.2 </t>
  </si>
  <si>
    <t xml:space="preserve"> ED-9320 </t>
  </si>
  <si>
    <t xml:space="preserve">PISO EM CONCRETO USINADO CONVENCIONAL COM DE FCK 15MPA, COM TELA SOLDADA NERVURADA TIPO Q 138, ACABAMENTO POLÍDO EM NÍVEL ZERO, ESP. 10CM, INCLUSIVE FORNECIMENTO, LANÇAMENTO, ADENSAMENTO, EXCLUSIVE JUNTA DE DILATAÇÃO</t>
  </si>
  <si>
    <t xml:space="preserve"> 6.3 </t>
  </si>
  <si>
    <t xml:space="preserve"> ED-51141 </t>
  </si>
  <si>
    <t xml:space="preserve">GUIA DE MEIO FIO, EM CONCRETO COM FCK 15MPA, MOLDADA IN LOCO, SEÇÃO 15X45CM, FORMA EM MADEIRA, EXCLUSIVE SARJETA, INCLUSIVE ESCAVAÇÃO, APILOAMENTO E TRANSPORTE COM RETIRADA DO MATERIAL ESCAVADO (EM CAÇAMBA)</t>
  </si>
  <si>
    <t xml:space="preserve">GRADIL</t>
  </si>
  <si>
    <t xml:space="preserve"> ES 05.25.0650 </t>
  </si>
  <si>
    <t xml:space="preserve">Gradil Nylofor 3D, da Belgo Mineira ou similar, executado em painel de aco galvanizado, soldado (gramatura minima 40g/m2), malha retangular de (200x50)mm em fio de aco com bitola de 5mm, fixado por fixadores de poliamida e parafusos em aco inox M6 tipo Allen, em poste de aco galvanizado de (60x40)mm (gramatura minima de 275g/m2), chumbados em base de concreto (exclusive esta), revestidos em poliester por processo de pintura eletroestatica, espessura minima de 100 microns (gradil e poste), nas cores verde ou branca. Forneciemnto e instalacao.</t>
  </si>
  <si>
    <t xml:space="preserve"> ED-50266 </t>
  </si>
  <si>
    <t xml:space="preserve">LIMPEZA FINAL PARA ENTREGA DA OBRA</t>
  </si>
  <si>
    <r>
      <rPr>
        <sz val="11"/>
        <rFont val="Century Gothic"/>
        <family val="2"/>
        <charset val="1"/>
      </rPr>
      <t xml:space="preserve">xxx,  de</t>
    </r>
    <r>
      <rPr>
        <sz val="11"/>
        <color rgb="FFFF0000"/>
        <rFont val="Century Gothic"/>
        <family val="2"/>
        <charset val="1"/>
      </rPr>
      <t xml:space="preserve"> </t>
    </r>
    <r>
      <rPr>
        <sz val="11"/>
        <rFont val="Century Gothic"/>
        <family val="2"/>
        <charset val="1"/>
      </rPr>
      <t xml:space="preserve"> de 2026</t>
    </r>
  </si>
</sst>
</file>

<file path=xl/styles.xml><?xml version="1.0" encoding="utf-8"?>
<styleSheet xmlns="http://schemas.openxmlformats.org/spreadsheetml/2006/main">
  <numFmts count="8">
    <numFmt numFmtId="164" formatCode="General"/>
    <numFmt numFmtId="165" formatCode="0.00%"/>
    <numFmt numFmtId="166" formatCode="&quot;R$ &quot;#,##0.00"/>
    <numFmt numFmtId="167" formatCode="#,##0.00\ %"/>
    <numFmt numFmtId="168" formatCode="0"/>
    <numFmt numFmtId="169" formatCode="#,##0.00"/>
    <numFmt numFmtId="170" formatCode="0.000"/>
    <numFmt numFmtId="171" formatCode="&quot;R$ &quot;#,##0.00"/>
  </numFmts>
  <fonts count="23">
    <font>
      <sz val="11"/>
      <name val="Arial"/>
      <family val="1"/>
      <charset val="1"/>
    </font>
    <font>
      <sz val="10"/>
      <name val="Arial"/>
      <family val="0"/>
    </font>
    <font>
      <sz val="10"/>
      <name val="Arial"/>
      <family val="0"/>
    </font>
    <font>
      <sz val="10"/>
      <name val="Arial"/>
      <family val="0"/>
    </font>
    <font>
      <b val="true"/>
      <sz val="16"/>
      <name val="Century Gothic"/>
      <family val="2"/>
      <charset val="1"/>
    </font>
    <font>
      <b val="true"/>
      <sz val="14"/>
      <name val="Century Gothic"/>
      <family val="2"/>
      <charset val="1"/>
    </font>
    <font>
      <b val="true"/>
      <sz val="11"/>
      <color rgb="FF000000"/>
      <name val="Century Gothic"/>
      <family val="2"/>
      <charset val="1"/>
    </font>
    <font>
      <b val="true"/>
      <sz val="14"/>
      <name val="Arial"/>
      <family val="2"/>
      <charset val="1"/>
    </font>
    <font>
      <b val="true"/>
      <sz val="10"/>
      <name val="Arial"/>
      <family val="1"/>
      <charset val="1"/>
    </font>
    <font>
      <sz val="14"/>
      <name val="Arial"/>
      <family val="2"/>
      <charset val="1"/>
    </font>
    <font>
      <b val="true"/>
      <sz val="12"/>
      <name val="Century Gothic"/>
      <family val="2"/>
      <charset val="1"/>
    </font>
    <font>
      <b val="true"/>
      <sz val="11"/>
      <name val="Century Gothic"/>
      <family val="2"/>
      <charset val="1"/>
    </font>
    <font>
      <b val="true"/>
      <sz val="8"/>
      <name val="Century Gothic"/>
      <family val="2"/>
      <charset val="1"/>
    </font>
    <font>
      <sz val="8"/>
      <color rgb="FF000000"/>
      <name val="Century Gothic"/>
      <family val="2"/>
      <charset val="1"/>
    </font>
    <font>
      <b val="true"/>
      <sz val="9"/>
      <color rgb="FF000000"/>
      <name val="Century Gothic"/>
      <family val="2"/>
      <charset val="1"/>
    </font>
    <font>
      <sz val="9"/>
      <color rgb="FF000000"/>
      <name val="Century Gothic"/>
      <family val="2"/>
      <charset val="1"/>
    </font>
    <font>
      <sz val="10"/>
      <color rgb="FF000000"/>
      <name val="Century Gothic"/>
      <family val="2"/>
      <charset val="1"/>
    </font>
    <font>
      <b val="true"/>
      <sz val="10"/>
      <name val="Century Gothic"/>
      <family val="2"/>
      <charset val="1"/>
    </font>
    <font>
      <b val="true"/>
      <sz val="11"/>
      <color rgb="FFFF0000"/>
      <name val="Century Gothic"/>
      <family val="2"/>
      <charset val="1"/>
    </font>
    <font>
      <b val="true"/>
      <sz val="10"/>
      <color rgb="FF000000"/>
      <name val="Century Gothic"/>
      <family val="2"/>
      <charset val="1"/>
    </font>
    <font>
      <sz val="11"/>
      <name val="Century Gothic"/>
      <family val="2"/>
      <charset val="1"/>
    </font>
    <font>
      <sz val="11"/>
      <color rgb="FFFF0000"/>
      <name val="Century Gothic"/>
      <family val="2"/>
      <charset val="1"/>
    </font>
    <font>
      <sz val="10.5"/>
      <color rgb="FFFF0000"/>
      <name val="Century Gothic"/>
      <family val="2"/>
      <charset val="1"/>
    </font>
  </fonts>
  <fills count="11">
    <fill>
      <patternFill patternType="none"/>
    </fill>
    <fill>
      <patternFill patternType="gray125"/>
    </fill>
    <fill>
      <patternFill patternType="solid">
        <fgColor rgb="FFFFFFFF"/>
        <bgColor rgb="FFF7F3DF"/>
      </patternFill>
    </fill>
    <fill>
      <patternFill patternType="solid">
        <fgColor rgb="FFFFFF00"/>
        <bgColor rgb="FFFFFF00"/>
      </patternFill>
    </fill>
    <fill>
      <patternFill patternType="solid">
        <fgColor rgb="FFD9D9D9"/>
        <bgColor rgb="FFCCCCCC"/>
      </patternFill>
    </fill>
    <fill>
      <patternFill patternType="solid">
        <fgColor rgb="FFFFF2CC"/>
        <bgColor rgb="FFF7F3DF"/>
      </patternFill>
    </fill>
    <fill>
      <patternFill patternType="solid">
        <fgColor rgb="FFDEEBF7"/>
        <bgColor rgb="FFE0ECE0"/>
      </patternFill>
    </fill>
    <fill>
      <patternFill patternType="solid">
        <fgColor rgb="FFBFBFBF"/>
        <bgColor rgb="FFCCCCCC"/>
      </patternFill>
    </fill>
    <fill>
      <patternFill patternType="solid">
        <fgColor rgb="FFE0ECDF"/>
        <bgColor rgb="FFE0ECE0"/>
      </patternFill>
    </fill>
    <fill>
      <patternFill patternType="solid">
        <fgColor rgb="FFE0ECE0"/>
        <bgColor rgb="FFE0ECDF"/>
      </patternFill>
    </fill>
    <fill>
      <patternFill patternType="solid">
        <fgColor rgb="FFF7F3DF"/>
        <bgColor rgb="FFFFF2CC"/>
      </patternFill>
    </fill>
  </fills>
  <borders count="9">
    <border diagonalUp="false" diagonalDown="false">
      <left/>
      <right/>
      <top/>
      <bottom/>
      <diagonal/>
    </border>
    <border diagonalUp="false" diagonalDown="false">
      <left/>
      <right/>
      <top/>
      <bottom style="medium">
        <color rgb="FFFF0000"/>
      </bottom>
      <diagonal/>
    </border>
    <border diagonalUp="false" diagonalDown="false">
      <left/>
      <right/>
      <top style="medium">
        <color rgb="FFFF0000"/>
      </top>
      <bottom style="medium">
        <color rgb="FFFF0000"/>
      </bottom>
      <diagonal/>
    </border>
    <border diagonalUp="false" diagonalDown="false">
      <left/>
      <right/>
      <top/>
      <bottom style="double">
        <color rgb="FFA6A6A6"/>
      </bottom>
      <diagonal/>
    </border>
    <border diagonalUp="false" diagonalDown="false">
      <left/>
      <right style="medium">
        <color rgb="FFFF0000"/>
      </right>
      <top/>
      <bottom/>
      <diagonal/>
    </border>
    <border diagonalUp="false" diagonalDown="false">
      <left style="medium">
        <color rgb="FFFF0000"/>
      </left>
      <right style="medium">
        <color rgb="FFFF0000"/>
      </right>
      <top style="medium">
        <color rgb="FFFF0000"/>
      </top>
      <bottom style="medium">
        <color rgb="FFFF0000"/>
      </bottom>
      <diagonal/>
    </border>
    <border diagonalUp="false" diagonalDown="false">
      <left style="thin">
        <color rgb="FFCCCCCC"/>
      </left>
      <right style="thin">
        <color rgb="FFCCCCCC"/>
      </right>
      <top style="thin">
        <color rgb="FFCCCCCC"/>
      </top>
      <bottom style="thin">
        <color rgb="FFCCCCCC"/>
      </bottom>
      <diagonal/>
    </border>
    <border diagonalUp="false" diagonalDown="false">
      <left/>
      <right/>
      <top/>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4" fillId="2" borderId="0" xfId="0" applyFont="true" applyBorder="true" applyAlignment="true" applyProtection="true">
      <alignment horizontal="center" vertical="center" textRotation="0" wrapText="true" indent="0" shrinkToFit="false"/>
      <protection locked="false" hidden="false"/>
    </xf>
    <xf numFmtId="164" fontId="5" fillId="2" borderId="0" xfId="0" applyFont="true" applyBorder="false" applyAlignment="true" applyProtection="true">
      <alignment horizontal="center" vertical="center" textRotation="0" wrapText="true" indent="0" shrinkToFit="false"/>
      <protection locked="false" hidden="false"/>
    </xf>
    <xf numFmtId="164" fontId="5" fillId="2" borderId="0" xfId="0" applyFont="true" applyBorder="true" applyAlignment="true" applyProtection="true">
      <alignment horizontal="center" vertical="center" textRotation="0" wrapText="true" indent="0" shrinkToFit="false"/>
      <protection locked="false" hidden="false"/>
    </xf>
    <xf numFmtId="164" fontId="6" fillId="2" borderId="1" xfId="0" applyFont="true" applyBorder="true" applyAlignment="true" applyProtection="true">
      <alignment horizontal="left" vertical="bottom" textRotation="0" wrapText="true" indent="0" shrinkToFit="false"/>
      <protection locked="false" hidden="false"/>
    </xf>
    <xf numFmtId="164" fontId="0" fillId="2" borderId="0" xfId="0" applyFont="false" applyBorder="false" applyAlignment="false" applyProtection="true">
      <alignment horizontal="general" vertical="bottom" textRotation="0" wrapText="false" indent="0" shrinkToFit="false"/>
      <protection locked="false" hidden="false"/>
    </xf>
    <xf numFmtId="164" fontId="6" fillId="2" borderId="2" xfId="0" applyFont="true" applyBorder="true" applyAlignment="true" applyProtection="true">
      <alignment horizontal="left" vertical="bottom" textRotation="0" wrapText="true" indent="0" shrinkToFit="false"/>
      <protection locked="false" hidden="false"/>
    </xf>
    <xf numFmtId="164" fontId="7" fillId="3" borderId="0" xfId="0" applyFont="true" applyBorder="false" applyAlignment="true" applyProtection="true">
      <alignment horizontal="center" vertical="bottom" textRotation="0" wrapText="false" indent="0" shrinkToFit="false"/>
      <protection locked="false" hidden="false"/>
    </xf>
    <xf numFmtId="164" fontId="8" fillId="2" borderId="3" xfId="0" applyFont="true" applyBorder="true" applyAlignment="true" applyProtection="true">
      <alignment horizontal="center" vertical="top" textRotation="0" wrapText="true" indent="0" shrinkToFit="false"/>
      <protection locked="false" hidden="false"/>
    </xf>
    <xf numFmtId="164" fontId="9" fillId="3" borderId="0" xfId="0" applyFont="true" applyBorder="true" applyAlignment="true" applyProtection="true">
      <alignment horizontal="left" vertical="top" textRotation="0" wrapText="true" indent="0" shrinkToFit="false"/>
      <protection locked="false" hidden="false"/>
    </xf>
    <xf numFmtId="164" fontId="10" fillId="2" borderId="0" xfId="0" applyFont="true" applyBorder="true" applyAlignment="true" applyProtection="true">
      <alignment horizontal="left" vertical="bottom" textRotation="0" wrapText="true" indent="0" shrinkToFit="false"/>
      <protection locked="false" hidden="false"/>
    </xf>
    <xf numFmtId="164" fontId="11" fillId="2" borderId="0" xfId="0" applyFont="true" applyBorder="true" applyAlignment="true" applyProtection="true">
      <alignment horizontal="center" vertical="top" textRotation="0" wrapText="true" indent="0" shrinkToFit="false"/>
      <protection locked="false" hidden="false"/>
    </xf>
    <xf numFmtId="164" fontId="11" fillId="2" borderId="0" xfId="0" applyFont="true" applyBorder="false" applyAlignment="true" applyProtection="true">
      <alignment horizontal="center" vertical="top" textRotation="0" wrapText="true" indent="0" shrinkToFit="false"/>
      <protection locked="false" hidden="false"/>
    </xf>
    <xf numFmtId="164" fontId="6" fillId="2" borderId="0" xfId="0" applyFont="true" applyBorder="true" applyAlignment="true" applyProtection="true">
      <alignment horizontal="left" vertical="top" textRotation="0" wrapText="true" indent="0" shrinkToFit="false"/>
      <protection locked="false" hidden="false"/>
    </xf>
    <xf numFmtId="164" fontId="13" fillId="2" borderId="0" xfId="0" applyFont="true" applyBorder="true" applyAlignment="true" applyProtection="true">
      <alignment horizontal="center" vertical="top" textRotation="0" wrapText="true" indent="0" shrinkToFit="false"/>
      <protection locked="false" hidden="false"/>
    </xf>
    <xf numFmtId="165" fontId="6" fillId="2" borderId="0" xfId="0" applyFont="true" applyBorder="true" applyAlignment="true" applyProtection="true">
      <alignment horizontal="center" vertical="top" textRotation="0" wrapText="true" indent="0" shrinkToFit="false"/>
      <protection locked="false" hidden="false"/>
    </xf>
    <xf numFmtId="165" fontId="15" fillId="2" borderId="0" xfId="0" applyFont="true" applyBorder="true" applyAlignment="true" applyProtection="true">
      <alignment horizontal="center" vertical="top" textRotation="0" wrapText="true" indent="0" shrinkToFit="false"/>
      <protection locked="false" hidden="false"/>
    </xf>
    <xf numFmtId="164" fontId="11" fillId="2" borderId="0" xfId="0" applyFont="true" applyBorder="false" applyAlignment="true" applyProtection="true">
      <alignment horizontal="left" vertical="top" textRotation="0" wrapText="true" indent="0" shrinkToFit="false"/>
      <protection locked="false" hidden="false"/>
    </xf>
    <xf numFmtId="164" fontId="11" fillId="2" borderId="0" xfId="0" applyFont="true" applyBorder="true" applyAlignment="true" applyProtection="true">
      <alignment horizontal="left" vertical="top" textRotation="0" wrapText="true" indent="0" shrinkToFit="false"/>
      <protection locked="false" hidden="false"/>
    </xf>
    <xf numFmtId="164" fontId="16" fillId="2" borderId="0" xfId="0" applyFont="true" applyBorder="true" applyAlignment="true" applyProtection="true">
      <alignment horizontal="left" vertical="top" textRotation="0" wrapText="true" indent="0" shrinkToFit="false"/>
      <protection locked="false" hidden="false"/>
    </xf>
    <xf numFmtId="164" fontId="8" fillId="2" borderId="0" xfId="0" applyFont="true" applyBorder="false" applyAlignment="true" applyProtection="true">
      <alignment horizontal="center" vertical="top" textRotation="0" wrapText="true" indent="0" shrinkToFit="false"/>
      <protection locked="false" hidden="false"/>
    </xf>
    <xf numFmtId="164" fontId="9" fillId="0" borderId="0" xfId="0" applyFont="true" applyBorder="false" applyAlignment="true" applyProtection="true">
      <alignment horizontal="general" vertical="top" textRotation="0" wrapText="true" indent="0" shrinkToFit="false"/>
      <protection locked="false" hidden="false"/>
    </xf>
    <xf numFmtId="164" fontId="8" fillId="2" borderId="0" xfId="0" applyFont="true" applyBorder="false" applyAlignment="true" applyProtection="true">
      <alignment horizontal="left" vertical="top" textRotation="0" wrapText="true" indent="0" shrinkToFit="false"/>
      <protection locked="false" hidden="false"/>
    </xf>
    <xf numFmtId="164" fontId="10" fillId="4" borderId="0" xfId="0" applyFont="true" applyBorder="true" applyAlignment="true" applyProtection="true">
      <alignment horizontal="center" vertical="center" textRotation="0" wrapText="true" indent="0" shrinkToFit="false"/>
      <protection locked="false" hidden="false"/>
    </xf>
    <xf numFmtId="166" fontId="10" fillId="4" borderId="0" xfId="0" applyFont="true" applyBorder="true" applyAlignment="true" applyProtection="false">
      <alignment horizontal="right" vertical="center" textRotation="0" wrapText="true" indent="0" shrinkToFit="false"/>
      <protection locked="true" hidden="false"/>
    </xf>
    <xf numFmtId="167" fontId="10" fillId="4" borderId="0" xfId="0" applyFont="true" applyBorder="true" applyAlignment="true" applyProtection="true">
      <alignment horizontal="right" vertical="center" textRotation="0" wrapText="true" indent="0" shrinkToFit="false"/>
      <protection locked="false" hidden="false"/>
    </xf>
    <xf numFmtId="164" fontId="17" fillId="2" borderId="0" xfId="0" applyFont="true" applyBorder="false" applyAlignment="true" applyProtection="true">
      <alignment horizontal="left" vertical="top" textRotation="0" wrapText="true" indent="0" shrinkToFit="false"/>
      <protection locked="false" hidden="false"/>
    </xf>
    <xf numFmtId="164" fontId="10" fillId="5" borderId="4" xfId="0" applyFont="true" applyBorder="true" applyAlignment="true" applyProtection="true">
      <alignment horizontal="center" vertical="center" textRotation="0" wrapText="true" indent="0" shrinkToFit="false"/>
      <protection locked="false" hidden="false"/>
    </xf>
    <xf numFmtId="166" fontId="10" fillId="5" borderId="5" xfId="0" applyFont="true" applyBorder="true" applyAlignment="true" applyProtection="false">
      <alignment horizontal="right" vertical="center" textRotation="0" wrapText="true" indent="0" shrinkToFit="false"/>
      <protection locked="true" hidden="false"/>
    </xf>
    <xf numFmtId="164" fontId="10" fillId="6" borderId="0" xfId="0" applyFont="true" applyBorder="true" applyAlignment="true" applyProtection="true">
      <alignment horizontal="center" vertical="center" textRotation="0" wrapText="true" indent="0" shrinkToFit="false"/>
      <protection locked="false" hidden="false"/>
    </xf>
    <xf numFmtId="167" fontId="18" fillId="6" borderId="5" xfId="0" applyFont="true" applyBorder="true" applyAlignment="true" applyProtection="false">
      <alignment horizontal="right" vertical="center" textRotation="0" wrapText="true" indent="0" shrinkToFit="false"/>
      <protection locked="true" hidden="false"/>
    </xf>
    <xf numFmtId="164" fontId="10" fillId="2" borderId="0" xfId="0" applyFont="true" applyBorder="true" applyAlignment="true" applyProtection="true">
      <alignment horizontal="center" vertical="bottom" textRotation="0" wrapText="true" indent="0" shrinkToFit="false"/>
      <protection locked="false" hidden="false"/>
    </xf>
    <xf numFmtId="164" fontId="17" fillId="2" borderId="6" xfId="0" applyFont="true" applyBorder="true" applyAlignment="true" applyProtection="true">
      <alignment horizontal="center" vertical="center" textRotation="0" wrapText="true" indent="0" shrinkToFit="false"/>
      <protection locked="false" hidden="false"/>
    </xf>
    <xf numFmtId="165" fontId="17" fillId="2" borderId="6" xfId="0" applyFont="true" applyBorder="true" applyAlignment="true" applyProtection="true">
      <alignment horizontal="center" vertical="center" textRotation="0" wrapText="true" indent="0" shrinkToFit="false"/>
      <protection locked="false" hidden="false"/>
    </xf>
    <xf numFmtId="164" fontId="19" fillId="7" borderId="6" xfId="0" applyFont="true" applyBorder="true" applyAlignment="true" applyProtection="false">
      <alignment horizontal="left" vertical="top" textRotation="0" wrapText="true" indent="0" shrinkToFit="false"/>
      <protection locked="true" hidden="false"/>
    </xf>
    <xf numFmtId="164" fontId="19" fillId="7" borderId="6" xfId="0" applyFont="true" applyBorder="true" applyAlignment="true" applyProtection="false">
      <alignment horizontal="center" vertical="top" textRotation="0" wrapText="true" indent="0" shrinkToFit="false"/>
      <protection locked="true" hidden="false"/>
    </xf>
    <xf numFmtId="168" fontId="19" fillId="7" borderId="6" xfId="0" applyFont="true" applyBorder="true" applyAlignment="true" applyProtection="false">
      <alignment horizontal="right" vertical="top" textRotation="0" wrapText="true" indent="0" shrinkToFit="false"/>
      <protection locked="true" hidden="false"/>
    </xf>
    <xf numFmtId="164" fontId="19" fillId="7" borderId="6" xfId="0" applyFont="true" applyBorder="true" applyAlignment="true" applyProtection="false">
      <alignment horizontal="right" vertical="top" textRotation="0" wrapText="true" indent="0" shrinkToFit="false"/>
      <protection locked="true" hidden="false"/>
    </xf>
    <xf numFmtId="164" fontId="19" fillId="7" borderId="6" xfId="0" applyFont="true" applyBorder="true" applyAlignment="true" applyProtection="true">
      <alignment horizontal="right" vertical="top" textRotation="0" wrapText="true" indent="0" shrinkToFit="false"/>
      <protection locked="false" hidden="false"/>
    </xf>
    <xf numFmtId="167" fontId="19" fillId="7" borderId="6" xfId="0" applyFont="true" applyBorder="true" applyAlignment="true" applyProtection="false">
      <alignment horizontal="right" vertical="top" textRotation="0" wrapText="true" indent="0" shrinkToFit="false"/>
      <protection locked="true" hidden="false"/>
    </xf>
    <xf numFmtId="169" fontId="19" fillId="7" borderId="6" xfId="0" applyFont="true" applyBorder="true" applyAlignment="true" applyProtection="false">
      <alignment horizontal="right" vertical="top" textRotation="0" wrapText="true" indent="0" shrinkToFit="false"/>
      <protection locked="true" hidden="false"/>
    </xf>
    <xf numFmtId="169" fontId="0" fillId="0" borderId="0" xfId="0" applyFont="false" applyBorder="false" applyAlignment="false" applyProtection="true">
      <alignment horizontal="general" vertical="bottom" textRotation="0" wrapText="false" indent="0" shrinkToFit="false"/>
      <protection locked="false" hidden="false"/>
    </xf>
    <xf numFmtId="164" fontId="16" fillId="8" borderId="6" xfId="0" applyFont="true" applyBorder="true" applyAlignment="true" applyProtection="false">
      <alignment horizontal="left" vertical="top" textRotation="0" wrapText="true" indent="0" shrinkToFit="false"/>
      <protection locked="true" hidden="false"/>
    </xf>
    <xf numFmtId="164" fontId="16" fillId="8" borderId="6" xfId="0" applyFont="true" applyBorder="true" applyAlignment="true" applyProtection="false">
      <alignment horizontal="center" vertical="top" textRotation="0" wrapText="true" indent="0" shrinkToFit="false"/>
      <protection locked="true" hidden="false"/>
    </xf>
    <xf numFmtId="170" fontId="16" fillId="8" borderId="6" xfId="0" applyFont="true" applyBorder="true" applyAlignment="true" applyProtection="false">
      <alignment horizontal="right" vertical="top" textRotation="0" wrapText="true" indent="0" shrinkToFit="false"/>
      <protection locked="true" hidden="false"/>
    </xf>
    <xf numFmtId="169" fontId="16" fillId="8" borderId="6" xfId="0" applyFont="true" applyBorder="true" applyAlignment="true" applyProtection="false">
      <alignment horizontal="right" vertical="top" textRotation="0" wrapText="true" indent="0" shrinkToFit="false"/>
      <protection locked="true" hidden="false"/>
    </xf>
    <xf numFmtId="169" fontId="16" fillId="8" borderId="5" xfId="0" applyFont="true" applyBorder="true" applyAlignment="true" applyProtection="true">
      <alignment horizontal="right" vertical="top" textRotation="0" wrapText="true" indent="0" shrinkToFit="false"/>
      <protection locked="false" hidden="false"/>
    </xf>
    <xf numFmtId="167" fontId="16" fillId="8" borderId="6" xfId="0" applyFont="true" applyBorder="true" applyAlignment="true" applyProtection="false">
      <alignment horizontal="right" vertical="top" textRotation="0" wrapText="true" indent="0" shrinkToFit="false"/>
      <protection locked="true" hidden="false"/>
    </xf>
    <xf numFmtId="169" fontId="16" fillId="9" borderId="6" xfId="0" applyFont="true" applyBorder="true" applyAlignment="true" applyProtection="false">
      <alignment horizontal="right" vertical="top" textRotation="0" wrapText="true" indent="0" shrinkToFit="false"/>
      <protection locked="true" hidden="false"/>
    </xf>
    <xf numFmtId="165" fontId="16" fillId="9" borderId="6" xfId="0" applyFont="true" applyBorder="true" applyAlignment="true" applyProtection="false">
      <alignment horizontal="right" vertical="top" textRotation="0" wrapText="true" indent="0" shrinkToFit="false"/>
      <protection locked="true" hidden="false"/>
    </xf>
    <xf numFmtId="167" fontId="16" fillId="9" borderId="6" xfId="0" applyFont="true" applyBorder="true" applyAlignment="true" applyProtection="false">
      <alignment horizontal="right" vertical="top" textRotation="0" wrapText="true" indent="0" shrinkToFit="false"/>
      <protection locked="true" hidden="false"/>
    </xf>
    <xf numFmtId="164" fontId="20" fillId="2" borderId="5" xfId="0" applyFont="true" applyBorder="true" applyAlignment="true" applyProtection="true">
      <alignment horizontal="center" vertical="top" textRotation="0" wrapText="true" indent="0" shrinkToFit="false"/>
      <protection locked="false" hidden="false"/>
    </xf>
    <xf numFmtId="164" fontId="0" fillId="2" borderId="7" xfId="0" applyFont="false" applyBorder="true" applyAlignment="false" applyProtection="true">
      <alignment horizontal="general" vertical="bottom" textRotation="0" wrapText="false" indent="0" shrinkToFit="false"/>
      <protection locked="false" hidden="false"/>
    </xf>
    <xf numFmtId="164" fontId="0" fillId="2" borderId="7" xfId="0" applyFont="false" applyBorder="true" applyAlignment="true" applyProtection="true">
      <alignment horizontal="center" vertical="bottom" textRotation="0" wrapText="false" indent="0" shrinkToFit="false"/>
      <protection locked="false" hidden="false"/>
    </xf>
    <xf numFmtId="165" fontId="0" fillId="2" borderId="0" xfId="0" applyFont="false" applyBorder="false" applyAlignment="false" applyProtection="true">
      <alignment horizontal="general" vertical="bottom" textRotation="0" wrapText="false" indent="0" shrinkToFit="false"/>
      <protection locked="false" hidden="false"/>
    </xf>
    <xf numFmtId="164" fontId="18" fillId="2" borderId="0" xfId="0" applyFont="true" applyBorder="false" applyAlignment="true" applyProtection="true">
      <alignment horizontal="center" vertical="center" textRotation="0" wrapText="false" indent="0" shrinkToFit="false"/>
      <protection locked="false" hidden="false"/>
    </xf>
    <xf numFmtId="164" fontId="18" fillId="2" borderId="8" xfId="0" applyFont="true" applyBorder="true" applyAlignment="true" applyProtection="true">
      <alignment horizontal="center" vertical="center" textRotation="0" wrapText="false" indent="0" shrinkToFit="false"/>
      <protection locked="false" hidden="false"/>
    </xf>
    <xf numFmtId="164" fontId="22" fillId="2" borderId="0" xfId="0" applyFont="true" applyBorder="false" applyAlignment="true" applyProtection="true">
      <alignment horizontal="center" vertical="center" textRotation="0" wrapText="false" indent="0" shrinkToFit="false"/>
      <protection locked="false" hidden="false"/>
    </xf>
    <xf numFmtId="164" fontId="22" fillId="2" borderId="0" xfId="0" applyFont="true" applyBorder="true" applyAlignment="true" applyProtection="true">
      <alignment horizontal="center" vertical="center" textRotation="0" wrapText="false" indent="0" shrinkToFit="false"/>
      <protection locked="false" hidden="false"/>
    </xf>
    <xf numFmtId="171" fontId="10" fillId="4" borderId="0" xfId="0" applyFont="true" applyBorder="true" applyAlignment="true" applyProtection="false">
      <alignment horizontal="right" vertical="center" textRotation="0" wrapText="true" indent="0" shrinkToFit="false"/>
      <protection locked="true" hidden="false"/>
    </xf>
    <xf numFmtId="171" fontId="10" fillId="5" borderId="5" xfId="0" applyFont="true" applyBorder="true" applyAlignment="true" applyProtection="false">
      <alignment horizontal="right" vertical="center" textRotation="0" wrapText="true" indent="0" shrinkToFit="false"/>
      <protection locked="true" hidden="false"/>
    </xf>
    <xf numFmtId="164" fontId="17" fillId="7" borderId="6" xfId="0" applyFont="true" applyBorder="true" applyAlignment="true" applyProtection="true">
      <alignment horizontal="center" vertical="center" textRotation="0" wrapText="true" indent="0" shrinkToFit="false"/>
      <protection locked="false" hidden="false"/>
    </xf>
    <xf numFmtId="164" fontId="16" fillId="9" borderId="6" xfId="0" applyFont="true" applyBorder="true" applyAlignment="true" applyProtection="false">
      <alignment horizontal="left" vertical="top" textRotation="0" wrapText="true" indent="0" shrinkToFit="false"/>
      <protection locked="true" hidden="false"/>
    </xf>
    <xf numFmtId="164" fontId="16" fillId="9" borderId="6" xfId="0" applyFont="true" applyBorder="true" applyAlignment="true" applyProtection="false">
      <alignment horizontal="center" vertical="top" textRotation="0" wrapText="true" indent="0" shrinkToFit="false"/>
      <protection locked="true" hidden="false"/>
    </xf>
    <xf numFmtId="170" fontId="16" fillId="9" borderId="6" xfId="0" applyFont="true" applyBorder="true" applyAlignment="true" applyProtection="false">
      <alignment horizontal="right" vertical="top" textRotation="0" wrapText="true" indent="0" shrinkToFit="false"/>
      <protection locked="true" hidden="false"/>
    </xf>
    <xf numFmtId="164" fontId="16" fillId="9" borderId="6" xfId="0" applyFont="true" applyBorder="true" applyAlignment="true" applyProtection="true">
      <alignment horizontal="left" vertical="top" textRotation="0" wrapText="true" indent="0" shrinkToFit="false"/>
      <protection locked="false" hidden="false"/>
    </xf>
    <xf numFmtId="164" fontId="16" fillId="9" borderId="6" xfId="0" applyFont="true" applyBorder="true" applyAlignment="true" applyProtection="true">
      <alignment horizontal="center" vertical="top" textRotation="0" wrapText="true" indent="0" shrinkToFit="false"/>
      <protection locked="false" hidden="false"/>
    </xf>
    <xf numFmtId="167" fontId="16" fillId="9" borderId="6" xfId="0" applyFont="true" applyBorder="true" applyAlignment="true" applyProtection="true">
      <alignment horizontal="right" vertical="top" textRotation="0" wrapText="true" indent="0" shrinkToFit="false"/>
      <protection locked="false" hidden="false"/>
    </xf>
    <xf numFmtId="164" fontId="16" fillId="10" borderId="6" xfId="0" applyFont="true" applyBorder="true" applyAlignment="true" applyProtection="false">
      <alignment horizontal="left" vertical="top" textRotation="0" wrapText="true" indent="0" shrinkToFit="false"/>
      <protection locked="true" hidden="false"/>
    </xf>
    <xf numFmtId="164" fontId="16" fillId="10" borderId="6" xfId="0" applyFont="true" applyBorder="true" applyAlignment="true" applyProtection="false">
      <alignment horizontal="center" vertical="top" textRotation="0" wrapText="true" indent="0" shrinkToFit="false"/>
      <protection locked="true" hidden="false"/>
    </xf>
    <xf numFmtId="170" fontId="16" fillId="10" borderId="6" xfId="0" applyFont="true" applyBorder="true" applyAlignment="true" applyProtection="false">
      <alignment horizontal="right" vertical="top" textRotation="0" wrapText="true" indent="0" shrinkToFit="false"/>
      <protection locked="true" hidden="false"/>
    </xf>
    <xf numFmtId="169" fontId="16" fillId="10" borderId="6" xfId="0" applyFont="true" applyBorder="true" applyAlignment="true" applyProtection="false">
      <alignment horizontal="right" vertical="top" textRotation="0" wrapText="true" indent="0" shrinkToFit="false"/>
      <protection locked="true" hidden="false"/>
    </xf>
    <xf numFmtId="169" fontId="16" fillId="10" borderId="5" xfId="0" applyFont="true" applyBorder="true" applyAlignment="true" applyProtection="true">
      <alignment horizontal="right" vertical="top" textRotation="0" wrapText="true" indent="0" shrinkToFit="false"/>
      <protection locked="false" hidden="false"/>
    </xf>
    <xf numFmtId="167" fontId="16" fillId="10" borderId="6" xfId="0" applyFont="true" applyBorder="true" applyAlignment="true" applyProtection="false">
      <alignment horizontal="right" vertical="top" textRotation="0" wrapText="true" indent="0" shrinkToFit="false"/>
      <protection locked="true" hidden="false"/>
    </xf>
    <xf numFmtId="165" fontId="16" fillId="10" borderId="6" xfId="0" applyFont="true" applyBorder="true" applyAlignment="true" applyProtection="false">
      <alignment horizontal="right" vertical="top" textRotation="0" wrapText="true" indent="0" shrinkToFit="false"/>
      <protection locked="true" hidden="false"/>
    </xf>
    <xf numFmtId="165" fontId="17" fillId="7" borderId="6" xfId="0" applyFont="true" applyBorder="true" applyAlignment="true" applyProtection="true">
      <alignment horizontal="center" vertical="center" textRotation="0" wrapText="true" indent="0" shrinkToFit="false"/>
      <protection locked="false" hidden="false"/>
    </xf>
    <xf numFmtId="169" fontId="16" fillId="9" borderId="5" xfId="0" applyFont="true" applyBorder="true" applyAlignment="true" applyProtection="true">
      <alignment horizontal="right" vertical="top" textRotation="0" wrapText="true" indent="0" shrinkToFit="false"/>
      <protection locked="fals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DEEBF7"/>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E0ECE0"/>
      <rgbColor rgb="FFE0ECDF"/>
      <rgbColor rgb="FFF7F3DF"/>
      <rgbColor rgb="FF99CCFF"/>
      <rgbColor rgb="FFFF99CC"/>
      <rgbColor rgb="FFCC99FF"/>
      <rgbColor rgb="FFD9D9D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P8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P26" activeCellId="0" sqref="P26"/>
    </sheetView>
  </sheetViews>
  <sheetFormatPr defaultColWidth="8.9921875" defaultRowHeight="14.25" zeroHeight="false" outlineLevelRow="0" outlineLevelCol="0"/>
  <cols>
    <col collapsed="false" customWidth="true" hidden="false" outlineLevel="0" max="1" min="1" style="1" width="5.87"/>
    <col collapsed="false" customWidth="true" hidden="false" outlineLevel="0" max="2" min="2" style="1" width="8.38"/>
    <col collapsed="false" customWidth="true" hidden="false" outlineLevel="0" max="3" min="3" style="1" width="8.12"/>
    <col collapsed="false" customWidth="true" hidden="false" outlineLevel="0" max="4" min="4" style="1" width="61.38"/>
    <col collapsed="false" customWidth="true" hidden="false" outlineLevel="0" max="5" min="5" style="1" width="4.13"/>
    <col collapsed="false" customWidth="true" hidden="false" outlineLevel="0" max="7" min="6" style="1" width="12.13"/>
    <col collapsed="false" customWidth="true" hidden="false" outlineLevel="0" max="8" min="8" style="1" width="11.13"/>
    <col collapsed="false" customWidth="true" hidden="false" outlineLevel="0" max="9" min="9" style="1" width="12.5"/>
    <col collapsed="false" customWidth="true" hidden="false" outlineLevel="0" max="10" min="10" style="1" width="11.87"/>
    <col collapsed="false" customWidth="true" hidden="false" outlineLevel="0" max="12" min="11" style="1" width="9.88"/>
    <col collapsed="false" customWidth="false" hidden="false" outlineLevel="0" max="15" min="13" style="1" width="9"/>
    <col collapsed="false" customWidth="true" hidden="false" outlineLevel="0" max="16" min="16" style="1" width="81.5"/>
    <col collapsed="false" customWidth="false" hidden="false" outlineLevel="0" max="1024" min="17" style="1" width="9"/>
  </cols>
  <sheetData>
    <row r="1" customFormat="false" ht="20.25" hidden="false" customHeight="true" outlineLevel="0" collapsed="false">
      <c r="A1" s="2" t="s">
        <v>0</v>
      </c>
      <c r="B1" s="2"/>
      <c r="C1" s="2"/>
      <c r="D1" s="2"/>
      <c r="E1" s="2"/>
      <c r="F1" s="2"/>
      <c r="G1" s="2"/>
      <c r="H1" s="2"/>
      <c r="I1" s="2"/>
      <c r="J1" s="2"/>
      <c r="K1" s="2"/>
      <c r="L1" s="2"/>
      <c r="M1" s="2"/>
    </row>
    <row r="2" customFormat="false" ht="18" hidden="false" customHeight="false" outlineLevel="0" collapsed="false">
      <c r="A2" s="3"/>
      <c r="B2" s="3"/>
      <c r="C2" s="3"/>
      <c r="D2" s="3"/>
      <c r="E2" s="3"/>
      <c r="F2" s="3"/>
      <c r="G2" s="3"/>
      <c r="H2" s="3"/>
      <c r="I2" s="3"/>
      <c r="J2" s="3"/>
      <c r="K2" s="3"/>
      <c r="L2" s="3"/>
      <c r="M2" s="3"/>
    </row>
    <row r="3" customFormat="false" ht="15.75" hidden="false" customHeight="true" outlineLevel="0" collapsed="false">
      <c r="A3" s="4" t="s">
        <v>1</v>
      </c>
      <c r="B3" s="4"/>
      <c r="C3" s="4"/>
      <c r="D3" s="4"/>
      <c r="E3" s="4"/>
      <c r="F3" s="4"/>
      <c r="G3" s="4"/>
      <c r="H3" s="4"/>
      <c r="I3" s="4"/>
      <c r="J3" s="4"/>
      <c r="K3" s="4"/>
      <c r="L3" s="4"/>
      <c r="M3" s="4"/>
    </row>
    <row r="4" customFormat="false" ht="24.95" hidden="false" customHeight="true" outlineLevel="0" collapsed="false">
      <c r="A4" s="5" t="s">
        <v>2</v>
      </c>
      <c r="B4" s="5"/>
      <c r="C4" s="5"/>
      <c r="D4" s="5"/>
      <c r="E4" s="6"/>
      <c r="F4" s="5" t="s">
        <v>3</v>
      </c>
      <c r="G4" s="5"/>
      <c r="H4" s="5"/>
      <c r="I4" s="5"/>
      <c r="J4" s="5" t="s">
        <v>4</v>
      </c>
      <c r="K4" s="5"/>
      <c r="L4" s="5"/>
      <c r="M4" s="5"/>
    </row>
    <row r="5" customFormat="false" ht="24.95" hidden="false" customHeight="true" outlineLevel="0" collapsed="false">
      <c r="A5" s="7" t="s">
        <v>5</v>
      </c>
      <c r="B5" s="7"/>
      <c r="C5" s="7"/>
      <c r="D5" s="7"/>
      <c r="E5" s="6"/>
      <c r="F5" s="7" t="s">
        <v>6</v>
      </c>
      <c r="G5" s="7"/>
      <c r="H5" s="7"/>
      <c r="I5" s="7"/>
      <c r="J5" s="7"/>
      <c r="K5" s="7"/>
      <c r="L5" s="7"/>
      <c r="M5" s="7"/>
      <c r="P5" s="8" t="s">
        <v>7</v>
      </c>
    </row>
    <row r="6" customFormat="false" ht="15" hidden="false" customHeight="true" outlineLevel="0" collapsed="false">
      <c r="A6" s="9"/>
      <c r="B6" s="9"/>
      <c r="C6" s="9"/>
      <c r="D6" s="9"/>
      <c r="E6" s="9"/>
      <c r="F6" s="9"/>
      <c r="G6" s="9"/>
      <c r="H6" s="9"/>
      <c r="I6" s="9"/>
      <c r="J6" s="9"/>
      <c r="K6" s="9"/>
      <c r="L6" s="9"/>
      <c r="M6" s="9"/>
      <c r="P6" s="10" t="s">
        <v>8</v>
      </c>
    </row>
    <row r="7" customFormat="false" ht="6" hidden="false" customHeight="true" outlineLevel="0" collapsed="false">
      <c r="A7" s="6"/>
      <c r="B7" s="6"/>
      <c r="C7" s="6"/>
      <c r="D7" s="6"/>
      <c r="E7" s="6"/>
      <c r="F7" s="6"/>
      <c r="G7" s="6"/>
      <c r="H7" s="6"/>
      <c r="I7" s="6"/>
      <c r="J7" s="6"/>
      <c r="K7" s="6"/>
      <c r="L7" s="6"/>
      <c r="M7" s="6"/>
      <c r="P7" s="10"/>
    </row>
    <row r="8" customFormat="false" ht="27" hidden="false" customHeight="true" outlineLevel="0" collapsed="false">
      <c r="A8" s="11" t="s">
        <v>9</v>
      </c>
      <c r="B8" s="11"/>
      <c r="C8" s="11"/>
      <c r="D8" s="11"/>
      <c r="E8" s="12" t="s">
        <v>10</v>
      </c>
      <c r="F8" s="12"/>
      <c r="G8" s="12"/>
      <c r="H8" s="12"/>
      <c r="I8" s="13" t="s">
        <v>11</v>
      </c>
      <c r="J8" s="12" t="s">
        <v>12</v>
      </c>
      <c r="K8" s="12"/>
      <c r="L8" s="12"/>
      <c r="M8" s="12"/>
      <c r="P8" s="10"/>
    </row>
    <row r="9" customFormat="false" ht="14.25" hidden="false" customHeight="true" outlineLevel="0" collapsed="false">
      <c r="A9" s="14" t="s">
        <v>13</v>
      </c>
      <c r="B9" s="14"/>
      <c r="C9" s="14"/>
      <c r="D9" s="14"/>
      <c r="E9" s="15" t="s">
        <v>14</v>
      </c>
      <c r="F9" s="15"/>
      <c r="G9" s="15"/>
      <c r="H9" s="15"/>
      <c r="I9" s="16" t="s">
        <v>15</v>
      </c>
      <c r="J9" s="17" t="s">
        <v>16</v>
      </c>
      <c r="K9" s="17"/>
      <c r="L9" s="17"/>
      <c r="M9" s="17"/>
      <c r="P9" s="10"/>
    </row>
    <row r="10" customFormat="false" ht="14.25" hidden="false" customHeight="false" outlineLevel="0" collapsed="false">
      <c r="A10" s="18"/>
      <c r="B10" s="18"/>
      <c r="C10" s="18"/>
      <c r="D10" s="18"/>
      <c r="E10" s="15"/>
      <c r="F10" s="15"/>
      <c r="G10" s="15"/>
      <c r="H10" s="15"/>
      <c r="I10" s="16"/>
      <c r="J10" s="17"/>
      <c r="K10" s="17"/>
      <c r="L10" s="17"/>
      <c r="M10" s="17"/>
      <c r="P10" s="10"/>
    </row>
    <row r="11" customFormat="false" ht="14.25" hidden="false" customHeight="false" outlineLevel="0" collapsed="false">
      <c r="A11" s="19"/>
      <c r="B11" s="19"/>
      <c r="C11" s="19"/>
      <c r="D11" s="19"/>
      <c r="E11" s="15"/>
      <c r="F11" s="15"/>
      <c r="G11" s="15"/>
      <c r="H11" s="15"/>
      <c r="I11" s="16"/>
      <c r="J11" s="17"/>
      <c r="K11" s="17"/>
      <c r="L11" s="17"/>
      <c r="M11" s="17"/>
      <c r="P11" s="10"/>
    </row>
    <row r="12" customFormat="false" ht="14.25" hidden="false" customHeight="true" outlineLevel="0" collapsed="false">
      <c r="A12" s="19" t="s">
        <v>17</v>
      </c>
      <c r="B12" s="19"/>
      <c r="C12" s="19"/>
      <c r="D12" s="19"/>
      <c r="E12" s="15"/>
      <c r="F12" s="15"/>
      <c r="G12" s="15"/>
      <c r="H12" s="15"/>
      <c r="I12" s="16"/>
      <c r="J12" s="17"/>
      <c r="K12" s="17"/>
      <c r="L12" s="17"/>
      <c r="M12" s="17"/>
      <c r="P12" s="10"/>
    </row>
    <row r="13" customFormat="false" ht="14.25" hidden="false" customHeight="true" outlineLevel="0" collapsed="false">
      <c r="A13" s="20" t="s">
        <v>18</v>
      </c>
      <c r="B13" s="20"/>
      <c r="C13" s="20"/>
      <c r="D13" s="20"/>
      <c r="E13" s="15"/>
      <c r="F13" s="15"/>
      <c r="G13" s="15"/>
      <c r="H13" s="15"/>
      <c r="I13" s="16"/>
      <c r="J13" s="17"/>
      <c r="K13" s="17"/>
      <c r="L13" s="17"/>
      <c r="M13" s="17"/>
    </row>
    <row r="14" customFormat="false" ht="10.5" hidden="false" customHeight="true" outlineLevel="0" collapsed="false">
      <c r="A14" s="9"/>
      <c r="B14" s="9"/>
      <c r="C14" s="9"/>
      <c r="D14" s="9"/>
      <c r="E14" s="9"/>
      <c r="F14" s="9"/>
      <c r="G14" s="9"/>
      <c r="H14" s="9"/>
      <c r="I14" s="9"/>
      <c r="J14" s="9"/>
      <c r="K14" s="9"/>
      <c r="L14" s="9"/>
      <c r="M14" s="9"/>
    </row>
    <row r="15" customFormat="false" ht="6" hidden="false" customHeight="true" outlineLevel="0" collapsed="false">
      <c r="A15" s="21"/>
      <c r="B15" s="21"/>
      <c r="C15" s="21"/>
      <c r="D15" s="21"/>
      <c r="E15" s="21"/>
      <c r="F15" s="21"/>
      <c r="G15" s="21"/>
      <c r="H15" s="21"/>
      <c r="I15" s="21"/>
      <c r="J15" s="21"/>
      <c r="K15" s="21"/>
      <c r="L15" s="21"/>
      <c r="M15" s="21"/>
      <c r="P15" s="22"/>
    </row>
    <row r="16" customFormat="false" ht="30" hidden="false" customHeight="true" outlineLevel="0" collapsed="false">
      <c r="A16" s="23"/>
      <c r="B16" s="23"/>
      <c r="C16" s="23"/>
      <c r="D16" s="23"/>
      <c r="E16" s="23"/>
      <c r="F16" s="23"/>
      <c r="G16" s="23"/>
      <c r="H16" s="24" t="s">
        <v>19</v>
      </c>
      <c r="I16" s="24"/>
      <c r="J16" s="24"/>
      <c r="K16" s="25" t="n">
        <v>98623.14</v>
      </c>
      <c r="L16" s="25"/>
      <c r="M16" s="25"/>
      <c r="P16" s="22"/>
    </row>
    <row r="17" customFormat="false" ht="20.1" hidden="false" customHeight="true" outlineLevel="0" collapsed="false">
      <c r="A17" s="23"/>
      <c r="B17" s="23"/>
      <c r="C17" s="23"/>
      <c r="D17" s="23"/>
      <c r="E17" s="23"/>
      <c r="F17" s="23"/>
      <c r="G17" s="23"/>
      <c r="H17" s="24" t="s">
        <v>20</v>
      </c>
      <c r="I17" s="24"/>
      <c r="J17" s="24"/>
      <c r="K17" s="26" t="n">
        <v>0.2278</v>
      </c>
      <c r="L17" s="26"/>
      <c r="M17" s="26"/>
      <c r="P17" s="22"/>
    </row>
    <row r="18" customFormat="false" ht="30" hidden="false" customHeight="true" outlineLevel="0" collapsed="false">
      <c r="A18" s="27"/>
      <c r="B18" s="27"/>
      <c r="C18" s="27"/>
      <c r="D18" s="27"/>
      <c r="E18" s="27"/>
      <c r="F18" s="27"/>
      <c r="G18" s="27"/>
      <c r="H18" s="28" t="s">
        <v>21</v>
      </c>
      <c r="I18" s="28"/>
      <c r="J18" s="28"/>
      <c r="K18" s="29" t="n">
        <f aca="false">K23+K25+K30++K33+K41+K58+K60+K66+K73+K76</f>
        <v>0</v>
      </c>
      <c r="L18" s="29"/>
      <c r="M18" s="29"/>
    </row>
    <row r="19" customFormat="false" ht="20.1" hidden="false" customHeight="true" outlineLevel="0" collapsed="false">
      <c r="A19" s="27"/>
      <c r="B19" s="27"/>
      <c r="C19" s="27"/>
      <c r="D19" s="27"/>
      <c r="E19" s="27"/>
      <c r="F19" s="27"/>
      <c r="G19" s="27"/>
      <c r="H19" s="30" t="s">
        <v>22</v>
      </c>
      <c r="I19" s="30"/>
      <c r="J19" s="30"/>
      <c r="K19" s="31" t="n">
        <f aca="false">IF(K18=0,0,K18/K16-1)*-1</f>
        <v>-0</v>
      </c>
      <c r="L19" s="31"/>
      <c r="M19" s="31"/>
    </row>
    <row r="20" customFormat="false" ht="6" hidden="false" customHeight="true" outlineLevel="0" collapsed="false">
      <c r="A20" s="9"/>
      <c r="B20" s="9"/>
      <c r="C20" s="9"/>
      <c r="D20" s="9"/>
      <c r="E20" s="9"/>
      <c r="F20" s="9"/>
      <c r="G20" s="9"/>
      <c r="H20" s="9"/>
      <c r="I20" s="9"/>
      <c r="J20" s="9"/>
      <c r="K20" s="9"/>
      <c r="L20" s="9"/>
      <c r="M20" s="9"/>
    </row>
    <row r="21" customFormat="false" ht="39.95" hidden="false" customHeight="true" outlineLevel="0" collapsed="false">
      <c r="A21" s="32" t="s">
        <v>23</v>
      </c>
      <c r="B21" s="32"/>
      <c r="C21" s="32"/>
      <c r="D21" s="32"/>
      <c r="E21" s="32"/>
      <c r="F21" s="32"/>
      <c r="G21" s="32"/>
      <c r="H21" s="32"/>
      <c r="I21" s="32"/>
      <c r="J21" s="32"/>
      <c r="K21" s="32"/>
      <c r="L21" s="32"/>
      <c r="M21" s="32"/>
    </row>
    <row r="22" customFormat="false" ht="38.25" hidden="false" customHeight="false" outlineLevel="0" collapsed="false">
      <c r="A22" s="33" t="s">
        <v>24</v>
      </c>
      <c r="B22" s="33" t="s">
        <v>25</v>
      </c>
      <c r="C22" s="33" t="s">
        <v>26</v>
      </c>
      <c r="D22" s="33" t="s">
        <v>27</v>
      </c>
      <c r="E22" s="33" t="s">
        <v>28</v>
      </c>
      <c r="F22" s="33" t="s">
        <v>29</v>
      </c>
      <c r="G22" s="33" t="s">
        <v>30</v>
      </c>
      <c r="H22" s="33" t="s">
        <v>31</v>
      </c>
      <c r="I22" s="33" t="s">
        <v>32</v>
      </c>
      <c r="J22" s="33" t="s">
        <v>33</v>
      </c>
      <c r="K22" s="33" t="s">
        <v>34</v>
      </c>
      <c r="L22" s="34" t="s">
        <v>35</v>
      </c>
      <c r="M22" s="33" t="s">
        <v>36</v>
      </c>
    </row>
    <row r="23" customFormat="false" ht="15" hidden="false" customHeight="false" outlineLevel="0" collapsed="false">
      <c r="A23" s="35" t="s">
        <v>37</v>
      </c>
      <c r="B23" s="35" t="s">
        <v>38</v>
      </c>
      <c r="C23" s="35"/>
      <c r="D23" s="35" t="s">
        <v>39</v>
      </c>
      <c r="E23" s="36"/>
      <c r="F23" s="37" t="n">
        <v>1</v>
      </c>
      <c r="G23" s="38"/>
      <c r="H23" s="39"/>
      <c r="I23" s="40"/>
      <c r="J23" s="41" t="n">
        <f aca="false">K24</f>
        <v>0</v>
      </c>
      <c r="K23" s="41" t="n">
        <f aca="false">TRUNC(F23 * J23,2)</f>
        <v>0</v>
      </c>
      <c r="L23" s="41"/>
      <c r="M23" s="40" t="n">
        <f aca="false">IF(K23=0,0,K23 / $K$18)</f>
        <v>0</v>
      </c>
      <c r="N23" s="42"/>
      <c r="O23" s="42"/>
    </row>
    <row r="24" customFormat="false" ht="68.25" hidden="false" customHeight="false" outlineLevel="0" collapsed="false">
      <c r="A24" s="43" t="s">
        <v>40</v>
      </c>
      <c r="B24" s="43" t="s">
        <v>41</v>
      </c>
      <c r="C24" s="43" t="s">
        <v>42</v>
      </c>
      <c r="D24" s="43" t="s">
        <v>43</v>
      </c>
      <c r="E24" s="44" t="s">
        <v>44</v>
      </c>
      <c r="F24" s="45" t="n">
        <v>1</v>
      </c>
      <c r="G24" s="46" t="n">
        <v>1156.55</v>
      </c>
      <c r="H24" s="47"/>
      <c r="I24" s="48" t="n">
        <v>0.1524</v>
      </c>
      <c r="J24" s="46" t="n">
        <f aca="false">TRUNC(TRUNC(H24 * I24, 2) + H24, 2)</f>
        <v>0</v>
      </c>
      <c r="K24" s="49" t="n">
        <f aca="false">TRUNC(F24 * J24,2)</f>
        <v>0</v>
      </c>
      <c r="L24" s="50" t="n">
        <f aca="false">IF(H24=0,0,H24/G24-1)*-1</f>
        <v>-0</v>
      </c>
      <c r="M24" s="51" t="n">
        <f aca="false">IF(K24=0,0,K24 / $K$18)</f>
        <v>0</v>
      </c>
    </row>
    <row r="25" customFormat="false" ht="15" hidden="false" customHeight="false" outlineLevel="0" collapsed="false">
      <c r="A25" s="35" t="s">
        <v>45</v>
      </c>
      <c r="B25" s="35" t="s">
        <v>38</v>
      </c>
      <c r="C25" s="35"/>
      <c r="D25" s="35" t="s">
        <v>46</v>
      </c>
      <c r="E25" s="36"/>
      <c r="F25" s="37" t="n">
        <v>1</v>
      </c>
      <c r="G25" s="38"/>
      <c r="H25" s="39"/>
      <c r="I25" s="40"/>
      <c r="J25" s="41" t="n">
        <f aca="false">K26 + K27 + K28 + K29</f>
        <v>0</v>
      </c>
      <c r="K25" s="41" t="n">
        <f aca="false">TRUNC(F25 * J25,2)</f>
        <v>0</v>
      </c>
      <c r="L25" s="41"/>
      <c r="M25" s="40" t="n">
        <f aca="false">IF(K25=0,0,K25 / $K$18)</f>
        <v>0</v>
      </c>
      <c r="N25" s="42"/>
      <c r="O25" s="42"/>
    </row>
    <row r="26" customFormat="false" ht="68.25" hidden="false" customHeight="false" outlineLevel="0" collapsed="false">
      <c r="A26" s="43" t="s">
        <v>47</v>
      </c>
      <c r="B26" s="43" t="s">
        <v>48</v>
      </c>
      <c r="C26" s="43" t="s">
        <v>42</v>
      </c>
      <c r="D26" s="43" t="s">
        <v>49</v>
      </c>
      <c r="E26" s="44" t="s">
        <v>50</v>
      </c>
      <c r="F26" s="45" t="n">
        <v>2</v>
      </c>
      <c r="G26" s="46" t="n">
        <v>794.71</v>
      </c>
      <c r="H26" s="47"/>
      <c r="I26" s="48" t="n">
        <v>0.209</v>
      </c>
      <c r="J26" s="46" t="n">
        <f aca="false">TRUNC(TRUNC(H26 * I26, 2) + H26, 2)</f>
        <v>0</v>
      </c>
      <c r="K26" s="49" t="n">
        <f aca="false">TRUNC(F26 * J26,2)</f>
        <v>0</v>
      </c>
      <c r="L26" s="50" t="n">
        <f aca="false">IF(H26=0,0,H26/G26-1)*-1</f>
        <v>-0</v>
      </c>
      <c r="M26" s="51" t="n">
        <f aca="false">IF(K26=0,0,K26 / $K$18)</f>
        <v>0</v>
      </c>
    </row>
    <row r="27" customFormat="false" ht="27.75" hidden="false" customHeight="false" outlineLevel="0" collapsed="false">
      <c r="A27" s="43" t="s">
        <v>51</v>
      </c>
      <c r="B27" s="43" t="s">
        <v>52</v>
      </c>
      <c r="C27" s="43" t="s">
        <v>42</v>
      </c>
      <c r="D27" s="43" t="s">
        <v>53</v>
      </c>
      <c r="E27" s="44" t="s">
        <v>44</v>
      </c>
      <c r="F27" s="45" t="n">
        <v>1</v>
      </c>
      <c r="G27" s="46" t="n">
        <v>347.98</v>
      </c>
      <c r="H27" s="47"/>
      <c r="I27" s="48"/>
      <c r="J27" s="46" t="n">
        <f aca="false">TRUNC(TRUNC(H27 * K$17, 2) + H27, 2)</f>
        <v>0</v>
      </c>
      <c r="K27" s="49" t="n">
        <f aca="false">TRUNC(F27 * J27,2)</f>
        <v>0</v>
      </c>
      <c r="L27" s="50" t="n">
        <f aca="false">IF(H27=0,0,H27/G27-1)*-1</f>
        <v>-0</v>
      </c>
      <c r="M27" s="51" t="n">
        <f aca="false">IF(K27=0,0,K27 / $K$18)</f>
        <v>0</v>
      </c>
    </row>
    <row r="28" customFormat="false" ht="41.25" hidden="false" customHeight="false" outlineLevel="0" collapsed="false">
      <c r="A28" s="43" t="s">
        <v>54</v>
      </c>
      <c r="B28" s="43" t="s">
        <v>55</v>
      </c>
      <c r="C28" s="43" t="s">
        <v>42</v>
      </c>
      <c r="D28" s="43" t="s">
        <v>56</v>
      </c>
      <c r="E28" s="44" t="s">
        <v>44</v>
      </c>
      <c r="F28" s="45" t="n">
        <v>1</v>
      </c>
      <c r="G28" s="46" t="n">
        <v>1671.8</v>
      </c>
      <c r="H28" s="47"/>
      <c r="I28" s="48" t="n">
        <v>0.209</v>
      </c>
      <c r="J28" s="46" t="n">
        <f aca="false">TRUNC(TRUNC(H28 * I28, 2) + H28, 2)</f>
        <v>0</v>
      </c>
      <c r="K28" s="49" t="n">
        <f aca="false">TRUNC(F28 * J28,2)</f>
        <v>0</v>
      </c>
      <c r="L28" s="50" t="n">
        <f aca="false">IF(H28=0,0,H28/G28-1)*-1</f>
        <v>-0</v>
      </c>
      <c r="M28" s="51" t="n">
        <f aca="false">IF(K28=0,0,K28 / $K$18)</f>
        <v>0</v>
      </c>
    </row>
    <row r="29" customFormat="false" ht="41.25" hidden="false" customHeight="false" outlineLevel="0" collapsed="false">
      <c r="A29" s="43" t="s">
        <v>57</v>
      </c>
      <c r="B29" s="43" t="s">
        <v>58</v>
      </c>
      <c r="C29" s="43" t="s">
        <v>42</v>
      </c>
      <c r="D29" s="43" t="s">
        <v>59</v>
      </c>
      <c r="E29" s="44" t="s">
        <v>50</v>
      </c>
      <c r="F29" s="45" t="n">
        <v>2</v>
      </c>
      <c r="G29" s="46" t="n">
        <v>980</v>
      </c>
      <c r="H29" s="47"/>
      <c r="I29" s="48" t="n">
        <v>0.209</v>
      </c>
      <c r="J29" s="46" t="n">
        <f aca="false">TRUNC(TRUNC(H29 * I29, 2) + H29, 2)</f>
        <v>0</v>
      </c>
      <c r="K29" s="49" t="n">
        <f aca="false">TRUNC(F29 * J29,2)</f>
        <v>0</v>
      </c>
      <c r="L29" s="50" t="n">
        <f aca="false">IF(H29=0,0,H29/G29-1)*-1</f>
        <v>-0</v>
      </c>
      <c r="M29" s="51" t="n">
        <f aca="false">IF(K29=0,0,K29 / $K$18)</f>
        <v>0</v>
      </c>
    </row>
    <row r="30" customFormat="false" ht="15" hidden="false" customHeight="false" outlineLevel="0" collapsed="false">
      <c r="A30" s="35" t="s">
        <v>60</v>
      </c>
      <c r="B30" s="35" t="s">
        <v>38</v>
      </c>
      <c r="C30" s="35"/>
      <c r="D30" s="35" t="s">
        <v>61</v>
      </c>
      <c r="E30" s="36"/>
      <c r="F30" s="37" t="n">
        <v>1</v>
      </c>
      <c r="G30" s="38"/>
      <c r="H30" s="39"/>
      <c r="I30" s="40"/>
      <c r="J30" s="41" t="n">
        <f aca="false">K31 + K32</f>
        <v>0</v>
      </c>
      <c r="K30" s="41" t="n">
        <f aca="false">TRUNC(F30 * J30,2)</f>
        <v>0</v>
      </c>
      <c r="L30" s="41"/>
      <c r="M30" s="40" t="n">
        <f aca="false">IF(K30=0,0,K30 / $K$18)</f>
        <v>0</v>
      </c>
      <c r="N30" s="42"/>
      <c r="O30" s="42"/>
    </row>
    <row r="31" customFormat="false" ht="54.75" hidden="false" customHeight="false" outlineLevel="0" collapsed="false">
      <c r="A31" s="43" t="s">
        <v>62</v>
      </c>
      <c r="B31" s="43" t="s">
        <v>63</v>
      </c>
      <c r="C31" s="43" t="s">
        <v>42</v>
      </c>
      <c r="D31" s="43" t="s">
        <v>64</v>
      </c>
      <c r="E31" s="44" t="s">
        <v>65</v>
      </c>
      <c r="F31" s="45" t="n">
        <v>69.96</v>
      </c>
      <c r="G31" s="46" t="n">
        <v>218.55</v>
      </c>
      <c r="H31" s="47"/>
      <c r="I31" s="48"/>
      <c r="J31" s="46" t="n">
        <f aca="false">TRUNC(TRUNC(H31 * K$17, 2) + H31, 2)</f>
        <v>0</v>
      </c>
      <c r="K31" s="49" t="n">
        <f aca="false">TRUNC(F31 * J31,2)</f>
        <v>0</v>
      </c>
      <c r="L31" s="50" t="n">
        <f aca="false">IF(H31=0,0,H31/G31-1)*-1</f>
        <v>-0</v>
      </c>
      <c r="M31" s="51" t="n">
        <f aca="false">IF(K31=0,0,K31 / $K$18)</f>
        <v>0</v>
      </c>
    </row>
    <row r="32" customFormat="false" ht="54.75" hidden="false" customHeight="false" outlineLevel="0" collapsed="false">
      <c r="A32" s="43" t="s">
        <v>66</v>
      </c>
      <c r="B32" s="43" t="s">
        <v>67</v>
      </c>
      <c r="C32" s="43" t="s">
        <v>42</v>
      </c>
      <c r="D32" s="43" t="s">
        <v>68</v>
      </c>
      <c r="E32" s="44" t="s">
        <v>69</v>
      </c>
      <c r="F32" s="45" t="n">
        <v>6.6</v>
      </c>
      <c r="G32" s="46" t="n">
        <v>172.01</v>
      </c>
      <c r="H32" s="47"/>
      <c r="I32" s="48"/>
      <c r="J32" s="46" t="n">
        <f aca="false">TRUNC(TRUNC(H32 * K$17, 2) + H32, 2)</f>
        <v>0</v>
      </c>
      <c r="K32" s="49" t="n">
        <f aca="false">TRUNC(F32 * J32,2)</f>
        <v>0</v>
      </c>
      <c r="L32" s="50" t="n">
        <f aca="false">IF(H32=0,0,H32/G32-1)*-1</f>
        <v>-0</v>
      </c>
      <c r="M32" s="51" t="n">
        <f aca="false">IF(K32=0,0,K32 / $K$18)</f>
        <v>0</v>
      </c>
    </row>
    <row r="33" customFormat="false" ht="15" hidden="false" customHeight="false" outlineLevel="0" collapsed="false">
      <c r="A33" s="35" t="s">
        <v>70</v>
      </c>
      <c r="B33" s="35" t="s">
        <v>38</v>
      </c>
      <c r="C33" s="35"/>
      <c r="D33" s="35" t="s">
        <v>71</v>
      </c>
      <c r="E33" s="36"/>
      <c r="F33" s="37" t="n">
        <v>1</v>
      </c>
      <c r="G33" s="38"/>
      <c r="H33" s="39"/>
      <c r="I33" s="40"/>
      <c r="J33" s="41" t="n">
        <f aca="false">K34 + K35 + K36 + K37 + K38 + K39 + K40</f>
        <v>0</v>
      </c>
      <c r="K33" s="41" t="n">
        <f aca="false">TRUNC(F33 * J33,2)</f>
        <v>0</v>
      </c>
      <c r="L33" s="41"/>
      <c r="M33" s="40" t="n">
        <f aca="false">IF(K33=0,0,K33 / $K$18)</f>
        <v>0</v>
      </c>
      <c r="N33" s="42"/>
      <c r="O33" s="42"/>
    </row>
    <row r="34" customFormat="false" ht="27.75" hidden="false" customHeight="false" outlineLevel="0" collapsed="false">
      <c r="A34" s="43" t="s">
        <v>72</v>
      </c>
      <c r="B34" s="43" t="s">
        <v>73</v>
      </c>
      <c r="C34" s="43" t="s">
        <v>42</v>
      </c>
      <c r="D34" s="43" t="s">
        <v>74</v>
      </c>
      <c r="E34" s="44" t="s">
        <v>44</v>
      </c>
      <c r="F34" s="45" t="n">
        <v>1</v>
      </c>
      <c r="G34" s="46" t="n">
        <v>488.64</v>
      </c>
      <c r="H34" s="47"/>
      <c r="I34" s="48" t="n">
        <v>0.209</v>
      </c>
      <c r="J34" s="46" t="n">
        <f aca="false">TRUNC(TRUNC(H34 * I34, 2) + H34, 2)</f>
        <v>0</v>
      </c>
      <c r="K34" s="49" t="n">
        <f aca="false">TRUNC(F34 * J34,2)</f>
        <v>0</v>
      </c>
      <c r="L34" s="50" t="n">
        <f aca="false">IF(H34=0,0,H34/G34-1)*-1</f>
        <v>-0</v>
      </c>
      <c r="M34" s="51" t="n">
        <f aca="false">IF(K34=0,0,K34 / $K$18)</f>
        <v>0</v>
      </c>
    </row>
    <row r="35" customFormat="false" ht="15" hidden="false" customHeight="false" outlineLevel="0" collapsed="false">
      <c r="A35" s="43" t="s">
        <v>75</v>
      </c>
      <c r="B35" s="43" t="s">
        <v>76</v>
      </c>
      <c r="C35" s="43" t="s">
        <v>77</v>
      </c>
      <c r="D35" s="43" t="s">
        <v>78</v>
      </c>
      <c r="E35" s="44" t="s">
        <v>79</v>
      </c>
      <c r="F35" s="45" t="n">
        <v>1.2428</v>
      </c>
      <c r="G35" s="46" t="n">
        <v>57.21</v>
      </c>
      <c r="H35" s="47"/>
      <c r="I35" s="48"/>
      <c r="J35" s="46" t="n">
        <f aca="false">TRUNC(TRUNC(H35 * K$17, 2) + H35, 2)</f>
        <v>0</v>
      </c>
      <c r="K35" s="49" t="n">
        <f aca="false">TRUNC(F35 * J35,2)</f>
        <v>0</v>
      </c>
      <c r="L35" s="50" t="n">
        <f aca="false">IF(H35=0,0,H35/G35-1)*-1</f>
        <v>-0</v>
      </c>
      <c r="M35" s="51" t="n">
        <f aca="false">IF(K35=0,0,K35 / $K$18)</f>
        <v>0</v>
      </c>
    </row>
    <row r="36" customFormat="false" ht="15" hidden="false" customHeight="false" outlineLevel="0" collapsed="false">
      <c r="A36" s="43" t="s">
        <v>80</v>
      </c>
      <c r="B36" s="43" t="s">
        <v>81</v>
      </c>
      <c r="C36" s="43" t="s">
        <v>77</v>
      </c>
      <c r="D36" s="43" t="s">
        <v>82</v>
      </c>
      <c r="E36" s="44" t="s">
        <v>83</v>
      </c>
      <c r="F36" s="45" t="n">
        <v>1</v>
      </c>
      <c r="G36" s="46" t="n">
        <v>625.82</v>
      </c>
      <c r="H36" s="47"/>
      <c r="I36" s="48"/>
      <c r="J36" s="46" t="n">
        <f aca="false">TRUNC(TRUNC(H36 * K$17, 2) + H36, 2)</f>
        <v>0</v>
      </c>
      <c r="K36" s="49" t="n">
        <f aca="false">TRUNC(F36 * J36,2)</f>
        <v>0</v>
      </c>
      <c r="L36" s="50" t="n">
        <f aca="false">IF(H36=0,0,H36/G36-1)*-1</f>
        <v>-0</v>
      </c>
      <c r="M36" s="51" t="n">
        <f aca="false">IF(K36=0,0,K36 / $K$18)</f>
        <v>0</v>
      </c>
    </row>
    <row r="37" customFormat="false" ht="15" hidden="false" customHeight="false" outlineLevel="0" collapsed="false">
      <c r="A37" s="43" t="s">
        <v>84</v>
      </c>
      <c r="B37" s="43" t="s">
        <v>85</v>
      </c>
      <c r="C37" s="43" t="s">
        <v>77</v>
      </c>
      <c r="D37" s="43" t="s">
        <v>86</v>
      </c>
      <c r="E37" s="44" t="s">
        <v>83</v>
      </c>
      <c r="F37" s="45" t="n">
        <v>1</v>
      </c>
      <c r="G37" s="46" t="n">
        <v>478.08</v>
      </c>
      <c r="H37" s="47"/>
      <c r="I37" s="48"/>
      <c r="J37" s="46" t="n">
        <f aca="false">TRUNC(TRUNC(H37 * K$17, 2) + H37, 2)</f>
        <v>0</v>
      </c>
      <c r="K37" s="49" t="n">
        <f aca="false">TRUNC(F37 * J37,2)</f>
        <v>0</v>
      </c>
      <c r="L37" s="50" t="n">
        <f aca="false">IF(H37=0,0,H37/G37-1)*-1</f>
        <v>-0</v>
      </c>
      <c r="M37" s="51" t="n">
        <f aca="false">IF(K37=0,0,K37 / $K$18)</f>
        <v>0</v>
      </c>
    </row>
    <row r="38" customFormat="false" ht="27.75" hidden="false" customHeight="false" outlineLevel="0" collapsed="false">
      <c r="A38" s="43" t="s">
        <v>87</v>
      </c>
      <c r="B38" s="43" t="s">
        <v>88</v>
      </c>
      <c r="C38" s="43" t="s">
        <v>42</v>
      </c>
      <c r="D38" s="43" t="s">
        <v>89</v>
      </c>
      <c r="E38" s="44" t="s">
        <v>90</v>
      </c>
      <c r="F38" s="45" t="n">
        <v>8</v>
      </c>
      <c r="G38" s="46" t="n">
        <v>31.22</v>
      </c>
      <c r="H38" s="47"/>
      <c r="I38" s="48"/>
      <c r="J38" s="46" t="n">
        <f aca="false">TRUNC(TRUNC(H38 * K$17, 2) + H38, 2)</f>
        <v>0</v>
      </c>
      <c r="K38" s="49" t="n">
        <f aca="false">TRUNC(F38 * J38,2)</f>
        <v>0</v>
      </c>
      <c r="L38" s="50" t="n">
        <f aca="false">IF(H38=0,0,H38/G38-1)*-1</f>
        <v>-0</v>
      </c>
      <c r="M38" s="51" t="n">
        <f aca="false">IF(K38=0,0,K38 / $K$18)</f>
        <v>0</v>
      </c>
    </row>
    <row r="39" customFormat="false" ht="27.75" hidden="false" customHeight="false" outlineLevel="0" collapsed="false">
      <c r="A39" s="43" t="s">
        <v>91</v>
      </c>
      <c r="B39" s="43" t="s">
        <v>92</v>
      </c>
      <c r="C39" s="43" t="s">
        <v>42</v>
      </c>
      <c r="D39" s="43" t="s">
        <v>93</v>
      </c>
      <c r="E39" s="44" t="s">
        <v>79</v>
      </c>
      <c r="F39" s="45" t="n">
        <v>1.24</v>
      </c>
      <c r="G39" s="46" t="n">
        <v>3.35</v>
      </c>
      <c r="H39" s="47"/>
      <c r="I39" s="48"/>
      <c r="J39" s="46" t="n">
        <f aca="false">TRUNC(TRUNC(H39 * K$17, 2) + H39, 2)</f>
        <v>0</v>
      </c>
      <c r="K39" s="49" t="n">
        <f aca="false">TRUNC(F39 * J39,2)</f>
        <v>0</v>
      </c>
      <c r="L39" s="50" t="n">
        <f aca="false">IF(H39=0,0,H39/G39-1)*-1</f>
        <v>-0</v>
      </c>
      <c r="M39" s="51" t="n">
        <f aca="false">IF(K39=0,0,K39 / $K$18)</f>
        <v>0</v>
      </c>
    </row>
    <row r="40" customFormat="false" ht="27.75" hidden="false" customHeight="false" outlineLevel="0" collapsed="false">
      <c r="A40" s="43" t="s">
        <v>94</v>
      </c>
      <c r="B40" s="43" t="s">
        <v>95</v>
      </c>
      <c r="C40" s="43" t="s">
        <v>42</v>
      </c>
      <c r="D40" s="43" t="s">
        <v>96</v>
      </c>
      <c r="E40" s="44" t="s">
        <v>79</v>
      </c>
      <c r="F40" s="45" t="n">
        <v>5</v>
      </c>
      <c r="G40" s="46" t="n">
        <v>83</v>
      </c>
      <c r="H40" s="47"/>
      <c r="I40" s="48" t="n">
        <v>0.209</v>
      </c>
      <c r="J40" s="46" t="n">
        <f aca="false">TRUNC(TRUNC(H40 * I40, 2) + H40, 2)</f>
        <v>0</v>
      </c>
      <c r="K40" s="49" t="n">
        <f aca="false">TRUNC(F40 * J40,2)</f>
        <v>0</v>
      </c>
      <c r="L40" s="50" t="n">
        <f aca="false">IF(H40=0,0,H40/G40-1)*-1</f>
        <v>-0</v>
      </c>
      <c r="M40" s="51" t="n">
        <f aca="false">IF(K40=0,0,K40 / $K$18)</f>
        <v>0</v>
      </c>
    </row>
    <row r="41" customFormat="false" ht="14.25" hidden="false" customHeight="false" outlineLevel="0" collapsed="false">
      <c r="A41" s="35" t="s">
        <v>97</v>
      </c>
      <c r="B41" s="35" t="s">
        <v>38</v>
      </c>
      <c r="C41" s="35"/>
      <c r="D41" s="35" t="s">
        <v>98</v>
      </c>
      <c r="E41" s="36"/>
      <c r="F41" s="37" t="n">
        <v>1</v>
      </c>
      <c r="G41" s="38"/>
      <c r="H41" s="39"/>
      <c r="I41" s="40"/>
      <c r="J41" s="41" t="n">
        <f aca="false">K42 + K47</f>
        <v>0</v>
      </c>
      <c r="K41" s="41" t="n">
        <f aca="false">TRUNC(F41 * J41,2)</f>
        <v>0</v>
      </c>
      <c r="L41" s="41"/>
      <c r="M41" s="40" t="n">
        <f aca="false">IF(K41=0,0,K41 / $K$18)</f>
        <v>0</v>
      </c>
      <c r="N41" s="42"/>
      <c r="O41" s="42"/>
    </row>
    <row r="42" customFormat="false" ht="15" hidden="false" customHeight="false" outlineLevel="0" collapsed="false">
      <c r="A42" s="35" t="s">
        <v>99</v>
      </c>
      <c r="B42" s="35" t="s">
        <v>38</v>
      </c>
      <c r="C42" s="35"/>
      <c r="D42" s="35" t="s">
        <v>100</v>
      </c>
      <c r="E42" s="36"/>
      <c r="F42" s="37" t="n">
        <v>1</v>
      </c>
      <c r="G42" s="38"/>
      <c r="H42" s="39"/>
      <c r="I42" s="40"/>
      <c r="J42" s="41" t="n">
        <f aca="false">K43 + K44 + K45 + K46</f>
        <v>0</v>
      </c>
      <c r="K42" s="41" t="n">
        <f aca="false">TRUNC(F42 * J42,2)</f>
        <v>0</v>
      </c>
      <c r="L42" s="41"/>
      <c r="M42" s="40" t="n">
        <f aca="false">IF(K42=0,0,K42 / $K$18)</f>
        <v>0</v>
      </c>
      <c r="O42" s="42"/>
    </row>
    <row r="43" customFormat="false" ht="41.25" hidden="false" customHeight="false" outlineLevel="0" collapsed="false">
      <c r="A43" s="43" t="s">
        <v>101</v>
      </c>
      <c r="B43" s="43" t="s">
        <v>102</v>
      </c>
      <c r="C43" s="43" t="s">
        <v>103</v>
      </c>
      <c r="D43" s="43" t="s">
        <v>104</v>
      </c>
      <c r="E43" s="44" t="s">
        <v>69</v>
      </c>
      <c r="F43" s="45" t="n">
        <v>88.92</v>
      </c>
      <c r="G43" s="46" t="n">
        <v>38.3</v>
      </c>
      <c r="H43" s="47"/>
      <c r="I43" s="48"/>
      <c r="J43" s="46" t="n">
        <f aca="false">TRUNC(TRUNC(H43 * K$17, 2) + H43, 2)</f>
        <v>0</v>
      </c>
      <c r="K43" s="49" t="n">
        <f aca="false">TRUNC(F43 * J43,2)</f>
        <v>0</v>
      </c>
      <c r="L43" s="50" t="n">
        <f aca="false">IF(H43=0,0,H43/G43-1)*-1</f>
        <v>-0</v>
      </c>
      <c r="M43" s="51" t="n">
        <f aca="false">IF(K43=0,0,K43 / $K$18)</f>
        <v>0</v>
      </c>
    </row>
    <row r="44" customFormat="false" ht="15" hidden="false" customHeight="false" outlineLevel="0" collapsed="false">
      <c r="A44" s="43" t="s">
        <v>105</v>
      </c>
      <c r="B44" s="43" t="s">
        <v>106</v>
      </c>
      <c r="C44" s="43" t="s">
        <v>107</v>
      </c>
      <c r="D44" s="43" t="s">
        <v>108</v>
      </c>
      <c r="E44" s="44" t="s">
        <v>109</v>
      </c>
      <c r="F44" s="45" t="n">
        <v>44.56</v>
      </c>
      <c r="G44" s="46" t="n">
        <v>18.34</v>
      </c>
      <c r="H44" s="47"/>
      <c r="I44" s="48"/>
      <c r="J44" s="46" t="n">
        <f aca="false">TRUNC(TRUNC(H44 * K$17, 2) + H44, 2)</f>
        <v>0</v>
      </c>
      <c r="K44" s="49" t="n">
        <f aca="false">TRUNC(F44 * J44,2)</f>
        <v>0</v>
      </c>
      <c r="L44" s="50" t="n">
        <f aca="false">IF(H44=0,0,H44/G44-1)*-1</f>
        <v>-0</v>
      </c>
      <c r="M44" s="51" t="n">
        <f aca="false">IF(K44=0,0,K44 / $K$18)</f>
        <v>0</v>
      </c>
    </row>
    <row r="45" customFormat="false" ht="27.75" hidden="false" customHeight="false" outlineLevel="0" collapsed="false">
      <c r="A45" s="43" t="s">
        <v>110</v>
      </c>
      <c r="B45" s="43" t="s">
        <v>92</v>
      </c>
      <c r="C45" s="43" t="s">
        <v>42</v>
      </c>
      <c r="D45" s="43" t="s">
        <v>93</v>
      </c>
      <c r="E45" s="44" t="s">
        <v>79</v>
      </c>
      <c r="F45" s="45" t="n">
        <v>4.446</v>
      </c>
      <c r="G45" s="46" t="n">
        <v>3.35</v>
      </c>
      <c r="H45" s="47"/>
      <c r="I45" s="48"/>
      <c r="J45" s="46" t="n">
        <f aca="false">TRUNC(TRUNC(H45 * K$17, 2) + H45, 2)</f>
        <v>0</v>
      </c>
      <c r="K45" s="49" t="n">
        <f aca="false">TRUNC(F45 * J45,2)</f>
        <v>0</v>
      </c>
      <c r="L45" s="50" t="n">
        <f aca="false">IF(H45=0,0,H45/G45-1)*-1</f>
        <v>-0</v>
      </c>
      <c r="M45" s="51" t="n">
        <f aca="false">IF(K45=0,0,K45 / $K$18)</f>
        <v>0</v>
      </c>
    </row>
    <row r="46" customFormat="false" ht="27.75" hidden="false" customHeight="false" outlineLevel="0" collapsed="false">
      <c r="A46" s="43" t="s">
        <v>111</v>
      </c>
      <c r="B46" s="43" t="s">
        <v>95</v>
      </c>
      <c r="C46" s="43" t="s">
        <v>42</v>
      </c>
      <c r="D46" s="43" t="s">
        <v>96</v>
      </c>
      <c r="E46" s="44" t="s">
        <v>79</v>
      </c>
      <c r="F46" s="45" t="n">
        <v>4.446</v>
      </c>
      <c r="G46" s="46" t="n">
        <v>83</v>
      </c>
      <c r="H46" s="47"/>
      <c r="I46" s="48" t="n">
        <v>0.209</v>
      </c>
      <c r="J46" s="46" t="n">
        <f aca="false">TRUNC(TRUNC(H46 * I46, 2) + H46, 2)</f>
        <v>0</v>
      </c>
      <c r="K46" s="49" t="n">
        <f aca="false">TRUNC(F46 * J46,2)</f>
        <v>0</v>
      </c>
      <c r="L46" s="50" t="n">
        <f aca="false">IF(H46=0,0,H46/G46-1)*-1</f>
        <v>-0</v>
      </c>
      <c r="M46" s="51" t="n">
        <f aca="false">IF(K46=0,0,K46 / $K$18)</f>
        <v>0</v>
      </c>
    </row>
    <row r="47" customFormat="false" ht="15" hidden="false" customHeight="false" outlineLevel="0" collapsed="false">
      <c r="A47" s="35" t="s">
        <v>112</v>
      </c>
      <c r="B47" s="35" t="s">
        <v>38</v>
      </c>
      <c r="C47" s="35"/>
      <c r="D47" s="35" t="s">
        <v>113</v>
      </c>
      <c r="E47" s="36"/>
      <c r="F47" s="37" t="n">
        <v>1</v>
      </c>
      <c r="G47" s="38"/>
      <c r="H47" s="39"/>
      <c r="I47" s="40"/>
      <c r="J47" s="41" t="n">
        <f aca="false">K48 + K49 + K50 + K51 + K52 + K53 + K54 + K55 + K56 + K57</f>
        <v>0</v>
      </c>
      <c r="K47" s="41" t="n">
        <f aca="false">TRUNC(F47 * J47,2)</f>
        <v>0</v>
      </c>
      <c r="L47" s="41"/>
      <c r="M47" s="40" t="n">
        <f aca="false">IF(K47=0,0,K47 / $K$18)</f>
        <v>0</v>
      </c>
    </row>
    <row r="48" customFormat="false" ht="15" hidden="false" customHeight="false" outlineLevel="0" collapsed="false">
      <c r="A48" s="43" t="s">
        <v>114</v>
      </c>
      <c r="B48" s="43" t="s">
        <v>115</v>
      </c>
      <c r="C48" s="43" t="s">
        <v>77</v>
      </c>
      <c r="D48" s="43" t="s">
        <v>116</v>
      </c>
      <c r="E48" s="44" t="s">
        <v>79</v>
      </c>
      <c r="F48" s="45" t="n">
        <v>4</v>
      </c>
      <c r="G48" s="46" t="n">
        <v>9.98</v>
      </c>
      <c r="H48" s="47"/>
      <c r="I48" s="48"/>
      <c r="J48" s="46" t="n">
        <f aca="false">TRUNC(TRUNC(H48 * K$17, 2) + H48, 2)</f>
        <v>0</v>
      </c>
      <c r="K48" s="49" t="n">
        <f aca="false">TRUNC(F48 * J48,2)</f>
        <v>0</v>
      </c>
      <c r="L48" s="50" t="n">
        <f aca="false">IF(H48=0,0,H48/G48-1)*-1</f>
        <v>-0</v>
      </c>
      <c r="M48" s="51" t="n">
        <f aca="false">IF(K48=0,0,K48 / $K$18)</f>
        <v>0</v>
      </c>
    </row>
    <row r="49" customFormat="false" ht="15" hidden="false" customHeight="false" outlineLevel="0" collapsed="false">
      <c r="A49" s="43" t="s">
        <v>117</v>
      </c>
      <c r="B49" s="43" t="s">
        <v>118</v>
      </c>
      <c r="C49" s="43" t="s">
        <v>107</v>
      </c>
      <c r="D49" s="43" t="s">
        <v>119</v>
      </c>
      <c r="E49" s="44" t="s">
        <v>79</v>
      </c>
      <c r="F49" s="45" t="n">
        <v>4</v>
      </c>
      <c r="G49" s="46" t="n">
        <v>82.82</v>
      </c>
      <c r="H49" s="47"/>
      <c r="I49" s="48"/>
      <c r="J49" s="46" t="n">
        <f aca="false">TRUNC(TRUNC(H49 * K$17, 2) + H49, 2)</f>
        <v>0</v>
      </c>
      <c r="K49" s="49" t="n">
        <f aca="false">TRUNC(F49 * J49,2)</f>
        <v>0</v>
      </c>
      <c r="L49" s="50" t="n">
        <f aca="false">IF(H49=0,0,H49/G49-1)*-1</f>
        <v>-0</v>
      </c>
      <c r="M49" s="51" t="n">
        <f aca="false">IF(K49=0,0,K49 / $K$18)</f>
        <v>0</v>
      </c>
    </row>
    <row r="50" customFormat="false" ht="41.25" hidden="false" customHeight="false" outlineLevel="0" collapsed="false">
      <c r="A50" s="43" t="s">
        <v>120</v>
      </c>
      <c r="B50" s="43" t="s">
        <v>121</v>
      </c>
      <c r="C50" s="43" t="s">
        <v>42</v>
      </c>
      <c r="D50" s="43" t="s">
        <v>122</v>
      </c>
      <c r="E50" s="44" t="s">
        <v>69</v>
      </c>
      <c r="F50" s="45" t="n">
        <v>22.66</v>
      </c>
      <c r="G50" s="46" t="n">
        <v>11.14</v>
      </c>
      <c r="H50" s="47"/>
      <c r="I50" s="48"/>
      <c r="J50" s="46" t="n">
        <f aca="false">TRUNC(TRUNC(H50 * K$17, 2) + H50, 2)</f>
        <v>0</v>
      </c>
      <c r="K50" s="49" t="n">
        <f aca="false">TRUNC(F50 * J50,2)</f>
        <v>0</v>
      </c>
      <c r="L50" s="50" t="n">
        <f aca="false">IF(H50=0,0,H50/G50-1)*-1</f>
        <v>-0</v>
      </c>
      <c r="M50" s="51" t="n">
        <f aca="false">IF(K50=0,0,K50 / $K$18)</f>
        <v>0</v>
      </c>
    </row>
    <row r="51" customFormat="false" ht="68.25" hidden="false" customHeight="false" outlineLevel="0" collapsed="false">
      <c r="A51" s="43" t="s">
        <v>123</v>
      </c>
      <c r="B51" s="43" t="s">
        <v>124</v>
      </c>
      <c r="C51" s="43" t="s">
        <v>42</v>
      </c>
      <c r="D51" s="43" t="s">
        <v>125</v>
      </c>
      <c r="E51" s="44" t="s">
        <v>69</v>
      </c>
      <c r="F51" s="45" t="n">
        <v>54.824</v>
      </c>
      <c r="G51" s="46" t="n">
        <v>89.72</v>
      </c>
      <c r="H51" s="47"/>
      <c r="I51" s="48"/>
      <c r="J51" s="46" t="n">
        <f aca="false">TRUNC(TRUNC(H51 * K$17, 2) + H51, 2)</f>
        <v>0</v>
      </c>
      <c r="K51" s="49" t="n">
        <f aca="false">TRUNC(F51 * J51,2)</f>
        <v>0</v>
      </c>
      <c r="L51" s="50" t="n">
        <f aca="false">IF(H51=0,0,H51/G51-1)*-1</f>
        <v>-0</v>
      </c>
      <c r="M51" s="51" t="n">
        <f aca="false">IF(K51=0,0,K51 / $K$18)</f>
        <v>0</v>
      </c>
    </row>
    <row r="52" customFormat="false" ht="68.25" hidden="false" customHeight="false" outlineLevel="0" collapsed="false">
      <c r="A52" s="43" t="s">
        <v>126</v>
      </c>
      <c r="B52" s="43" t="s">
        <v>124</v>
      </c>
      <c r="C52" s="43" t="s">
        <v>42</v>
      </c>
      <c r="D52" s="43" t="s">
        <v>127</v>
      </c>
      <c r="E52" s="44" t="s">
        <v>69</v>
      </c>
      <c r="F52" s="45" t="n">
        <v>34.947</v>
      </c>
      <c r="G52" s="46" t="n">
        <v>89.72</v>
      </c>
      <c r="H52" s="47"/>
      <c r="I52" s="48"/>
      <c r="J52" s="46" t="n">
        <f aca="false">TRUNC(TRUNC(H52 * K$17, 2) + H52, 2)</f>
        <v>0</v>
      </c>
      <c r="K52" s="49" t="n">
        <f aca="false">TRUNC(F52 * J52,2)</f>
        <v>0</v>
      </c>
      <c r="L52" s="50" t="n">
        <f aca="false">IF(H52=0,0,H52/G52-1)*-1</f>
        <v>-0</v>
      </c>
      <c r="M52" s="51" t="n">
        <f aca="false">IF(K52=0,0,K52 / $K$18)</f>
        <v>0</v>
      </c>
    </row>
    <row r="53" customFormat="false" ht="54.75" hidden="false" customHeight="false" outlineLevel="0" collapsed="false">
      <c r="A53" s="43" t="s">
        <v>128</v>
      </c>
      <c r="B53" s="43" t="s">
        <v>129</v>
      </c>
      <c r="C53" s="43" t="s">
        <v>103</v>
      </c>
      <c r="D53" s="43" t="s">
        <v>130</v>
      </c>
      <c r="E53" s="44" t="s">
        <v>65</v>
      </c>
      <c r="F53" s="45" t="n">
        <v>63.03</v>
      </c>
      <c r="G53" s="46" t="n">
        <v>67.08</v>
      </c>
      <c r="H53" s="47"/>
      <c r="I53" s="48"/>
      <c r="J53" s="46" t="n">
        <f aca="false">TRUNC(TRUNC(H53 * K$17, 2) + H53, 2)</f>
        <v>0</v>
      </c>
      <c r="K53" s="49" t="n">
        <f aca="false">TRUNC(F53 * J53,2)</f>
        <v>0</v>
      </c>
      <c r="L53" s="50" t="n">
        <f aca="false">IF(H53=0,0,H53/G53-1)*-1</f>
        <v>-0</v>
      </c>
      <c r="M53" s="51" t="n">
        <f aca="false">IF(K53=0,0,K53 / $K$18)</f>
        <v>0</v>
      </c>
    </row>
    <row r="54" customFormat="false" ht="15" hidden="false" customHeight="false" outlineLevel="0" collapsed="false">
      <c r="A54" s="43" t="s">
        <v>131</v>
      </c>
      <c r="B54" s="43" t="s">
        <v>132</v>
      </c>
      <c r="C54" s="43" t="s">
        <v>107</v>
      </c>
      <c r="D54" s="43" t="s">
        <v>133</v>
      </c>
      <c r="E54" s="44" t="s">
        <v>109</v>
      </c>
      <c r="F54" s="45" t="n">
        <v>17.534</v>
      </c>
      <c r="G54" s="46" t="n">
        <v>64.88</v>
      </c>
      <c r="H54" s="47"/>
      <c r="I54" s="48"/>
      <c r="J54" s="46" t="n">
        <f aca="false">TRUNC(TRUNC(H54 * K$17, 2) + H54, 2)</f>
        <v>0</v>
      </c>
      <c r="K54" s="49" t="n">
        <f aca="false">TRUNC(F54 * J54,2)</f>
        <v>0</v>
      </c>
      <c r="L54" s="50" t="n">
        <f aca="false">IF(H54=0,0,H54/G54-1)*-1</f>
        <v>-0</v>
      </c>
      <c r="M54" s="51" t="n">
        <f aca="false">IF(K54=0,0,K54 / $K$18)</f>
        <v>0</v>
      </c>
    </row>
    <row r="55" customFormat="false" ht="15" hidden="false" customHeight="false" outlineLevel="0" collapsed="false">
      <c r="A55" s="43" t="s">
        <v>134</v>
      </c>
      <c r="B55" s="43" t="s">
        <v>135</v>
      </c>
      <c r="C55" s="43" t="s">
        <v>107</v>
      </c>
      <c r="D55" s="43" t="s">
        <v>136</v>
      </c>
      <c r="E55" s="44" t="s">
        <v>69</v>
      </c>
      <c r="F55" s="45" t="n">
        <v>21.1825</v>
      </c>
      <c r="G55" s="46" t="n">
        <v>42.61</v>
      </c>
      <c r="H55" s="47"/>
      <c r="I55" s="48"/>
      <c r="J55" s="46" t="n">
        <f aca="false">TRUNC(TRUNC(H55 * K$17, 2) + H55, 2)</f>
        <v>0</v>
      </c>
      <c r="K55" s="49" t="n">
        <f aca="false">TRUNC(F55 * J55,2)</f>
        <v>0</v>
      </c>
      <c r="L55" s="50" t="n">
        <f aca="false">IF(H55=0,0,H55/G55-1)*-1</f>
        <v>-0</v>
      </c>
      <c r="M55" s="51" t="n">
        <f aca="false">IF(K55=0,0,K55 / $K$18)</f>
        <v>0</v>
      </c>
    </row>
    <row r="56" customFormat="false" ht="27.75" hidden="false" customHeight="false" outlineLevel="0" collapsed="false">
      <c r="A56" s="43" t="s">
        <v>137</v>
      </c>
      <c r="B56" s="43" t="s">
        <v>88</v>
      </c>
      <c r="C56" s="43" t="s">
        <v>42</v>
      </c>
      <c r="D56" s="43" t="s">
        <v>89</v>
      </c>
      <c r="E56" s="44" t="s">
        <v>90</v>
      </c>
      <c r="F56" s="45" t="n">
        <v>40</v>
      </c>
      <c r="G56" s="46" t="n">
        <v>31.22</v>
      </c>
      <c r="H56" s="47"/>
      <c r="I56" s="48"/>
      <c r="J56" s="46" t="n">
        <f aca="false">TRUNC(TRUNC(H56 * K$17, 2) + H56, 2)</f>
        <v>0</v>
      </c>
      <c r="K56" s="49" t="n">
        <f aca="false">TRUNC(F56 * J56,2)</f>
        <v>0</v>
      </c>
      <c r="L56" s="50" t="n">
        <f aca="false">IF(H56=0,0,H56/G56-1)*-1</f>
        <v>-0</v>
      </c>
      <c r="M56" s="51" t="n">
        <f aca="false">IF(K56=0,0,K56 / $K$18)</f>
        <v>0</v>
      </c>
    </row>
    <row r="57" customFormat="false" ht="27.75" hidden="false" customHeight="false" outlineLevel="0" collapsed="false">
      <c r="A57" s="43" t="s">
        <v>138</v>
      </c>
      <c r="B57" s="43" t="s">
        <v>139</v>
      </c>
      <c r="C57" s="43" t="s">
        <v>42</v>
      </c>
      <c r="D57" s="43" t="s">
        <v>140</v>
      </c>
      <c r="E57" s="44" t="s">
        <v>90</v>
      </c>
      <c r="F57" s="45" t="n">
        <v>40</v>
      </c>
      <c r="G57" s="46" t="n">
        <v>21.68</v>
      </c>
      <c r="H57" s="47"/>
      <c r="I57" s="48"/>
      <c r="J57" s="46" t="n">
        <f aca="false">TRUNC(TRUNC(H57 * K$17, 2) + H57, 2)</f>
        <v>0</v>
      </c>
      <c r="K57" s="49" t="n">
        <f aca="false">TRUNC(F57 * J57,2)</f>
        <v>0</v>
      </c>
      <c r="L57" s="50" t="n">
        <f aca="false">IF(H57=0,0,H57/G57-1)*-1</f>
        <v>-0</v>
      </c>
      <c r="M57" s="51" t="n">
        <f aca="false">IF(K57=0,0,K57 / $K$18)</f>
        <v>0</v>
      </c>
    </row>
    <row r="58" customFormat="false" ht="15" hidden="false" customHeight="false" outlineLevel="0" collapsed="false">
      <c r="A58" s="35" t="s">
        <v>141</v>
      </c>
      <c r="B58" s="35" t="s">
        <v>38</v>
      </c>
      <c r="C58" s="35"/>
      <c r="D58" s="35" t="s">
        <v>142</v>
      </c>
      <c r="E58" s="36"/>
      <c r="F58" s="37" t="n">
        <v>1</v>
      </c>
      <c r="G58" s="38"/>
      <c r="H58" s="39"/>
      <c r="I58" s="40"/>
      <c r="J58" s="41" t="n">
        <f aca="false">K59</f>
        <v>0</v>
      </c>
      <c r="K58" s="41" t="n">
        <f aca="false">TRUNC(F58 * J58,2)</f>
        <v>0</v>
      </c>
      <c r="L58" s="41"/>
      <c r="M58" s="40" t="n">
        <f aca="false">IF(K58=0,0,K58 / $K$18)</f>
        <v>0</v>
      </c>
      <c r="N58" s="42"/>
      <c r="O58" s="42"/>
    </row>
    <row r="59" customFormat="false" ht="27.75" hidden="false" customHeight="false" outlineLevel="0" collapsed="false">
      <c r="A59" s="43" t="s">
        <v>143</v>
      </c>
      <c r="B59" s="43" t="s">
        <v>144</v>
      </c>
      <c r="C59" s="43" t="s">
        <v>42</v>
      </c>
      <c r="D59" s="43" t="s">
        <v>145</v>
      </c>
      <c r="E59" s="44" t="s">
        <v>79</v>
      </c>
      <c r="F59" s="45" t="n">
        <v>1.07055</v>
      </c>
      <c r="G59" s="46" t="n">
        <v>2759.52</v>
      </c>
      <c r="H59" s="47"/>
      <c r="I59" s="48"/>
      <c r="J59" s="46" t="n">
        <f aca="false">TRUNC(TRUNC(H59 * K$17, 2) + H59, 2)</f>
        <v>0</v>
      </c>
      <c r="K59" s="49" t="n">
        <f aca="false">TRUNC(F59 * J59,2)</f>
        <v>0</v>
      </c>
      <c r="L59" s="50" t="n">
        <f aca="false">IF(H59=0,0,H59/G59-1)*-1</f>
        <v>-0</v>
      </c>
      <c r="M59" s="51" t="n">
        <f aca="false">IF(K59=0,0,K59 / $K$18)</f>
        <v>0</v>
      </c>
    </row>
    <row r="60" customFormat="false" ht="14.25" hidden="false" customHeight="false" outlineLevel="0" collapsed="false">
      <c r="A60" s="35" t="s">
        <v>146</v>
      </c>
      <c r="B60" s="35" t="s">
        <v>38</v>
      </c>
      <c r="C60" s="35"/>
      <c r="D60" s="35" t="s">
        <v>147</v>
      </c>
      <c r="E60" s="36"/>
      <c r="F60" s="37" t="n">
        <v>1</v>
      </c>
      <c r="G60" s="38"/>
      <c r="H60" s="39"/>
      <c r="I60" s="40"/>
      <c r="J60" s="41" t="n">
        <f aca="false">K61 + K64</f>
        <v>0</v>
      </c>
      <c r="K60" s="41" t="n">
        <f aca="false">TRUNC(F60 * J60,2)</f>
        <v>0</v>
      </c>
      <c r="L60" s="41"/>
      <c r="M60" s="40" t="n">
        <f aca="false">IF(K60=0,0,K60 / $K$18)</f>
        <v>0</v>
      </c>
      <c r="N60" s="42"/>
      <c r="O60" s="42"/>
    </row>
    <row r="61" customFormat="false" ht="15" hidden="false" customHeight="false" outlineLevel="0" collapsed="false">
      <c r="A61" s="35" t="s">
        <v>148</v>
      </c>
      <c r="B61" s="35" t="s">
        <v>38</v>
      </c>
      <c r="C61" s="35"/>
      <c r="D61" s="35" t="s">
        <v>149</v>
      </c>
      <c r="E61" s="36"/>
      <c r="F61" s="37" t="n">
        <v>1</v>
      </c>
      <c r="G61" s="38"/>
      <c r="H61" s="39"/>
      <c r="I61" s="40"/>
      <c r="J61" s="41" t="n">
        <f aca="false">K62 + K63</f>
        <v>0</v>
      </c>
      <c r="K61" s="41" t="n">
        <f aca="false">TRUNC(F61 * J61,2)</f>
        <v>0</v>
      </c>
      <c r="L61" s="41"/>
      <c r="M61" s="40" t="n">
        <f aca="false">IF(K61=0,0,K61 / $K$18)</f>
        <v>0</v>
      </c>
    </row>
    <row r="62" customFormat="false" ht="15" hidden="false" customHeight="false" outlineLevel="0" collapsed="false">
      <c r="A62" s="43" t="s">
        <v>150</v>
      </c>
      <c r="B62" s="43" t="s">
        <v>151</v>
      </c>
      <c r="C62" s="43" t="s">
        <v>77</v>
      </c>
      <c r="D62" s="43" t="s">
        <v>152</v>
      </c>
      <c r="E62" s="44" t="s">
        <v>109</v>
      </c>
      <c r="F62" s="45" t="n">
        <v>23.3</v>
      </c>
      <c r="G62" s="46" t="n">
        <v>330.78</v>
      </c>
      <c r="H62" s="47"/>
      <c r="I62" s="48"/>
      <c r="J62" s="46" t="n">
        <f aca="false">TRUNC(TRUNC(H62 * K$17, 2) + H62, 2)</f>
        <v>0</v>
      </c>
      <c r="K62" s="49" t="n">
        <f aca="false">TRUNC(F62 * J62,2)</f>
        <v>0</v>
      </c>
      <c r="L62" s="50" t="n">
        <f aca="false">IF(H62=0,0,H62/G62-1)*-1</f>
        <v>-0</v>
      </c>
      <c r="M62" s="51" t="n">
        <f aca="false">IF(K62=0,0,K62 / $K$18)</f>
        <v>0</v>
      </c>
    </row>
    <row r="63" customFormat="false" ht="41.25" hidden="false" customHeight="false" outlineLevel="0" collapsed="false">
      <c r="A63" s="43" t="s">
        <v>153</v>
      </c>
      <c r="B63" s="43" t="s">
        <v>154</v>
      </c>
      <c r="C63" s="43" t="s">
        <v>42</v>
      </c>
      <c r="D63" s="43" t="s">
        <v>155</v>
      </c>
      <c r="E63" s="44" t="s">
        <v>69</v>
      </c>
      <c r="F63" s="45" t="n">
        <v>6.34</v>
      </c>
      <c r="G63" s="46" t="n">
        <v>29.08</v>
      </c>
      <c r="H63" s="47"/>
      <c r="I63" s="48"/>
      <c r="J63" s="46" t="n">
        <f aca="false">TRUNC(TRUNC(H63 * K$17, 2) + H63, 2)</f>
        <v>0</v>
      </c>
      <c r="K63" s="49" t="n">
        <f aca="false">TRUNC(F63 * J63,2)</f>
        <v>0</v>
      </c>
      <c r="L63" s="50" t="n">
        <f aca="false">IF(H63=0,0,H63/G63-1)*-1</f>
        <v>-0</v>
      </c>
      <c r="M63" s="51" t="n">
        <f aca="false">IF(K63=0,0,K63 / $K$18)</f>
        <v>0</v>
      </c>
    </row>
    <row r="64" customFormat="false" ht="15" hidden="false" customHeight="false" outlineLevel="0" collapsed="false">
      <c r="A64" s="35" t="s">
        <v>156</v>
      </c>
      <c r="B64" s="35" t="s">
        <v>38</v>
      </c>
      <c r="C64" s="35"/>
      <c r="D64" s="35" t="s">
        <v>157</v>
      </c>
      <c r="E64" s="36"/>
      <c r="F64" s="37" t="n">
        <v>1</v>
      </c>
      <c r="G64" s="38"/>
      <c r="H64" s="39"/>
      <c r="I64" s="40"/>
      <c r="J64" s="41" t="n">
        <f aca="false">K65</f>
        <v>0</v>
      </c>
      <c r="K64" s="41" t="n">
        <f aca="false">TRUNC(F64 * J64,2)</f>
        <v>0</v>
      </c>
      <c r="L64" s="41"/>
      <c r="M64" s="40" t="n">
        <f aca="false">IF(K64=0,0,K64 / $K$18)</f>
        <v>0</v>
      </c>
    </row>
    <row r="65" customFormat="false" ht="15" hidden="false" customHeight="false" outlineLevel="0" collapsed="false">
      <c r="A65" s="43" t="s">
        <v>158</v>
      </c>
      <c r="B65" s="43" t="s">
        <v>159</v>
      </c>
      <c r="C65" s="43" t="s">
        <v>77</v>
      </c>
      <c r="D65" s="43" t="s">
        <v>160</v>
      </c>
      <c r="E65" s="44" t="s">
        <v>83</v>
      </c>
      <c r="F65" s="45" t="n">
        <v>3</v>
      </c>
      <c r="G65" s="46" t="n">
        <v>1426</v>
      </c>
      <c r="H65" s="47"/>
      <c r="I65" s="48"/>
      <c r="J65" s="46" t="n">
        <f aca="false">TRUNC(TRUNC(H65 * K$17, 2) + H65, 2)</f>
        <v>0</v>
      </c>
      <c r="K65" s="49" t="n">
        <f aca="false">TRUNC(F65 * J65,2)</f>
        <v>0</v>
      </c>
      <c r="L65" s="50" t="n">
        <f aca="false">IF(H65=0,0,H65/G65-1)*-1</f>
        <v>-0</v>
      </c>
      <c r="M65" s="51" t="n">
        <f aca="false">IF(K65=0,0,K65 / $K$18)</f>
        <v>0</v>
      </c>
    </row>
    <row r="66" customFormat="false" ht="15" hidden="false" customHeight="false" outlineLevel="0" collapsed="false">
      <c r="A66" s="35" t="s">
        <v>161</v>
      </c>
      <c r="B66" s="35" t="s">
        <v>38</v>
      </c>
      <c r="C66" s="35"/>
      <c r="D66" s="35" t="s">
        <v>162</v>
      </c>
      <c r="E66" s="36"/>
      <c r="F66" s="37" t="n">
        <v>1</v>
      </c>
      <c r="G66" s="38"/>
      <c r="H66" s="39"/>
      <c r="I66" s="40"/>
      <c r="J66" s="41" t="n">
        <f aca="false">K67 + K68 + K69 + K70 + K71 + K72</f>
        <v>0</v>
      </c>
      <c r="K66" s="41" t="n">
        <f aca="false">TRUNC(F66 * J66,2)</f>
        <v>0</v>
      </c>
      <c r="L66" s="41"/>
      <c r="M66" s="40" t="n">
        <f aca="false">IF(K66=0,0,K66 / $K$18)</f>
        <v>0</v>
      </c>
      <c r="O66" s="42"/>
    </row>
    <row r="67" customFormat="false" ht="15" hidden="false" customHeight="false" outlineLevel="0" collapsed="false">
      <c r="A67" s="43" t="s">
        <v>163</v>
      </c>
      <c r="B67" s="43" t="s">
        <v>164</v>
      </c>
      <c r="C67" s="43" t="s">
        <v>77</v>
      </c>
      <c r="D67" s="43" t="s">
        <v>165</v>
      </c>
      <c r="E67" s="44" t="s">
        <v>83</v>
      </c>
      <c r="F67" s="45" t="n">
        <v>1</v>
      </c>
      <c r="G67" s="46" t="n">
        <v>350.66</v>
      </c>
      <c r="H67" s="47"/>
      <c r="I67" s="48" t="n">
        <v>0.209</v>
      </c>
      <c r="J67" s="46" t="n">
        <f aca="false">TRUNC(TRUNC(H67 * I67, 2) + H67, 2)</f>
        <v>0</v>
      </c>
      <c r="K67" s="49" t="n">
        <f aca="false">TRUNC(F67 * J67,2)</f>
        <v>0</v>
      </c>
      <c r="L67" s="50" t="n">
        <f aca="false">IF(H67=0,0,H67/G67-1)*-1</f>
        <v>-0</v>
      </c>
      <c r="M67" s="51" t="n">
        <f aca="false">IF(K67=0,0,K67 / $K$18)</f>
        <v>0</v>
      </c>
    </row>
    <row r="68" customFormat="false" ht="108.75" hidden="false" customHeight="false" outlineLevel="0" collapsed="false">
      <c r="A68" s="43" t="s">
        <v>166</v>
      </c>
      <c r="B68" s="43" t="s">
        <v>167</v>
      </c>
      <c r="C68" s="43" t="s">
        <v>103</v>
      </c>
      <c r="D68" s="43" t="s">
        <v>168</v>
      </c>
      <c r="E68" s="44" t="s">
        <v>69</v>
      </c>
      <c r="F68" s="45" t="n">
        <v>3.466</v>
      </c>
      <c r="G68" s="46" t="n">
        <v>198</v>
      </c>
      <c r="H68" s="47"/>
      <c r="I68" s="48" t="n">
        <v>0.209</v>
      </c>
      <c r="J68" s="46" t="n">
        <f aca="false">TRUNC(TRUNC(H68 * I68, 2) + H68, 2)</f>
        <v>0</v>
      </c>
      <c r="K68" s="49" t="n">
        <f aca="false">TRUNC(F68 * J68,2)</f>
        <v>0</v>
      </c>
      <c r="L68" s="50" t="n">
        <f aca="false">IF(H68=0,0,H68/G68-1)*-1</f>
        <v>-0</v>
      </c>
      <c r="M68" s="51" t="n">
        <f aca="false">IF(K68=0,0,K68 / $K$18)</f>
        <v>0</v>
      </c>
    </row>
    <row r="69" customFormat="false" ht="81.75" hidden="false" customHeight="false" outlineLevel="0" collapsed="false">
      <c r="A69" s="43" t="s">
        <v>169</v>
      </c>
      <c r="B69" s="43" t="s">
        <v>170</v>
      </c>
      <c r="C69" s="43" t="s">
        <v>103</v>
      </c>
      <c r="D69" s="43" t="s">
        <v>171</v>
      </c>
      <c r="E69" s="44" t="s">
        <v>69</v>
      </c>
      <c r="F69" s="45" t="n">
        <v>21.263</v>
      </c>
      <c r="G69" s="46" t="n">
        <v>144</v>
      </c>
      <c r="H69" s="47"/>
      <c r="I69" s="48" t="n">
        <v>0.209</v>
      </c>
      <c r="J69" s="46" t="n">
        <f aca="false">TRUNC(TRUNC(H69 * I69, 2) + H69, 2)</f>
        <v>0</v>
      </c>
      <c r="K69" s="49" t="n">
        <f aca="false">TRUNC(F69 * J69,2)</f>
        <v>0</v>
      </c>
      <c r="L69" s="50" t="n">
        <f aca="false">IF(H69=0,0,H69/G69-1)*-1</f>
        <v>-0</v>
      </c>
      <c r="M69" s="51" t="n">
        <f aca="false">IF(K69=0,0,K69 / $K$18)</f>
        <v>0</v>
      </c>
    </row>
    <row r="70" customFormat="false" ht="216.75" hidden="false" customHeight="false" outlineLevel="0" collapsed="false">
      <c r="A70" s="43" t="s">
        <v>172</v>
      </c>
      <c r="B70" s="43" t="s">
        <v>173</v>
      </c>
      <c r="C70" s="43" t="s">
        <v>103</v>
      </c>
      <c r="D70" s="43" t="s">
        <v>174</v>
      </c>
      <c r="E70" s="44" t="s">
        <v>69</v>
      </c>
      <c r="F70" s="45" t="n">
        <v>103.565</v>
      </c>
      <c r="G70" s="46" t="n">
        <v>39.25</v>
      </c>
      <c r="H70" s="47"/>
      <c r="I70" s="48" t="n">
        <v>0.209</v>
      </c>
      <c r="J70" s="46" t="n">
        <f aca="false">TRUNC(TRUNC(H70 * I70, 2) + H70, 2)</f>
        <v>0</v>
      </c>
      <c r="K70" s="49" t="n">
        <f aca="false">TRUNC(F70 * J70,2)</f>
        <v>0</v>
      </c>
      <c r="L70" s="50" t="n">
        <f aca="false">IF(H70=0,0,H70/G70-1)*-1</f>
        <v>-0</v>
      </c>
      <c r="M70" s="51" t="n">
        <f aca="false">IF(K70=0,0,K70 / $K$18)</f>
        <v>0</v>
      </c>
    </row>
    <row r="71" customFormat="false" ht="15" hidden="false" customHeight="false" outlineLevel="0" collapsed="false">
      <c r="A71" s="43" t="s">
        <v>175</v>
      </c>
      <c r="B71" s="43" t="s">
        <v>176</v>
      </c>
      <c r="C71" s="43" t="s">
        <v>77</v>
      </c>
      <c r="D71" s="43" t="s">
        <v>177</v>
      </c>
      <c r="E71" s="44" t="s">
        <v>69</v>
      </c>
      <c r="F71" s="45" t="n">
        <v>103.565</v>
      </c>
      <c r="G71" s="46" t="n">
        <v>12.94</v>
      </c>
      <c r="H71" s="47"/>
      <c r="I71" s="48"/>
      <c r="J71" s="46" t="n">
        <f aca="false">TRUNC(TRUNC(H71 * K$17, 2) + H71, 2)</f>
        <v>0</v>
      </c>
      <c r="K71" s="49" t="n">
        <f aca="false">TRUNC(F71 * J71,2)</f>
        <v>0</v>
      </c>
      <c r="L71" s="50" t="n">
        <f aca="false">IF(H71=0,0,H71/G71-1)*-1</f>
        <v>-0</v>
      </c>
      <c r="M71" s="51" t="n">
        <f aca="false">IF(K71=0,0,K71 / $K$18)</f>
        <v>0</v>
      </c>
    </row>
    <row r="72" customFormat="false" ht="27.75" hidden="false" customHeight="false" outlineLevel="0" collapsed="false">
      <c r="A72" s="43" t="s">
        <v>178</v>
      </c>
      <c r="B72" s="43" t="s">
        <v>179</v>
      </c>
      <c r="C72" s="43" t="s">
        <v>42</v>
      </c>
      <c r="D72" s="43" t="s">
        <v>180</v>
      </c>
      <c r="E72" s="44" t="s">
        <v>90</v>
      </c>
      <c r="F72" s="45" t="n">
        <v>40</v>
      </c>
      <c r="G72" s="46" t="n">
        <v>26.47</v>
      </c>
      <c r="H72" s="47"/>
      <c r="I72" s="48"/>
      <c r="J72" s="46" t="n">
        <f aca="false">TRUNC(TRUNC(H72 * K$17, 2) + H72, 2)</f>
        <v>0</v>
      </c>
      <c r="K72" s="49" t="n">
        <f aca="false">TRUNC(F72 * J72,2)</f>
        <v>0</v>
      </c>
      <c r="L72" s="50" t="n">
        <f aca="false">IF(H72=0,0,H72/G72-1)*-1</f>
        <v>-0</v>
      </c>
      <c r="M72" s="51" t="n">
        <f aca="false">IF(K72=0,0,K72 / $K$18)</f>
        <v>0</v>
      </c>
    </row>
    <row r="73" customFormat="false" ht="15" hidden="false" customHeight="false" outlineLevel="0" collapsed="false">
      <c r="A73" s="35" t="s">
        <v>181</v>
      </c>
      <c r="B73" s="35" t="s">
        <v>38</v>
      </c>
      <c r="C73" s="35"/>
      <c r="D73" s="35" t="s">
        <v>182</v>
      </c>
      <c r="E73" s="36"/>
      <c r="F73" s="37" t="n">
        <v>1</v>
      </c>
      <c r="G73" s="38"/>
      <c r="H73" s="39"/>
      <c r="I73" s="40"/>
      <c r="J73" s="41" t="n">
        <f aca="false">K74 + K75</f>
        <v>0</v>
      </c>
      <c r="K73" s="41" t="n">
        <f aca="false">TRUNC(F73 * J73,2)</f>
        <v>0</v>
      </c>
      <c r="L73" s="41"/>
      <c r="M73" s="40" t="n">
        <f aca="false">IF(K73=0,0,K73 / $K$18)</f>
        <v>0</v>
      </c>
      <c r="O73" s="42"/>
    </row>
    <row r="74" customFormat="false" ht="27.75" hidden="false" customHeight="false" outlineLevel="0" collapsed="false">
      <c r="A74" s="43" t="s">
        <v>183</v>
      </c>
      <c r="B74" s="43" t="s">
        <v>184</v>
      </c>
      <c r="C74" s="43" t="s">
        <v>42</v>
      </c>
      <c r="D74" s="43" t="s">
        <v>185</v>
      </c>
      <c r="E74" s="44" t="s">
        <v>186</v>
      </c>
      <c r="F74" s="45" t="n">
        <v>4</v>
      </c>
      <c r="G74" s="46" t="n">
        <v>462.07</v>
      </c>
      <c r="H74" s="47"/>
      <c r="I74" s="48"/>
      <c r="J74" s="46" t="n">
        <f aca="false">TRUNC(TRUNC(H74 * K$17, 2) + H74, 2)</f>
        <v>0</v>
      </c>
      <c r="K74" s="49" t="n">
        <f aca="false">TRUNC(F74 * J74,2)</f>
        <v>0</v>
      </c>
      <c r="L74" s="50" t="n">
        <f aca="false">IF(H74=0,0,H74/G74-1)*-1</f>
        <v>-0</v>
      </c>
      <c r="M74" s="51" t="n">
        <f aca="false">IF(K74=0,0,K74 / $K$18)</f>
        <v>0</v>
      </c>
    </row>
    <row r="75" customFormat="false" ht="41.25" hidden="false" customHeight="false" outlineLevel="0" collapsed="false">
      <c r="A75" s="43" t="s">
        <v>187</v>
      </c>
      <c r="B75" s="43" t="s">
        <v>188</v>
      </c>
      <c r="C75" s="43" t="s">
        <v>42</v>
      </c>
      <c r="D75" s="43" t="s">
        <v>189</v>
      </c>
      <c r="E75" s="44" t="s">
        <v>69</v>
      </c>
      <c r="F75" s="45" t="n">
        <v>5.76</v>
      </c>
      <c r="G75" s="46" t="n">
        <v>137.91</v>
      </c>
      <c r="H75" s="47"/>
      <c r="I75" s="48"/>
      <c r="J75" s="46" t="n">
        <f aca="false">TRUNC(TRUNC(H75 * K$17, 2) + H75, 2)</f>
        <v>0</v>
      </c>
      <c r="K75" s="49" t="n">
        <f aca="false">TRUNC(F75 * J75,2)</f>
        <v>0</v>
      </c>
      <c r="L75" s="50" t="n">
        <f aca="false">IF(H75=0,0,H75/G75-1)*-1</f>
        <v>-0</v>
      </c>
      <c r="M75" s="51" t="n">
        <f aca="false">IF(K75=0,0,K75 / $K$18)</f>
        <v>0</v>
      </c>
    </row>
    <row r="76" customFormat="false" ht="15" hidden="false" customHeight="false" outlineLevel="0" collapsed="false">
      <c r="A76" s="35" t="s">
        <v>190</v>
      </c>
      <c r="B76" s="35" t="s">
        <v>38</v>
      </c>
      <c r="C76" s="35"/>
      <c r="D76" s="35" t="s">
        <v>191</v>
      </c>
      <c r="E76" s="36"/>
      <c r="F76" s="37" t="n">
        <v>1</v>
      </c>
      <c r="G76" s="38"/>
      <c r="H76" s="40"/>
      <c r="I76" s="40"/>
      <c r="J76" s="41" t="n">
        <f aca="false">K77 + K78</f>
        <v>0</v>
      </c>
      <c r="K76" s="41" t="n">
        <f aca="false">TRUNC(F76 * J76,2)</f>
        <v>0</v>
      </c>
      <c r="L76" s="41"/>
      <c r="M76" s="40" t="n">
        <f aca="false">IF(K76=0,0,K76 / $K$18)</f>
        <v>0</v>
      </c>
      <c r="O76" s="42"/>
    </row>
    <row r="77" customFormat="false" ht="15" hidden="false" customHeight="false" outlineLevel="0" collapsed="false">
      <c r="A77" s="43" t="s">
        <v>192</v>
      </c>
      <c r="B77" s="43" t="s">
        <v>193</v>
      </c>
      <c r="C77" s="43" t="s">
        <v>77</v>
      </c>
      <c r="D77" s="43" t="s">
        <v>194</v>
      </c>
      <c r="E77" s="44" t="s">
        <v>69</v>
      </c>
      <c r="F77" s="45" t="n">
        <v>305</v>
      </c>
      <c r="G77" s="46" t="n">
        <v>15.53</v>
      </c>
      <c r="H77" s="47"/>
      <c r="I77" s="48"/>
      <c r="J77" s="46" t="n">
        <f aca="false">TRUNC(TRUNC(H77 * K$17, 2) + H77, 2)</f>
        <v>0</v>
      </c>
      <c r="K77" s="49" t="n">
        <f aca="false">TRUNC(F77 * J77,2)</f>
        <v>0</v>
      </c>
      <c r="L77" s="50" t="n">
        <f aca="false">IF(H77=0,0,H77/G77-1)*-1</f>
        <v>-0</v>
      </c>
      <c r="M77" s="51" t="n">
        <f aca="false">IF(K77=0,0,K77 / $K$18)</f>
        <v>0</v>
      </c>
    </row>
    <row r="78" customFormat="false" ht="27.75" hidden="false" customHeight="false" outlineLevel="0" collapsed="false">
      <c r="A78" s="43" t="s">
        <v>195</v>
      </c>
      <c r="B78" s="43" t="s">
        <v>95</v>
      </c>
      <c r="C78" s="43" t="s">
        <v>42</v>
      </c>
      <c r="D78" s="43" t="s">
        <v>96</v>
      </c>
      <c r="E78" s="44" t="s">
        <v>79</v>
      </c>
      <c r="F78" s="45" t="n">
        <v>5</v>
      </c>
      <c r="G78" s="46" t="n">
        <v>83</v>
      </c>
      <c r="H78" s="47"/>
      <c r="I78" s="48" t="n">
        <v>0.209</v>
      </c>
      <c r="J78" s="46" t="n">
        <f aca="false">TRUNC(TRUNC(H78 * I78, 2) + H78, 2)</f>
        <v>0</v>
      </c>
      <c r="K78" s="49" t="n">
        <f aca="false">TRUNC(F78 * J78,2)</f>
        <v>0</v>
      </c>
      <c r="L78" s="50" t="n">
        <f aca="false">IF(H78=0,0,H78/G78-1)*-1</f>
        <v>-0</v>
      </c>
      <c r="M78" s="51" t="n">
        <f aca="false">IF(K78=0,0,K78 / $K$18)</f>
        <v>0</v>
      </c>
    </row>
    <row r="79" customFormat="false" ht="15" hidden="false" customHeight="false" outlineLevel="0" collapsed="false">
      <c r="A79" s="9"/>
      <c r="B79" s="9"/>
      <c r="C79" s="9"/>
      <c r="D79" s="9"/>
      <c r="E79" s="9"/>
      <c r="F79" s="9"/>
      <c r="G79" s="9"/>
      <c r="H79" s="9"/>
      <c r="I79" s="9"/>
      <c r="J79" s="9"/>
      <c r="K79" s="9"/>
      <c r="L79" s="9"/>
      <c r="M79" s="9"/>
    </row>
    <row r="80" customFormat="false" ht="15.75" hidden="false" customHeight="false" outlineLevel="0" collapsed="false">
      <c r="A80" s="6"/>
      <c r="B80" s="6"/>
      <c r="C80" s="6"/>
      <c r="D80" s="6"/>
      <c r="E80" s="6"/>
      <c r="F80" s="6"/>
      <c r="G80" s="6"/>
      <c r="H80" s="6"/>
      <c r="I80" s="6"/>
      <c r="J80" s="6"/>
      <c r="K80" s="6"/>
      <c r="L80" s="6"/>
      <c r="M80" s="6"/>
    </row>
    <row r="81" customFormat="false" ht="15" hidden="false" customHeight="true" outlineLevel="0" collapsed="false">
      <c r="A81" s="52" t="s">
        <v>196</v>
      </c>
      <c r="B81" s="52"/>
      <c r="C81" s="52"/>
      <c r="D81" s="52"/>
      <c r="E81" s="52"/>
      <c r="F81" s="52"/>
      <c r="G81" s="52"/>
      <c r="H81" s="52"/>
      <c r="I81" s="52"/>
      <c r="J81" s="52"/>
      <c r="K81" s="52"/>
      <c r="L81" s="52"/>
      <c r="M81" s="52"/>
    </row>
    <row r="82" customFormat="false" ht="14.25" hidden="false" customHeight="false" outlineLevel="0" collapsed="false">
      <c r="A82" s="6"/>
      <c r="B82" s="6"/>
      <c r="C82" s="6"/>
      <c r="D82" s="6"/>
      <c r="E82" s="6"/>
      <c r="F82" s="6"/>
      <c r="G82" s="6"/>
      <c r="H82" s="6"/>
      <c r="I82" s="6"/>
      <c r="J82" s="6"/>
      <c r="K82" s="6"/>
      <c r="L82" s="6"/>
      <c r="M82" s="6"/>
    </row>
    <row r="83" customFormat="false" ht="14.25" hidden="false" customHeight="false" outlineLevel="0" collapsed="false">
      <c r="A83" s="6"/>
      <c r="B83" s="6"/>
      <c r="C83" s="6"/>
      <c r="D83" s="6"/>
      <c r="E83" s="6"/>
      <c r="F83" s="6"/>
      <c r="G83" s="6"/>
      <c r="H83" s="6"/>
      <c r="I83" s="6"/>
      <c r="J83" s="6"/>
      <c r="K83" s="6"/>
      <c r="L83" s="6"/>
      <c r="M83" s="6"/>
    </row>
    <row r="84" customFormat="false" ht="14.25" hidden="false" customHeight="false" outlineLevel="0" collapsed="false">
      <c r="A84" s="6"/>
      <c r="B84" s="6"/>
      <c r="C84" s="6"/>
      <c r="D84" s="6"/>
      <c r="E84" s="6"/>
      <c r="F84" s="6"/>
      <c r="G84" s="6"/>
      <c r="H84" s="6"/>
      <c r="I84" s="6"/>
      <c r="J84" s="6"/>
      <c r="K84" s="6"/>
      <c r="L84" s="6"/>
      <c r="M84" s="6"/>
    </row>
    <row r="85" customFormat="false" ht="14.25" hidden="false" customHeight="false" outlineLevel="0" collapsed="false">
      <c r="A85" s="6"/>
      <c r="B85" s="6"/>
      <c r="C85" s="6"/>
      <c r="D85" s="53"/>
      <c r="E85" s="6"/>
      <c r="F85" s="6"/>
      <c r="G85" s="54"/>
      <c r="H85" s="54"/>
      <c r="I85" s="54"/>
      <c r="J85" s="54"/>
      <c r="K85" s="54"/>
      <c r="L85" s="55"/>
      <c r="M85" s="6"/>
    </row>
    <row r="86" customFormat="false" ht="14.25" hidden="false" customHeight="false" outlineLevel="0" collapsed="false">
      <c r="A86" s="6"/>
      <c r="B86" s="6"/>
      <c r="C86" s="6"/>
      <c r="D86" s="56" t="s">
        <v>197</v>
      </c>
      <c r="E86" s="6"/>
      <c r="F86" s="6"/>
      <c r="G86" s="57" t="s">
        <v>198</v>
      </c>
      <c r="H86" s="57"/>
      <c r="I86" s="57"/>
      <c r="J86" s="57"/>
      <c r="K86" s="57"/>
      <c r="L86" s="55"/>
      <c r="M86" s="6"/>
    </row>
    <row r="87" customFormat="false" ht="15.75" hidden="false" customHeight="false" outlineLevel="0" collapsed="false">
      <c r="A87" s="6"/>
      <c r="B87" s="6"/>
      <c r="C87" s="6"/>
      <c r="D87" s="58" t="s">
        <v>199</v>
      </c>
      <c r="E87" s="6"/>
      <c r="F87" s="6"/>
      <c r="G87" s="59" t="s">
        <v>200</v>
      </c>
      <c r="H87" s="59"/>
      <c r="I87" s="59"/>
      <c r="J87" s="59"/>
      <c r="K87" s="59"/>
      <c r="L87" s="55"/>
      <c r="M87" s="6"/>
    </row>
    <row r="88" customFormat="false" ht="15.75" hidden="false" customHeight="false" outlineLevel="0" collapsed="false">
      <c r="A88" s="6"/>
      <c r="B88" s="6"/>
      <c r="C88" s="6"/>
      <c r="D88" s="58" t="s">
        <v>201</v>
      </c>
      <c r="E88" s="6"/>
      <c r="F88" s="6"/>
      <c r="G88" s="59" t="s">
        <v>202</v>
      </c>
      <c r="H88" s="59"/>
      <c r="I88" s="59"/>
      <c r="J88" s="59"/>
      <c r="K88" s="59"/>
      <c r="L88" s="55"/>
      <c r="M88" s="6"/>
    </row>
    <row r="89" customFormat="false" ht="14.25" hidden="false" customHeight="false" outlineLevel="0" collapsed="false">
      <c r="A89" s="6"/>
      <c r="B89" s="6"/>
      <c r="C89" s="6"/>
      <c r="D89" s="6"/>
      <c r="E89" s="6"/>
      <c r="F89" s="6"/>
      <c r="G89" s="6"/>
      <c r="H89" s="6"/>
      <c r="I89" s="6"/>
      <c r="J89" s="6"/>
      <c r="K89" s="6"/>
      <c r="L89" s="55"/>
      <c r="M89" s="6"/>
    </row>
  </sheetData>
  <mergeCells count="36">
    <mergeCell ref="A1:M1"/>
    <mergeCell ref="A3:M3"/>
    <mergeCell ref="A4:D4"/>
    <mergeCell ref="F4:I4"/>
    <mergeCell ref="J4:M4"/>
    <mergeCell ref="A5:D5"/>
    <mergeCell ref="F5:M5"/>
    <mergeCell ref="A6:M6"/>
    <mergeCell ref="P6:P12"/>
    <mergeCell ref="A8:D8"/>
    <mergeCell ref="E8:H8"/>
    <mergeCell ref="J8:M8"/>
    <mergeCell ref="A9:D9"/>
    <mergeCell ref="E9:H13"/>
    <mergeCell ref="I9:I13"/>
    <mergeCell ref="J9:M13"/>
    <mergeCell ref="A11:D11"/>
    <mergeCell ref="A12:D12"/>
    <mergeCell ref="A13:D13"/>
    <mergeCell ref="A14:M14"/>
    <mergeCell ref="H16:J16"/>
    <mergeCell ref="K16:M16"/>
    <mergeCell ref="H17:J17"/>
    <mergeCell ref="K17:M17"/>
    <mergeCell ref="H18:J18"/>
    <mergeCell ref="K18:M18"/>
    <mergeCell ref="H19:J19"/>
    <mergeCell ref="K19:M19"/>
    <mergeCell ref="A20:M20"/>
    <mergeCell ref="A21:M21"/>
    <mergeCell ref="A79:M79"/>
    <mergeCell ref="A81:M81"/>
    <mergeCell ref="G85:K85"/>
    <mergeCell ref="G86:K86"/>
    <mergeCell ref="G87:K87"/>
    <mergeCell ref="G88:K88"/>
  </mergeCells>
  <printOptions headings="false" gridLines="false" gridLinesSet="true" horizontalCentered="true" verticalCentered="false"/>
  <pageMargins left="0.590277777777778" right="0.590277777777778" top="1.37777777777778" bottom="0.984722222222222" header="0.511805555555555" footer="0.511805555555555"/>
  <pageSetup paperSize="9" scale="100" firstPageNumber="0" fitToWidth="1" fitToHeight="0" pageOrder="downThenOver" orientation="landscape" blackAndWhite="false" draft="false" cellComments="none" useFirstPageNumber="false" horizontalDpi="300" verticalDpi="300" copies="1"/>
  <headerFooter differentFirst="false" differentOddEven="false">
    <oddHeader>&amp;R&amp;"Century Gothic,Normal"&amp;12SECRETARIA MUNICIPAL DE URBANISMO E MEIO AMBIENTE
&amp;11GERÊNCIA SUPERIOR DE PROJETOS PÚBLICOS</oddHeader>
    <oddFooter>&amp;L&amp;"Century Gothic,Normal"&amp;8Avenida Boulevard, n°153, bairro Boulevard Lago Sul - Itaúna / MG
(37) 3249-9628 | (37) 3249-9626 | projetos@itauna.mg.gov.br&amp;R&amp;"Century Gothic,Normal"&amp;8Página &amp;P de &amp;N</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P13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D2" activeCellId="0" sqref="D2"/>
    </sheetView>
  </sheetViews>
  <sheetFormatPr defaultColWidth="10.4921875" defaultRowHeight="12.8" zeroHeight="false" outlineLevelRow="0" outlineLevelCol="0"/>
  <cols>
    <col collapsed="false" customWidth="true" hidden="false" outlineLevel="0" max="1" min="1" style="0" width="6.08"/>
    <col collapsed="false" customWidth="true" hidden="false" outlineLevel="0" max="2" min="2" style="0" width="8.74"/>
    <col collapsed="false" customWidth="true" hidden="false" outlineLevel="0" max="3" min="3" style="0" width="8.23"/>
    <col collapsed="false" customWidth="true" hidden="false" outlineLevel="0" max="4" min="4" style="0" width="61.81"/>
    <col collapsed="false" customWidth="true" hidden="false" outlineLevel="0" max="5" min="5" style="0" width="5.06"/>
    <col collapsed="false" customWidth="true" hidden="false" outlineLevel="0" max="6" min="6" style="0" width="11.9"/>
    <col collapsed="false" customWidth="true" hidden="false" outlineLevel="0" max="7" min="7" style="0" width="12.28"/>
    <col collapsed="false" customWidth="true" hidden="false" outlineLevel="0" max="8" min="8" style="0" width="11.27"/>
    <col collapsed="false" customWidth="true" hidden="false" outlineLevel="0" max="9" min="9" style="0" width="12.79"/>
    <col collapsed="false" customWidth="true" hidden="false" outlineLevel="0" max="10" min="10" style="0" width="12.16"/>
    <col collapsed="false" customWidth="true" hidden="false" outlineLevel="0" max="11" min="11" style="0" width="11.52"/>
    <col collapsed="false" customWidth="true" hidden="false" outlineLevel="0" max="12" min="12" style="0" width="9.88"/>
    <col collapsed="false" customWidth="true" hidden="false" outlineLevel="0" max="14" min="13" style="0" width="9.37"/>
    <col collapsed="false" customWidth="true" hidden="false" outlineLevel="0" max="15" min="15" style="0" width="10.26"/>
    <col collapsed="false" customWidth="true" hidden="false" outlineLevel="0" max="16" min="16" style="0" width="82.58"/>
  </cols>
  <sheetData>
    <row r="1" s="1" customFormat="true" ht="19.7" hidden="false" customHeight="true" outlineLevel="0" collapsed="false">
      <c r="A1" s="2" t="s">
        <v>0</v>
      </c>
      <c r="B1" s="2"/>
      <c r="C1" s="2"/>
      <c r="D1" s="2"/>
      <c r="E1" s="2"/>
      <c r="F1" s="2"/>
      <c r="G1" s="2"/>
      <c r="H1" s="2"/>
      <c r="I1" s="2"/>
      <c r="J1" s="2"/>
      <c r="K1" s="2"/>
      <c r="L1" s="2"/>
      <c r="M1" s="2"/>
    </row>
    <row r="2" s="1" customFormat="true" ht="17.35" hidden="false" customHeight="false" outlineLevel="0" collapsed="false">
      <c r="A2" s="3"/>
      <c r="B2" s="3"/>
      <c r="C2" s="3"/>
      <c r="D2" s="3"/>
      <c r="E2" s="3"/>
      <c r="F2" s="3"/>
      <c r="G2" s="3"/>
      <c r="H2" s="3"/>
      <c r="I2" s="3"/>
      <c r="J2" s="3"/>
      <c r="K2" s="3"/>
      <c r="L2" s="3"/>
      <c r="M2" s="3"/>
    </row>
    <row r="3" s="1" customFormat="true" ht="15.75" hidden="false" customHeight="true" outlineLevel="0" collapsed="false">
      <c r="A3" s="4" t="s">
        <v>1</v>
      </c>
      <c r="B3" s="4"/>
      <c r="C3" s="4"/>
      <c r="D3" s="4"/>
      <c r="E3" s="4"/>
      <c r="F3" s="4"/>
      <c r="G3" s="4"/>
      <c r="H3" s="4"/>
      <c r="I3" s="4"/>
      <c r="J3" s="4"/>
      <c r="K3" s="4"/>
      <c r="L3" s="4"/>
      <c r="M3" s="4"/>
    </row>
    <row r="4" s="1" customFormat="true" ht="24.75" hidden="false" customHeight="true" outlineLevel="0" collapsed="false">
      <c r="A4" s="5" t="s">
        <v>2</v>
      </c>
      <c r="B4" s="5"/>
      <c r="C4" s="5"/>
      <c r="D4" s="5"/>
      <c r="E4" s="6"/>
      <c r="F4" s="5" t="s">
        <v>3</v>
      </c>
      <c r="G4" s="5"/>
      <c r="H4" s="5"/>
      <c r="I4" s="5"/>
      <c r="J4" s="5" t="s">
        <v>4</v>
      </c>
      <c r="K4" s="5"/>
      <c r="L4" s="5"/>
      <c r="M4" s="5"/>
    </row>
    <row r="5" s="1" customFormat="true" ht="24.75" hidden="false" customHeight="true" outlineLevel="0" collapsed="false">
      <c r="A5" s="7" t="s">
        <v>5</v>
      </c>
      <c r="B5" s="7"/>
      <c r="C5" s="7"/>
      <c r="D5" s="7"/>
      <c r="E5" s="6"/>
      <c r="F5" s="7" t="s">
        <v>6</v>
      </c>
      <c r="G5" s="7"/>
      <c r="H5" s="7"/>
      <c r="I5" s="7"/>
      <c r="J5" s="7"/>
      <c r="K5" s="7"/>
      <c r="L5" s="7"/>
      <c r="M5" s="7"/>
      <c r="P5" s="8" t="s">
        <v>7</v>
      </c>
    </row>
    <row r="6" s="1" customFormat="true" ht="14.25" hidden="false" customHeight="true" outlineLevel="0" collapsed="false">
      <c r="A6" s="9"/>
      <c r="B6" s="9"/>
      <c r="C6" s="9"/>
      <c r="D6" s="9"/>
      <c r="E6" s="9"/>
      <c r="F6" s="9"/>
      <c r="G6" s="9"/>
      <c r="H6" s="9"/>
      <c r="I6" s="9"/>
      <c r="J6" s="9"/>
      <c r="K6" s="9"/>
      <c r="L6" s="9"/>
      <c r="M6" s="9"/>
      <c r="P6" s="10" t="s">
        <v>8</v>
      </c>
    </row>
    <row r="7" s="1" customFormat="true" ht="6" hidden="false" customHeight="true" outlineLevel="0" collapsed="false">
      <c r="A7" s="6"/>
      <c r="B7" s="6"/>
      <c r="C7" s="6"/>
      <c r="D7" s="6"/>
      <c r="E7" s="6"/>
      <c r="F7" s="6"/>
      <c r="G7" s="6"/>
      <c r="H7" s="6"/>
      <c r="I7" s="6"/>
      <c r="J7" s="6"/>
      <c r="K7" s="6"/>
      <c r="L7" s="6"/>
      <c r="M7" s="6"/>
      <c r="P7" s="10"/>
    </row>
    <row r="8" s="1" customFormat="true" ht="23.1" hidden="false" customHeight="true" outlineLevel="0" collapsed="false">
      <c r="A8" s="11" t="s">
        <v>9</v>
      </c>
      <c r="B8" s="11"/>
      <c r="C8" s="11"/>
      <c r="D8" s="11"/>
      <c r="E8" s="12" t="s">
        <v>10</v>
      </c>
      <c r="F8" s="12"/>
      <c r="G8" s="12"/>
      <c r="H8" s="12"/>
      <c r="I8" s="13" t="s">
        <v>11</v>
      </c>
      <c r="J8" s="12" t="s">
        <v>12</v>
      </c>
      <c r="K8" s="12"/>
      <c r="L8" s="12"/>
      <c r="M8" s="12"/>
      <c r="P8" s="10"/>
    </row>
    <row r="9" s="1" customFormat="true" ht="14.25" hidden="false" customHeight="true" outlineLevel="0" collapsed="false">
      <c r="A9" s="14" t="s">
        <v>203</v>
      </c>
      <c r="B9" s="14"/>
      <c r="C9" s="14"/>
      <c r="D9" s="14"/>
      <c r="E9" s="15" t="s">
        <v>204</v>
      </c>
      <c r="F9" s="15"/>
      <c r="G9" s="15"/>
      <c r="H9" s="15"/>
      <c r="I9" s="16" t="s">
        <v>15</v>
      </c>
      <c r="J9" s="17" t="s">
        <v>16</v>
      </c>
      <c r="K9" s="17"/>
      <c r="L9" s="17"/>
      <c r="M9" s="17"/>
      <c r="P9" s="10"/>
    </row>
    <row r="10" s="1" customFormat="true" ht="13.8" hidden="false" customHeight="false" outlineLevel="0" collapsed="false">
      <c r="A10" s="18"/>
      <c r="B10" s="18"/>
      <c r="C10" s="18"/>
      <c r="D10" s="18"/>
      <c r="E10" s="15"/>
      <c r="F10" s="15"/>
      <c r="G10" s="15"/>
      <c r="H10" s="15"/>
      <c r="I10" s="16"/>
      <c r="J10" s="17"/>
      <c r="K10" s="17"/>
      <c r="L10" s="17"/>
      <c r="M10" s="17"/>
      <c r="P10" s="10"/>
    </row>
    <row r="11" s="1" customFormat="true" ht="13.8" hidden="false" customHeight="false" outlineLevel="0" collapsed="false">
      <c r="A11" s="19"/>
      <c r="B11" s="19"/>
      <c r="C11" s="19"/>
      <c r="D11" s="19"/>
      <c r="E11" s="15"/>
      <c r="F11" s="15"/>
      <c r="G11" s="15"/>
      <c r="H11" s="15"/>
      <c r="I11" s="16"/>
      <c r="J11" s="17"/>
      <c r="K11" s="17"/>
      <c r="L11" s="17"/>
      <c r="M11" s="17"/>
      <c r="P11" s="10"/>
    </row>
    <row r="12" s="1" customFormat="true" ht="14.25" hidden="false" customHeight="true" outlineLevel="0" collapsed="false">
      <c r="A12" s="19" t="s">
        <v>17</v>
      </c>
      <c r="B12" s="19"/>
      <c r="C12" s="19"/>
      <c r="D12" s="19"/>
      <c r="E12" s="15"/>
      <c r="F12" s="15"/>
      <c r="G12" s="15"/>
      <c r="H12" s="15"/>
      <c r="I12" s="16"/>
      <c r="J12" s="17"/>
      <c r="K12" s="17"/>
      <c r="L12" s="17"/>
      <c r="M12" s="17"/>
      <c r="P12" s="10"/>
    </row>
    <row r="13" s="1" customFormat="true" ht="14.25" hidden="false" customHeight="true" outlineLevel="0" collapsed="false">
      <c r="A13" s="20" t="s">
        <v>205</v>
      </c>
      <c r="B13" s="20"/>
      <c r="C13" s="20"/>
      <c r="D13" s="20"/>
      <c r="E13" s="15"/>
      <c r="F13" s="15"/>
      <c r="G13" s="15"/>
      <c r="H13" s="15"/>
      <c r="I13" s="16"/>
      <c r="J13" s="17"/>
      <c r="K13" s="17"/>
      <c r="L13" s="17"/>
      <c r="M13" s="17"/>
    </row>
    <row r="14" s="1" customFormat="true" ht="10.5" hidden="false" customHeight="true" outlineLevel="0" collapsed="false">
      <c r="A14" s="9"/>
      <c r="B14" s="9"/>
      <c r="C14" s="9"/>
      <c r="D14" s="9"/>
      <c r="E14" s="9"/>
      <c r="F14" s="9"/>
      <c r="G14" s="9"/>
      <c r="H14" s="9"/>
      <c r="I14" s="9"/>
      <c r="J14" s="9"/>
      <c r="K14" s="9"/>
      <c r="L14" s="9"/>
      <c r="M14" s="9"/>
    </row>
    <row r="15" s="1" customFormat="true" ht="6" hidden="false" customHeight="true" outlineLevel="0" collapsed="false">
      <c r="A15" s="21"/>
      <c r="B15" s="21"/>
      <c r="C15" s="21"/>
      <c r="D15" s="21"/>
      <c r="E15" s="21"/>
      <c r="F15" s="21"/>
      <c r="G15" s="21"/>
      <c r="H15" s="21"/>
      <c r="I15" s="21"/>
      <c r="J15" s="21"/>
      <c r="K15" s="21"/>
      <c r="L15" s="21"/>
      <c r="M15" s="21"/>
      <c r="P15" s="22"/>
    </row>
    <row r="16" s="1" customFormat="true" ht="30" hidden="false" customHeight="true" outlineLevel="0" collapsed="false">
      <c r="A16" s="23"/>
      <c r="B16" s="23"/>
      <c r="C16" s="23"/>
      <c r="D16" s="23"/>
      <c r="E16" s="23"/>
      <c r="F16" s="23"/>
      <c r="G16" s="23"/>
      <c r="H16" s="24" t="s">
        <v>19</v>
      </c>
      <c r="I16" s="24"/>
      <c r="J16" s="24"/>
      <c r="K16" s="60" t="n">
        <v>395113.35</v>
      </c>
      <c r="L16" s="60"/>
      <c r="M16" s="60"/>
      <c r="P16" s="22"/>
    </row>
    <row r="17" s="1" customFormat="true" ht="19.5" hidden="false" customHeight="true" outlineLevel="0" collapsed="false">
      <c r="A17" s="23"/>
      <c r="B17" s="23"/>
      <c r="C17" s="23"/>
      <c r="D17" s="23"/>
      <c r="E17" s="23"/>
      <c r="F17" s="23"/>
      <c r="G17" s="23"/>
      <c r="H17" s="24" t="s">
        <v>20</v>
      </c>
      <c r="I17" s="24"/>
      <c r="J17" s="24"/>
      <c r="K17" s="26" t="n">
        <v>0.2278</v>
      </c>
      <c r="L17" s="26"/>
      <c r="M17" s="26"/>
      <c r="P17" s="22"/>
    </row>
    <row r="18" s="1" customFormat="true" ht="30" hidden="false" customHeight="true" outlineLevel="0" collapsed="false">
      <c r="A18" s="27"/>
      <c r="B18" s="27"/>
      <c r="C18" s="27"/>
      <c r="D18" s="27"/>
      <c r="E18" s="27"/>
      <c r="F18" s="27"/>
      <c r="G18" s="27"/>
      <c r="H18" s="28" t="s">
        <v>21</v>
      </c>
      <c r="I18" s="28"/>
      <c r="J18" s="28"/>
      <c r="K18" s="61" t="n">
        <f aca="false">K23+K47+K74+K86+K105+K112+K116+K118</f>
        <v>0</v>
      </c>
      <c r="L18" s="61"/>
      <c r="M18" s="61"/>
    </row>
    <row r="19" s="1" customFormat="true" ht="19.5" hidden="false" customHeight="true" outlineLevel="0" collapsed="false">
      <c r="A19" s="27"/>
      <c r="B19" s="27"/>
      <c r="C19" s="27"/>
      <c r="D19" s="27"/>
      <c r="E19" s="27"/>
      <c r="F19" s="27"/>
      <c r="G19" s="27"/>
      <c r="H19" s="30" t="s">
        <v>22</v>
      </c>
      <c r="I19" s="30"/>
      <c r="J19" s="30"/>
      <c r="K19" s="31" t="n">
        <f aca="false">IF(K18=0,0,K18/K16-1)*-1</f>
        <v>-0</v>
      </c>
      <c r="L19" s="31"/>
      <c r="M19" s="31"/>
    </row>
    <row r="20" s="1" customFormat="true" ht="6" hidden="false" customHeight="true" outlineLevel="0" collapsed="false">
      <c r="A20" s="9"/>
      <c r="B20" s="9"/>
      <c r="C20" s="9"/>
      <c r="D20" s="9"/>
      <c r="E20" s="9"/>
      <c r="F20" s="9"/>
      <c r="G20" s="9"/>
      <c r="H20" s="9"/>
      <c r="I20" s="9"/>
      <c r="J20" s="9"/>
      <c r="K20" s="9"/>
      <c r="L20" s="9"/>
      <c r="M20" s="9"/>
    </row>
    <row r="21" s="1" customFormat="true" ht="39.75" hidden="false" customHeight="true" outlineLevel="0" collapsed="false">
      <c r="A21" s="32" t="s">
        <v>23</v>
      </c>
      <c r="B21" s="32"/>
      <c r="C21" s="32"/>
      <c r="D21" s="32"/>
      <c r="E21" s="32"/>
      <c r="F21" s="32"/>
      <c r="G21" s="32"/>
      <c r="H21" s="32"/>
      <c r="I21" s="32"/>
      <c r="J21" s="32"/>
      <c r="K21" s="32"/>
      <c r="L21" s="32"/>
      <c r="M21" s="32"/>
    </row>
    <row r="22" s="1" customFormat="true" ht="37.3" hidden="false" customHeight="false" outlineLevel="0" collapsed="false">
      <c r="A22" s="33" t="s">
        <v>24</v>
      </c>
      <c r="B22" s="33" t="s">
        <v>25</v>
      </c>
      <c r="C22" s="33" t="s">
        <v>26</v>
      </c>
      <c r="D22" s="33" t="s">
        <v>27</v>
      </c>
      <c r="E22" s="33" t="s">
        <v>28</v>
      </c>
      <c r="F22" s="33" t="s">
        <v>29</v>
      </c>
      <c r="G22" s="33" t="s">
        <v>30</v>
      </c>
      <c r="H22" s="33" t="s">
        <v>31</v>
      </c>
      <c r="I22" s="33" t="s">
        <v>32</v>
      </c>
      <c r="J22" s="33" t="s">
        <v>33</v>
      </c>
      <c r="K22" s="33" t="s">
        <v>34</v>
      </c>
      <c r="L22" s="34" t="s">
        <v>35</v>
      </c>
      <c r="M22" s="33" t="s">
        <v>36</v>
      </c>
    </row>
    <row r="23" s="1" customFormat="true" ht="37.3" hidden="false" customHeight="false" outlineLevel="0" collapsed="false">
      <c r="A23" s="35" t="s">
        <v>37</v>
      </c>
      <c r="B23" s="35" t="s">
        <v>38</v>
      </c>
      <c r="C23" s="35"/>
      <c r="D23" s="35" t="s">
        <v>39</v>
      </c>
      <c r="E23" s="36"/>
      <c r="F23" s="38" t="n">
        <v>1</v>
      </c>
      <c r="G23" s="38"/>
      <c r="H23" s="62"/>
      <c r="I23" s="40"/>
      <c r="J23" s="41" t="n">
        <f aca="false">K24 + K31 + K35 + K40</f>
        <v>0</v>
      </c>
      <c r="K23" s="41" t="n">
        <f aca="false">TRUNC(F23 * J23,2)</f>
        <v>0</v>
      </c>
      <c r="L23" s="41"/>
      <c r="M23" s="40" t="n">
        <f aca="false">IF(K23=0,0,K23 / $K$18)</f>
        <v>0</v>
      </c>
    </row>
    <row r="24" s="1" customFormat="true" ht="25.35" hidden="false" customHeight="false" outlineLevel="0" collapsed="false">
      <c r="A24" s="35" t="s">
        <v>40</v>
      </c>
      <c r="B24" s="35" t="s">
        <v>38</v>
      </c>
      <c r="C24" s="35"/>
      <c r="D24" s="35" t="s">
        <v>206</v>
      </c>
      <c r="E24" s="36"/>
      <c r="F24" s="38" t="n">
        <v>1</v>
      </c>
      <c r="G24" s="38"/>
      <c r="H24" s="62"/>
      <c r="I24" s="40"/>
      <c r="J24" s="41" t="n">
        <f aca="false">K25 + K26 + K27 + K28 + K29 + K30</f>
        <v>0</v>
      </c>
      <c r="K24" s="41" t="n">
        <f aca="false">TRUNC(F24 * J24,2)</f>
        <v>0</v>
      </c>
      <c r="L24" s="41"/>
      <c r="M24" s="40" t="n">
        <f aca="false">IF(K24=0,0,K24 / $K$18)</f>
        <v>0</v>
      </c>
    </row>
    <row r="25" s="1" customFormat="true" ht="97" hidden="false" customHeight="false" outlineLevel="0" collapsed="false">
      <c r="A25" s="63" t="s">
        <v>207</v>
      </c>
      <c r="B25" s="63" t="s">
        <v>208</v>
      </c>
      <c r="C25" s="63" t="s">
        <v>42</v>
      </c>
      <c r="D25" s="63" t="s">
        <v>209</v>
      </c>
      <c r="E25" s="64" t="s">
        <v>69</v>
      </c>
      <c r="F25" s="65" t="n">
        <v>156.5</v>
      </c>
      <c r="G25" s="49" t="n">
        <v>1.51</v>
      </c>
      <c r="H25" s="47"/>
      <c r="I25" s="51"/>
      <c r="J25" s="49" t="n">
        <f aca="false">TRUNC(TRUNC(H25 * $K$17, 2) + H25, 2)</f>
        <v>0</v>
      </c>
      <c r="K25" s="49" t="n">
        <f aca="false">TRUNC(F25 * J25,2)</f>
        <v>0</v>
      </c>
      <c r="L25" s="50" t="n">
        <f aca="false">IF(H25=0,0,H25/G25-1)*-1</f>
        <v>-0</v>
      </c>
      <c r="M25" s="51" t="n">
        <f aca="false">IF(K25=0,0,K25 / $K$18)</f>
        <v>0</v>
      </c>
    </row>
    <row r="26" s="1" customFormat="true" ht="132.8" hidden="false" customHeight="false" outlineLevel="0" collapsed="false">
      <c r="A26" s="63" t="s">
        <v>210</v>
      </c>
      <c r="B26" s="63" t="s">
        <v>211</v>
      </c>
      <c r="C26" s="63" t="s">
        <v>42</v>
      </c>
      <c r="D26" s="63" t="s">
        <v>212</v>
      </c>
      <c r="E26" s="64" t="s">
        <v>69</v>
      </c>
      <c r="F26" s="65" t="n">
        <v>156.5</v>
      </c>
      <c r="G26" s="49" t="n">
        <v>1.01</v>
      </c>
      <c r="H26" s="47"/>
      <c r="I26" s="51"/>
      <c r="J26" s="49" t="n">
        <f aca="false">TRUNC(TRUNC(H26 * $K$17, 2) + H26, 2)</f>
        <v>0</v>
      </c>
      <c r="K26" s="49" t="n">
        <f aca="false">TRUNC(F26 * J26,2)</f>
        <v>0</v>
      </c>
      <c r="L26" s="50" t="n">
        <f aca="false">IF(H26=0,0,H26/G26-1)*-1</f>
        <v>-0</v>
      </c>
      <c r="M26" s="51" t="n">
        <f aca="false">IF(K26=0,0,K26 / $K$18)</f>
        <v>0</v>
      </c>
    </row>
    <row r="27" s="1" customFormat="true" ht="132.8" hidden="false" customHeight="false" outlineLevel="0" collapsed="false">
      <c r="A27" s="63" t="s">
        <v>213</v>
      </c>
      <c r="B27" s="63" t="s">
        <v>95</v>
      </c>
      <c r="C27" s="63" t="s">
        <v>42</v>
      </c>
      <c r="D27" s="63" t="s">
        <v>96</v>
      </c>
      <c r="E27" s="64" t="s">
        <v>79</v>
      </c>
      <c r="F27" s="65" t="n">
        <v>5</v>
      </c>
      <c r="G27" s="49" t="n">
        <v>83</v>
      </c>
      <c r="H27" s="47"/>
      <c r="I27" s="51" t="n">
        <v>0.209</v>
      </c>
      <c r="J27" s="49" t="n">
        <f aca="false">TRUNC(TRUNC(H27 * I27, 2) + H27, 2)</f>
        <v>0</v>
      </c>
      <c r="K27" s="49" t="n">
        <f aca="false">TRUNC(F27 * J27,2)</f>
        <v>0</v>
      </c>
      <c r="L27" s="50" t="n">
        <f aca="false">IF(H27=0,0,H27/G27-1)*-1</f>
        <v>-0</v>
      </c>
      <c r="M27" s="51" t="n">
        <f aca="false">IF(K27=0,0,K27 / $K$18)</f>
        <v>0</v>
      </c>
    </row>
    <row r="28" s="1" customFormat="true" ht="132.8" hidden="false" customHeight="false" outlineLevel="0" collapsed="false">
      <c r="A28" s="63" t="s">
        <v>214</v>
      </c>
      <c r="B28" s="63" t="s">
        <v>215</v>
      </c>
      <c r="C28" s="63" t="s">
        <v>42</v>
      </c>
      <c r="D28" s="63" t="s">
        <v>216</v>
      </c>
      <c r="E28" s="64" t="s">
        <v>79</v>
      </c>
      <c r="F28" s="65" t="n">
        <v>5</v>
      </c>
      <c r="G28" s="49" t="n">
        <v>45.32</v>
      </c>
      <c r="H28" s="47"/>
      <c r="I28" s="51"/>
      <c r="J28" s="49" t="n">
        <f aca="false">TRUNC(TRUNC(H28 * $K$17, 2) + H28, 2)</f>
        <v>0</v>
      </c>
      <c r="K28" s="49" t="n">
        <f aca="false">TRUNC(F28 * J28,2)</f>
        <v>0</v>
      </c>
      <c r="L28" s="50" t="n">
        <f aca="false">IF(H28=0,0,H28/G28-1)*-1</f>
        <v>-0</v>
      </c>
      <c r="M28" s="51" t="n">
        <f aca="false">IF(K28=0,0,K28 / $K$18)</f>
        <v>0</v>
      </c>
    </row>
    <row r="29" s="1" customFormat="true" ht="228.35" hidden="false" customHeight="false" outlineLevel="0" collapsed="false">
      <c r="A29" s="63" t="s">
        <v>217</v>
      </c>
      <c r="B29" s="63" t="s">
        <v>218</v>
      </c>
      <c r="C29" s="63" t="s">
        <v>42</v>
      </c>
      <c r="D29" s="63" t="s">
        <v>219</v>
      </c>
      <c r="E29" s="64" t="s">
        <v>44</v>
      </c>
      <c r="F29" s="65" t="n">
        <v>6</v>
      </c>
      <c r="G29" s="49" t="n">
        <v>62.95</v>
      </c>
      <c r="H29" s="47"/>
      <c r="I29" s="51" t="n">
        <v>0.209</v>
      </c>
      <c r="J29" s="49" t="n">
        <f aca="false">TRUNC(TRUNC(H29 * I29, 2) + H29, 2)</f>
        <v>0</v>
      </c>
      <c r="K29" s="49" t="n">
        <f aca="false">TRUNC(F29 * J29,2)</f>
        <v>0</v>
      </c>
      <c r="L29" s="50" t="n">
        <f aca="false">IF(H29=0,0,H29/G29-1)*-1</f>
        <v>-0</v>
      </c>
      <c r="M29" s="51" t="n">
        <f aca="false">IF(K29=0,0,K29 / $K$18)</f>
        <v>0</v>
      </c>
    </row>
    <row r="30" s="1" customFormat="true" ht="192.5" hidden="false" customHeight="false" outlineLevel="0" collapsed="false">
      <c r="A30" s="63" t="s">
        <v>220</v>
      </c>
      <c r="B30" s="63" t="s">
        <v>73</v>
      </c>
      <c r="C30" s="63" t="s">
        <v>42</v>
      </c>
      <c r="D30" s="63" t="s">
        <v>74</v>
      </c>
      <c r="E30" s="64" t="s">
        <v>44</v>
      </c>
      <c r="F30" s="65" t="n">
        <v>6</v>
      </c>
      <c r="G30" s="49" t="n">
        <v>488.64</v>
      </c>
      <c r="H30" s="47"/>
      <c r="I30" s="51" t="n">
        <v>0.209</v>
      </c>
      <c r="J30" s="49" t="n">
        <f aca="false">TRUNC(TRUNC(H30 * I30, 2) + H30, 2)</f>
        <v>0</v>
      </c>
      <c r="K30" s="49" t="n">
        <f aca="false">TRUNC(F30 * J30,2)</f>
        <v>0</v>
      </c>
      <c r="L30" s="50" t="n">
        <f aca="false">IF(H30=0,0,H30/G30-1)*-1</f>
        <v>-0</v>
      </c>
      <c r="M30" s="51" t="n">
        <f aca="false">IF(K30=0,0,K30 / $K$18)</f>
        <v>0</v>
      </c>
    </row>
    <row r="31" s="1" customFormat="true" ht="49.25" hidden="false" customHeight="false" outlineLevel="0" collapsed="false">
      <c r="A31" s="35" t="s">
        <v>221</v>
      </c>
      <c r="B31" s="35" t="s">
        <v>38</v>
      </c>
      <c r="C31" s="35"/>
      <c r="D31" s="35" t="s">
        <v>222</v>
      </c>
      <c r="E31" s="36"/>
      <c r="F31" s="38" t="n">
        <v>1</v>
      </c>
      <c r="G31" s="38"/>
      <c r="H31" s="62"/>
      <c r="I31" s="40"/>
      <c r="J31" s="41" t="n">
        <f aca="false">K32 + K33 + K34</f>
        <v>0</v>
      </c>
      <c r="K31" s="41" t="n">
        <f aca="false">TRUNC(F31 * J31,2)</f>
        <v>0</v>
      </c>
      <c r="L31" s="41"/>
      <c r="M31" s="40" t="n">
        <f aca="false">IF(K31=0,0,K31 / $K$18)</f>
        <v>0</v>
      </c>
    </row>
    <row r="32" s="1" customFormat="true" ht="455.2" hidden="false" customHeight="false" outlineLevel="0" collapsed="false">
      <c r="A32" s="63" t="s">
        <v>223</v>
      </c>
      <c r="B32" s="63" t="s">
        <v>41</v>
      </c>
      <c r="C32" s="63" t="s">
        <v>42</v>
      </c>
      <c r="D32" s="63" t="s">
        <v>43</v>
      </c>
      <c r="E32" s="64" t="s">
        <v>44</v>
      </c>
      <c r="F32" s="65" t="n">
        <v>1</v>
      </c>
      <c r="G32" s="49" t="n">
        <v>1156.55</v>
      </c>
      <c r="H32" s="47"/>
      <c r="I32" s="51" t="n">
        <v>0.1524</v>
      </c>
      <c r="J32" s="49" t="n">
        <f aca="false">TRUNC(TRUNC(H32 * I32, 2) + H32, 2)</f>
        <v>0</v>
      </c>
      <c r="K32" s="49" t="n">
        <f aca="false">TRUNC(F32 * J32,2)</f>
        <v>0</v>
      </c>
      <c r="L32" s="50" t="n">
        <f aca="false">IF(H32=0,0,H32/G32-1)*-1</f>
        <v>-0</v>
      </c>
      <c r="M32" s="51" t="n">
        <f aca="false">IF(K32=0,0,K32 / $K$18)</f>
        <v>0</v>
      </c>
    </row>
    <row r="33" s="1" customFormat="true" ht="252.2" hidden="false" customHeight="false" outlineLevel="0" collapsed="false">
      <c r="A33" s="63" t="s">
        <v>224</v>
      </c>
      <c r="B33" s="63" t="s">
        <v>225</v>
      </c>
      <c r="C33" s="63" t="s">
        <v>42</v>
      </c>
      <c r="D33" s="63" t="s">
        <v>226</v>
      </c>
      <c r="E33" s="64" t="s">
        <v>44</v>
      </c>
      <c r="F33" s="65" t="n">
        <v>1</v>
      </c>
      <c r="G33" s="49" t="n">
        <v>591.94</v>
      </c>
      <c r="H33" s="47"/>
      <c r="I33" s="51" t="n">
        <v>0.209</v>
      </c>
      <c r="J33" s="49" t="n">
        <f aca="false">TRUNC(TRUNC(H33 * I33, 2) + H33, 2)</f>
        <v>0</v>
      </c>
      <c r="K33" s="49" t="n">
        <f aca="false">TRUNC(F33 * J33,2)</f>
        <v>0</v>
      </c>
      <c r="L33" s="50" t="n">
        <f aca="false">IF(H33=0,0,H33/G33-1)*-1</f>
        <v>-0</v>
      </c>
      <c r="M33" s="51" t="n">
        <f aca="false">IF(K33=0,0,K33 / $K$18)</f>
        <v>0</v>
      </c>
    </row>
    <row r="34" s="1" customFormat="true" ht="335.8" hidden="false" customHeight="false" outlineLevel="0" collapsed="false">
      <c r="A34" s="63" t="s">
        <v>227</v>
      </c>
      <c r="B34" s="63" t="s">
        <v>228</v>
      </c>
      <c r="C34" s="63" t="s">
        <v>42</v>
      </c>
      <c r="D34" s="63" t="s">
        <v>229</v>
      </c>
      <c r="E34" s="64" t="s">
        <v>44</v>
      </c>
      <c r="F34" s="65" t="n">
        <v>1</v>
      </c>
      <c r="G34" s="49" t="n">
        <v>971.63</v>
      </c>
      <c r="H34" s="47"/>
      <c r="I34" s="51" t="n">
        <v>0.209</v>
      </c>
      <c r="J34" s="49" t="n">
        <f aca="false">TRUNC(TRUNC(H34 * I34, 2) + H34, 2)</f>
        <v>0</v>
      </c>
      <c r="K34" s="49" t="n">
        <f aca="false">TRUNC(F34 * J34,2)</f>
        <v>0</v>
      </c>
      <c r="L34" s="50" t="n">
        <f aca="false">IF(H34=0,0,H34/G34-1)*-1</f>
        <v>-0</v>
      </c>
      <c r="M34" s="51" t="n">
        <f aca="false">IF(K34=0,0,K34 / $K$18)</f>
        <v>0</v>
      </c>
    </row>
    <row r="35" s="1" customFormat="true" ht="25.35" hidden="false" customHeight="false" outlineLevel="0" collapsed="false">
      <c r="A35" s="35" t="s">
        <v>230</v>
      </c>
      <c r="B35" s="35" t="s">
        <v>38</v>
      </c>
      <c r="C35" s="35"/>
      <c r="D35" s="35" t="s">
        <v>46</v>
      </c>
      <c r="E35" s="36"/>
      <c r="F35" s="38" t="n">
        <v>1</v>
      </c>
      <c r="G35" s="38"/>
      <c r="H35" s="62"/>
      <c r="I35" s="40"/>
      <c r="J35" s="41" t="n">
        <f aca="false">K36 + K37 + K38 + K39</f>
        <v>0</v>
      </c>
      <c r="K35" s="41" t="n">
        <f aca="false">TRUNC(F35 * J35,2)</f>
        <v>0</v>
      </c>
      <c r="L35" s="41"/>
      <c r="M35" s="40" t="n">
        <f aca="false">IF(K35=0,0,K35 / $K$18)</f>
        <v>0</v>
      </c>
    </row>
    <row r="36" s="1" customFormat="true" ht="419.4" hidden="false" customHeight="false" outlineLevel="0" collapsed="false">
      <c r="A36" s="63" t="s">
        <v>231</v>
      </c>
      <c r="B36" s="63" t="s">
        <v>48</v>
      </c>
      <c r="C36" s="63" t="s">
        <v>42</v>
      </c>
      <c r="D36" s="63" t="s">
        <v>49</v>
      </c>
      <c r="E36" s="64" t="s">
        <v>50</v>
      </c>
      <c r="F36" s="65" t="n">
        <v>3</v>
      </c>
      <c r="G36" s="49" t="n">
        <v>794.71</v>
      </c>
      <c r="H36" s="47"/>
      <c r="I36" s="51" t="n">
        <v>0.209</v>
      </c>
      <c r="J36" s="49" t="n">
        <f aca="false">TRUNC(TRUNC(H36 * I36, 2) + H36, 2)</f>
        <v>0</v>
      </c>
      <c r="K36" s="49" t="n">
        <f aca="false">TRUNC(F36 * J36,2)</f>
        <v>0</v>
      </c>
      <c r="L36" s="50" t="n">
        <f aca="false">IF(H36=0,0,H36/G36-1)*-1</f>
        <v>-0</v>
      </c>
      <c r="M36" s="51" t="n">
        <f aca="false">IF(K36=0,0,K36 / $K$18)</f>
        <v>0</v>
      </c>
    </row>
    <row r="37" s="1" customFormat="true" ht="108.95" hidden="false" customHeight="false" outlineLevel="0" collapsed="false">
      <c r="A37" s="63" t="s">
        <v>232</v>
      </c>
      <c r="B37" s="63" t="s">
        <v>52</v>
      </c>
      <c r="C37" s="63" t="s">
        <v>42</v>
      </c>
      <c r="D37" s="63" t="s">
        <v>53</v>
      </c>
      <c r="E37" s="64" t="s">
        <v>44</v>
      </c>
      <c r="F37" s="65" t="n">
        <v>1</v>
      </c>
      <c r="G37" s="49" t="n">
        <v>347.98</v>
      </c>
      <c r="H37" s="47"/>
      <c r="I37" s="51" t="n">
        <v>0.209</v>
      </c>
      <c r="J37" s="49" t="n">
        <f aca="false">TRUNC(TRUNC(H37 * I37, 2) + H37, 2)</f>
        <v>0</v>
      </c>
      <c r="K37" s="49" t="n">
        <f aca="false">TRUNC(F37 * J37,2)</f>
        <v>0</v>
      </c>
      <c r="L37" s="50" t="n">
        <f aca="false">IF(H37=0,0,H37/G37-1)*-1</f>
        <v>-0</v>
      </c>
      <c r="M37" s="51" t="n">
        <f aca="false">IF(K37=0,0,K37 / $K$18)</f>
        <v>0</v>
      </c>
    </row>
    <row r="38" s="1" customFormat="true" ht="252.2" hidden="false" customHeight="false" outlineLevel="0" collapsed="false">
      <c r="A38" s="63" t="s">
        <v>233</v>
      </c>
      <c r="B38" s="63" t="s">
        <v>55</v>
      </c>
      <c r="C38" s="63" t="s">
        <v>42</v>
      </c>
      <c r="D38" s="63" t="s">
        <v>56</v>
      </c>
      <c r="E38" s="64" t="s">
        <v>44</v>
      </c>
      <c r="F38" s="65" t="n">
        <v>2</v>
      </c>
      <c r="G38" s="49" t="n">
        <v>1671.8</v>
      </c>
      <c r="H38" s="47"/>
      <c r="I38" s="51" t="n">
        <v>0.209</v>
      </c>
      <c r="J38" s="49" t="n">
        <f aca="false">TRUNC(TRUNC(H38 * I38, 2) + H38, 2)</f>
        <v>0</v>
      </c>
      <c r="K38" s="49" t="n">
        <f aca="false">TRUNC(F38 * J38,2)</f>
        <v>0</v>
      </c>
      <c r="L38" s="50" t="n">
        <f aca="false">IF(H38=0,0,H38/G38-1)*-1</f>
        <v>-0</v>
      </c>
      <c r="M38" s="51" t="n">
        <f aca="false">IF(K38=0,0,K38 / $K$18)</f>
        <v>0</v>
      </c>
    </row>
    <row r="39" s="1" customFormat="true" ht="240.25" hidden="false" customHeight="false" outlineLevel="0" collapsed="false">
      <c r="A39" s="63" t="s">
        <v>234</v>
      </c>
      <c r="B39" s="63" t="s">
        <v>58</v>
      </c>
      <c r="C39" s="63" t="s">
        <v>42</v>
      </c>
      <c r="D39" s="63" t="s">
        <v>59</v>
      </c>
      <c r="E39" s="64" t="s">
        <v>50</v>
      </c>
      <c r="F39" s="65" t="n">
        <v>3</v>
      </c>
      <c r="G39" s="49" t="n">
        <v>980</v>
      </c>
      <c r="H39" s="47"/>
      <c r="I39" s="51" t="n">
        <v>0.209</v>
      </c>
      <c r="J39" s="49" t="n">
        <f aca="false">TRUNC(TRUNC(H39 * I39, 2) + H39, 2)</f>
        <v>0</v>
      </c>
      <c r="K39" s="49" t="n">
        <f aca="false">TRUNC(F39 * J39,2)</f>
        <v>0</v>
      </c>
      <c r="L39" s="50" t="n">
        <f aca="false">IF(H39=0,0,H39/G39-1)*-1</f>
        <v>-0</v>
      </c>
      <c r="M39" s="51" t="n">
        <f aca="false">IF(K39=0,0,K39 / $K$18)</f>
        <v>0</v>
      </c>
    </row>
    <row r="40" s="1" customFormat="true" ht="49.25" hidden="false" customHeight="false" outlineLevel="0" collapsed="false">
      <c r="A40" s="35" t="s">
        <v>235</v>
      </c>
      <c r="B40" s="35" t="s">
        <v>38</v>
      </c>
      <c r="C40" s="35"/>
      <c r="D40" s="35" t="s">
        <v>236</v>
      </c>
      <c r="E40" s="36"/>
      <c r="F40" s="38" t="n">
        <v>1</v>
      </c>
      <c r="G40" s="38"/>
      <c r="H40" s="62"/>
      <c r="I40" s="40"/>
      <c r="J40" s="41" t="n">
        <f aca="false">K41 + K42 + K43 + K44 + K45 + K46</f>
        <v>0</v>
      </c>
      <c r="K40" s="41" t="n">
        <f aca="false">TRUNC(F40 * J40,2)</f>
        <v>0</v>
      </c>
      <c r="L40" s="41"/>
      <c r="M40" s="40" t="n">
        <f aca="false">IF(K40=0,0,K40 / $K$18)</f>
        <v>0</v>
      </c>
    </row>
    <row r="41" s="1" customFormat="true" ht="335.8" hidden="false" customHeight="false" outlineLevel="0" collapsed="false">
      <c r="A41" s="63" t="s">
        <v>237</v>
      </c>
      <c r="B41" s="63" t="s">
        <v>238</v>
      </c>
      <c r="C41" s="63" t="s">
        <v>42</v>
      </c>
      <c r="D41" s="63" t="s">
        <v>239</v>
      </c>
      <c r="E41" s="64" t="s">
        <v>69</v>
      </c>
      <c r="F41" s="65" t="n">
        <v>294.294</v>
      </c>
      <c r="G41" s="49" t="n">
        <v>68.4</v>
      </c>
      <c r="H41" s="47"/>
      <c r="I41" s="51"/>
      <c r="J41" s="49" t="n">
        <f aca="false">TRUNC(TRUNC(H41 * $K$17, 2) + H41, 2)</f>
        <v>0</v>
      </c>
      <c r="K41" s="49" t="n">
        <f aca="false">TRUNC(F41 * J41,2)</f>
        <v>0</v>
      </c>
      <c r="L41" s="50" t="n">
        <f aca="false">IF(H41=0,0,H41/G41-1)*-1</f>
        <v>-0</v>
      </c>
      <c r="M41" s="51" t="n">
        <f aca="false">IF(K41=0,0,K41 / $K$18)</f>
        <v>0</v>
      </c>
    </row>
    <row r="42" s="1" customFormat="true" ht="300" hidden="false" customHeight="false" outlineLevel="0" collapsed="false">
      <c r="A42" s="63" t="s">
        <v>240</v>
      </c>
      <c r="B42" s="63" t="s">
        <v>241</v>
      </c>
      <c r="C42" s="63" t="s">
        <v>42</v>
      </c>
      <c r="D42" s="63" t="s">
        <v>242</v>
      </c>
      <c r="E42" s="64" t="s">
        <v>69</v>
      </c>
      <c r="F42" s="65" t="n">
        <v>6.6</v>
      </c>
      <c r="G42" s="49" t="n">
        <v>146.15</v>
      </c>
      <c r="H42" s="47"/>
      <c r="I42" s="51"/>
      <c r="J42" s="49" t="n">
        <f aca="false">TRUNC(TRUNC(H42 * $K$17, 2) + H42, 2)</f>
        <v>0</v>
      </c>
      <c r="K42" s="49" t="n">
        <f aca="false">TRUNC(F42 * J42,2)</f>
        <v>0</v>
      </c>
      <c r="L42" s="50" t="n">
        <f aca="false">IF(H42=0,0,H42/G42-1)*-1</f>
        <v>-0</v>
      </c>
      <c r="M42" s="51" t="n">
        <f aca="false">IF(K42=0,0,K42 / $K$18)</f>
        <v>0</v>
      </c>
    </row>
    <row r="43" s="1" customFormat="true" ht="252.2" hidden="false" customHeight="false" outlineLevel="0" collapsed="false">
      <c r="A43" s="63" t="s">
        <v>243</v>
      </c>
      <c r="B43" s="63" t="s">
        <v>244</v>
      </c>
      <c r="C43" s="63" t="s">
        <v>42</v>
      </c>
      <c r="D43" s="63" t="s">
        <v>245</v>
      </c>
      <c r="E43" s="64" t="s">
        <v>79</v>
      </c>
      <c r="F43" s="65" t="n">
        <v>178.8</v>
      </c>
      <c r="G43" s="49" t="n">
        <v>4.12</v>
      </c>
      <c r="H43" s="47"/>
      <c r="I43" s="51" t="n">
        <v>0.209</v>
      </c>
      <c r="J43" s="49" t="n">
        <f aca="false">TRUNC(TRUNC(H43 * I43, 2) + H43, 2)</f>
        <v>0</v>
      </c>
      <c r="K43" s="49" t="n">
        <f aca="false">TRUNC(F43 * J43,2)</f>
        <v>0</v>
      </c>
      <c r="L43" s="50" t="n">
        <f aca="false">IF(H43=0,0,H43/G43-1)*-1</f>
        <v>-0</v>
      </c>
      <c r="M43" s="51" t="n">
        <f aca="false">IF(K43=0,0,K43 / $K$18)</f>
        <v>0</v>
      </c>
    </row>
    <row r="44" s="1" customFormat="true" ht="144.75" hidden="false" customHeight="false" outlineLevel="0" collapsed="false">
      <c r="A44" s="63" t="s">
        <v>246</v>
      </c>
      <c r="B44" s="63" t="s">
        <v>92</v>
      </c>
      <c r="C44" s="63" t="s">
        <v>42</v>
      </c>
      <c r="D44" s="63" t="s">
        <v>93</v>
      </c>
      <c r="E44" s="64" t="s">
        <v>79</v>
      </c>
      <c r="F44" s="65" t="n">
        <v>178.8</v>
      </c>
      <c r="G44" s="49" t="n">
        <v>3.35</v>
      </c>
      <c r="H44" s="47"/>
      <c r="I44" s="51" t="n">
        <v>0.209</v>
      </c>
      <c r="J44" s="49" t="n">
        <f aca="false">TRUNC(TRUNC(H44 * I44, 2) + H44, 2)</f>
        <v>0</v>
      </c>
      <c r="K44" s="49" t="n">
        <f aca="false">TRUNC(F44 * J44,2)</f>
        <v>0</v>
      </c>
      <c r="L44" s="50" t="n">
        <f aca="false">IF(H44=0,0,H44/G44-1)*-1</f>
        <v>-0</v>
      </c>
      <c r="M44" s="51" t="n">
        <f aca="false">IF(K44=0,0,K44 / $K$18)</f>
        <v>0</v>
      </c>
    </row>
    <row r="45" s="1" customFormat="true" ht="252.2" hidden="false" customHeight="false" outlineLevel="0" collapsed="false">
      <c r="A45" s="63" t="s">
        <v>247</v>
      </c>
      <c r="B45" s="63" t="s">
        <v>248</v>
      </c>
      <c r="C45" s="63" t="s">
        <v>42</v>
      </c>
      <c r="D45" s="63" t="s">
        <v>249</v>
      </c>
      <c r="E45" s="64" t="s">
        <v>250</v>
      </c>
      <c r="F45" s="65" t="n">
        <v>4470</v>
      </c>
      <c r="G45" s="49" t="n">
        <v>1.81</v>
      </c>
      <c r="H45" s="47"/>
      <c r="I45" s="51" t="n">
        <v>0.209</v>
      </c>
      <c r="J45" s="49" t="n">
        <f aca="false">TRUNC(TRUNC(H45 * I45, 2) + H45, 2)</f>
        <v>0</v>
      </c>
      <c r="K45" s="49" t="n">
        <f aca="false">TRUNC(F45 * J45,2)</f>
        <v>0</v>
      </c>
      <c r="L45" s="50" t="n">
        <f aca="false">IF(H45=0,0,H45/G45-1)*-1</f>
        <v>-0</v>
      </c>
      <c r="M45" s="51" t="n">
        <f aca="false">IF(K45=0,0,K45 / $K$18)</f>
        <v>0</v>
      </c>
    </row>
    <row r="46" s="1" customFormat="true" ht="228.35" hidden="false" customHeight="false" outlineLevel="0" collapsed="false">
      <c r="A46" s="63" t="s">
        <v>251</v>
      </c>
      <c r="B46" s="63" t="s">
        <v>252</v>
      </c>
      <c r="C46" s="63" t="s">
        <v>42</v>
      </c>
      <c r="D46" s="63" t="s">
        <v>253</v>
      </c>
      <c r="E46" s="64" t="s">
        <v>69</v>
      </c>
      <c r="F46" s="65" t="n">
        <v>156.5</v>
      </c>
      <c r="G46" s="49" t="n">
        <v>5.87</v>
      </c>
      <c r="H46" s="47"/>
      <c r="I46" s="51" t="n">
        <v>0.209</v>
      </c>
      <c r="J46" s="49" t="n">
        <f aca="false">TRUNC(TRUNC(H46 * I46, 2) + H46, 2)</f>
        <v>0</v>
      </c>
      <c r="K46" s="49" t="n">
        <f aca="false">TRUNC(F46 * J46,2)</f>
        <v>0</v>
      </c>
      <c r="L46" s="50" t="n">
        <f aca="false">IF(H46=0,0,H46/G46-1)*-1</f>
        <v>-0</v>
      </c>
      <c r="M46" s="51" t="n">
        <f aca="false">IF(K46=0,0,K46 / $K$18)</f>
        <v>0</v>
      </c>
    </row>
    <row r="47" s="1" customFormat="true" ht="25.35" hidden="false" customHeight="false" outlineLevel="0" collapsed="false">
      <c r="A47" s="35" t="s">
        <v>45</v>
      </c>
      <c r="B47" s="35" t="s">
        <v>38</v>
      </c>
      <c r="C47" s="35"/>
      <c r="D47" s="35" t="s">
        <v>254</v>
      </c>
      <c r="E47" s="36"/>
      <c r="F47" s="38" t="n">
        <v>1</v>
      </c>
      <c r="G47" s="38"/>
      <c r="H47" s="62"/>
      <c r="I47" s="40"/>
      <c r="J47" s="41" t="n">
        <f aca="false">K48 + K58 + K64</f>
        <v>0</v>
      </c>
      <c r="K47" s="41" t="n">
        <f aca="false">TRUNC(F47 * J47,2)</f>
        <v>0</v>
      </c>
      <c r="L47" s="41"/>
      <c r="M47" s="40" t="n">
        <f aca="false">IF(K47=0,0,K47 / $K$18)</f>
        <v>0</v>
      </c>
    </row>
    <row r="48" s="1" customFormat="true" ht="25.35" hidden="false" customHeight="false" outlineLevel="0" collapsed="false">
      <c r="A48" s="35" t="s">
        <v>47</v>
      </c>
      <c r="B48" s="35" t="s">
        <v>38</v>
      </c>
      <c r="C48" s="35"/>
      <c r="D48" s="35" t="s">
        <v>255</v>
      </c>
      <c r="E48" s="36"/>
      <c r="F48" s="38" t="n">
        <v>1</v>
      </c>
      <c r="G48" s="38"/>
      <c r="H48" s="62"/>
      <c r="I48" s="40"/>
      <c r="J48" s="41" t="n">
        <f aca="false">K49 + K50 + K51 + K52 + K53 + K54 + K55 + K56 + K57</f>
        <v>0</v>
      </c>
      <c r="K48" s="41" t="n">
        <f aca="false">TRUNC(F48 * J48,2)</f>
        <v>0</v>
      </c>
      <c r="L48" s="41"/>
      <c r="M48" s="40" t="n">
        <f aca="false">IF(K48=0,0,K48 / $K$18)</f>
        <v>0</v>
      </c>
    </row>
    <row r="49" s="1" customFormat="true" ht="180.55" hidden="false" customHeight="false" outlineLevel="0" collapsed="false">
      <c r="A49" s="66" t="s">
        <v>256</v>
      </c>
      <c r="B49" s="66" t="s">
        <v>257</v>
      </c>
      <c r="C49" s="66" t="s">
        <v>42</v>
      </c>
      <c r="D49" s="66" t="s">
        <v>258</v>
      </c>
      <c r="E49" s="67" t="s">
        <v>79</v>
      </c>
      <c r="F49" s="65" t="n">
        <v>3.39</v>
      </c>
      <c r="G49" s="49" t="n">
        <v>742.5</v>
      </c>
      <c r="H49" s="47"/>
      <c r="I49" s="51" t="n">
        <v>0.209</v>
      </c>
      <c r="J49" s="49" t="n">
        <f aca="false">TRUNC(TRUNC(H49 * I49, 2) + H49, 2)</f>
        <v>0</v>
      </c>
      <c r="K49" s="49" t="n">
        <f aca="false">TRUNC(F49 * J49,2)</f>
        <v>0</v>
      </c>
      <c r="L49" s="50" t="n">
        <f aca="false">IF(H49=0,0,H49/G49-1)*-1</f>
        <v>-0</v>
      </c>
      <c r="M49" s="51" t="n">
        <f aca="false">IF(K49=0,0,K49 / $K$18)</f>
        <v>0</v>
      </c>
    </row>
    <row r="50" s="1" customFormat="true" ht="73.1" hidden="false" customHeight="false" outlineLevel="0" collapsed="false">
      <c r="A50" s="66" t="s">
        <v>259</v>
      </c>
      <c r="B50" s="66" t="s">
        <v>260</v>
      </c>
      <c r="C50" s="66" t="s">
        <v>107</v>
      </c>
      <c r="D50" s="66" t="s">
        <v>261</v>
      </c>
      <c r="E50" s="67" t="s">
        <v>79</v>
      </c>
      <c r="F50" s="65" t="n">
        <v>7.825</v>
      </c>
      <c r="G50" s="49" t="n">
        <v>259.76</v>
      </c>
      <c r="H50" s="47"/>
      <c r="I50" s="68"/>
      <c r="J50" s="49" t="n">
        <f aca="false">TRUNC(TRUNC(H50 * $K$17, 2) + H50, 2)</f>
        <v>0</v>
      </c>
      <c r="K50" s="49" t="n">
        <f aca="false">TRUNC(F50 * J50,2)</f>
        <v>0</v>
      </c>
      <c r="L50" s="50" t="n">
        <f aca="false">IF(H50=0,0,H50/G50-1)*-1</f>
        <v>-0</v>
      </c>
      <c r="M50" s="51" t="n">
        <f aca="false">IF(K50=0,0,K50 / $K$18)</f>
        <v>0</v>
      </c>
    </row>
    <row r="51" s="1" customFormat="true" ht="97" hidden="false" customHeight="false" outlineLevel="0" collapsed="false">
      <c r="A51" s="66" t="s">
        <v>262</v>
      </c>
      <c r="B51" s="66" t="s">
        <v>263</v>
      </c>
      <c r="C51" s="66" t="s">
        <v>42</v>
      </c>
      <c r="D51" s="66" t="s">
        <v>264</v>
      </c>
      <c r="E51" s="67" t="s">
        <v>69</v>
      </c>
      <c r="F51" s="65" t="n">
        <v>156.5</v>
      </c>
      <c r="G51" s="49" t="n">
        <v>3.74</v>
      </c>
      <c r="H51" s="47"/>
      <c r="I51" s="68"/>
      <c r="J51" s="49" t="n">
        <f aca="false">TRUNC(TRUNC(H51 * $K$17, 2) + H51, 2)</f>
        <v>0</v>
      </c>
      <c r="K51" s="49" t="n">
        <f aca="false">TRUNC(F51 * J51,2)</f>
        <v>0</v>
      </c>
      <c r="L51" s="50" t="n">
        <f aca="false">IF(H51=0,0,H51/G51-1)*-1</f>
        <v>-0</v>
      </c>
      <c r="M51" s="51" t="n">
        <f aca="false">IF(K51=0,0,K51 / $K$18)</f>
        <v>0</v>
      </c>
    </row>
    <row r="52" s="1" customFormat="true" ht="192.5" hidden="false" customHeight="false" outlineLevel="0" collapsed="false">
      <c r="A52" s="66" t="s">
        <v>265</v>
      </c>
      <c r="B52" s="66" t="s">
        <v>266</v>
      </c>
      <c r="C52" s="66" t="s">
        <v>42</v>
      </c>
      <c r="D52" s="66" t="s">
        <v>267</v>
      </c>
      <c r="E52" s="67" t="s">
        <v>65</v>
      </c>
      <c r="F52" s="65" t="n">
        <v>57.4</v>
      </c>
      <c r="G52" s="49" t="n">
        <v>14.09</v>
      </c>
      <c r="H52" s="47"/>
      <c r="I52" s="68"/>
      <c r="J52" s="49" t="n">
        <f aca="false">TRUNC(TRUNC(H52 * $K$17, 2) + H52, 2)</f>
        <v>0</v>
      </c>
      <c r="K52" s="49" t="n">
        <f aca="false">TRUNC(F52 * J52,2)</f>
        <v>0</v>
      </c>
      <c r="L52" s="50" t="n">
        <f aca="false">IF(H52=0,0,H52/G52-1)*-1</f>
        <v>-0</v>
      </c>
      <c r="M52" s="51" t="n">
        <f aca="false">IF(K52=0,0,K52 / $K$18)</f>
        <v>0</v>
      </c>
    </row>
    <row r="53" s="1" customFormat="true" ht="192.5" hidden="false" customHeight="false" outlineLevel="0" collapsed="false">
      <c r="A53" s="66" t="s">
        <v>268</v>
      </c>
      <c r="B53" s="66" t="s">
        <v>266</v>
      </c>
      <c r="C53" s="66" t="s">
        <v>42</v>
      </c>
      <c r="D53" s="66" t="s">
        <v>269</v>
      </c>
      <c r="E53" s="67" t="s">
        <v>65</v>
      </c>
      <c r="F53" s="65" t="n">
        <v>169.26</v>
      </c>
      <c r="G53" s="49" t="n">
        <v>14.09</v>
      </c>
      <c r="H53" s="47"/>
      <c r="I53" s="68"/>
      <c r="J53" s="49" t="n">
        <f aca="false">TRUNC(TRUNC(H53 * $K$17, 2) + H53, 2)</f>
        <v>0</v>
      </c>
      <c r="K53" s="49" t="n">
        <f aca="false">TRUNC(F53 * J53,2)</f>
        <v>0</v>
      </c>
      <c r="L53" s="50" t="n">
        <f aca="false">IF(H53=0,0,H53/G53-1)*-1</f>
        <v>-0</v>
      </c>
      <c r="M53" s="51" t="n">
        <f aca="false">IF(K53=0,0,K53 / $K$18)</f>
        <v>0</v>
      </c>
    </row>
    <row r="54" s="1" customFormat="true" ht="61.15" hidden="false" customHeight="false" outlineLevel="0" collapsed="false">
      <c r="A54" s="69" t="s">
        <v>270</v>
      </c>
      <c r="B54" s="69" t="s">
        <v>271</v>
      </c>
      <c r="C54" s="69" t="s">
        <v>107</v>
      </c>
      <c r="D54" s="69" t="s">
        <v>272</v>
      </c>
      <c r="E54" s="70" t="s">
        <v>83</v>
      </c>
      <c r="F54" s="71" t="n">
        <v>2100</v>
      </c>
      <c r="G54" s="72" t="n">
        <v>0.1</v>
      </c>
      <c r="H54" s="73"/>
      <c r="I54" s="74" t="n">
        <v>0.1524</v>
      </c>
      <c r="J54" s="72" t="n">
        <f aca="false">TRUNC(TRUNC(H54 * I54, 2) + H54, 2)</f>
        <v>0</v>
      </c>
      <c r="K54" s="72" t="n">
        <f aca="false">TRUNC(F54 * J54,2)</f>
        <v>0</v>
      </c>
      <c r="L54" s="75" t="n">
        <f aca="false">IF(H54=0,0,H54/G54-1)*-1</f>
        <v>-0</v>
      </c>
      <c r="M54" s="74" t="n">
        <f aca="false">IF(K54=0,0,K54 / $K$18)</f>
        <v>0</v>
      </c>
    </row>
    <row r="55" s="1" customFormat="true" ht="120.85" hidden="false" customHeight="false" outlineLevel="0" collapsed="false">
      <c r="A55" s="69" t="s">
        <v>273</v>
      </c>
      <c r="B55" s="69" t="s">
        <v>274</v>
      </c>
      <c r="C55" s="69" t="s">
        <v>275</v>
      </c>
      <c r="D55" s="69" t="s">
        <v>276</v>
      </c>
      <c r="E55" s="70" t="s">
        <v>83</v>
      </c>
      <c r="F55" s="71" t="n">
        <v>650</v>
      </c>
      <c r="G55" s="72" t="n">
        <v>1.42</v>
      </c>
      <c r="H55" s="73"/>
      <c r="I55" s="74" t="n">
        <v>0.1524</v>
      </c>
      <c r="J55" s="72" t="n">
        <f aca="false">TRUNC(TRUNC(H55 * I55, 2) + H55, 2)</f>
        <v>0</v>
      </c>
      <c r="K55" s="72" t="n">
        <f aca="false">TRUNC(F55 * J55,2)</f>
        <v>0</v>
      </c>
      <c r="L55" s="75" t="n">
        <f aca="false">IF(H55=0,0,H55/G55-1)*-1</f>
        <v>-0</v>
      </c>
      <c r="M55" s="74" t="n">
        <f aca="false">IF(K55=0,0,K55 / $K$18)</f>
        <v>0</v>
      </c>
    </row>
    <row r="56" s="1" customFormat="true" ht="25.35" hidden="false" customHeight="false" outlineLevel="0" collapsed="false">
      <c r="A56" s="69" t="s">
        <v>277</v>
      </c>
      <c r="B56" s="69" t="s">
        <v>278</v>
      </c>
      <c r="C56" s="69" t="s">
        <v>279</v>
      </c>
      <c r="D56" s="69" t="s">
        <v>280</v>
      </c>
      <c r="E56" s="70" t="s">
        <v>44</v>
      </c>
      <c r="F56" s="71" t="n">
        <v>650</v>
      </c>
      <c r="G56" s="72" t="n">
        <v>0.15</v>
      </c>
      <c r="H56" s="73"/>
      <c r="I56" s="74" t="n">
        <v>0.1524</v>
      </c>
      <c r="J56" s="72" t="n">
        <f aca="false">TRUNC(TRUNC(H56 * I56, 2) + H56, 2)</f>
        <v>0</v>
      </c>
      <c r="K56" s="72" t="n">
        <f aca="false">TRUNC(F56 * J56,2)</f>
        <v>0</v>
      </c>
      <c r="L56" s="75" t="n">
        <f aca="false">IF(H56=0,0,H56/G56-1)*-1</f>
        <v>-0</v>
      </c>
      <c r="M56" s="74" t="n">
        <f aca="false">IF(K56=0,0,K56 / $K$18)</f>
        <v>0</v>
      </c>
    </row>
    <row r="57" s="1" customFormat="true" ht="144.75" hidden="false" customHeight="false" outlineLevel="0" collapsed="false">
      <c r="A57" s="69" t="s">
        <v>281</v>
      </c>
      <c r="B57" s="69" t="s">
        <v>282</v>
      </c>
      <c r="C57" s="69" t="s">
        <v>42</v>
      </c>
      <c r="D57" s="69" t="s">
        <v>283</v>
      </c>
      <c r="E57" s="70" t="s">
        <v>44</v>
      </c>
      <c r="F57" s="71" t="n">
        <v>350</v>
      </c>
      <c r="G57" s="72" t="n">
        <v>0.96</v>
      </c>
      <c r="H57" s="73"/>
      <c r="I57" s="74" t="n">
        <v>0.1524</v>
      </c>
      <c r="J57" s="72" t="n">
        <f aca="false">TRUNC(TRUNC(H57 * I57, 2) + H57, 2)</f>
        <v>0</v>
      </c>
      <c r="K57" s="72" t="n">
        <f aca="false">TRUNC(F57 * J57,2)</f>
        <v>0</v>
      </c>
      <c r="L57" s="75" t="n">
        <f aca="false">IF(H57=0,0,H57/G57-1)*-1</f>
        <v>-0</v>
      </c>
      <c r="M57" s="74" t="n">
        <f aca="false">IF(K57=0,0,K57 / $K$18)</f>
        <v>0</v>
      </c>
    </row>
    <row r="58" s="1" customFormat="true" ht="25.35" hidden="false" customHeight="false" outlineLevel="0" collapsed="false">
      <c r="A58" s="35" t="s">
        <v>51</v>
      </c>
      <c r="B58" s="35" t="s">
        <v>38</v>
      </c>
      <c r="C58" s="35"/>
      <c r="D58" s="35" t="s">
        <v>284</v>
      </c>
      <c r="E58" s="36"/>
      <c r="F58" s="38" t="n">
        <v>1</v>
      </c>
      <c r="G58" s="38"/>
      <c r="H58" s="62"/>
      <c r="I58" s="40"/>
      <c r="J58" s="41" t="n">
        <f aca="false">K59 + K60 + K61 + K62 + K63</f>
        <v>0</v>
      </c>
      <c r="K58" s="41" t="n">
        <f aca="false">TRUNC(F58 * J58,2)</f>
        <v>0</v>
      </c>
      <c r="L58" s="76"/>
      <c r="M58" s="40" t="n">
        <f aca="false">IF(K58=0,0,K58 / $K$18)</f>
        <v>0</v>
      </c>
    </row>
    <row r="59" s="1" customFormat="true" ht="132.8" hidden="false" customHeight="false" outlineLevel="0" collapsed="false">
      <c r="A59" s="69" t="s">
        <v>285</v>
      </c>
      <c r="B59" s="69" t="s">
        <v>286</v>
      </c>
      <c r="C59" s="69" t="s">
        <v>107</v>
      </c>
      <c r="D59" s="69" t="s">
        <v>287</v>
      </c>
      <c r="E59" s="70" t="s">
        <v>69</v>
      </c>
      <c r="F59" s="71" t="n">
        <v>156.5</v>
      </c>
      <c r="G59" s="72" t="n">
        <v>180</v>
      </c>
      <c r="H59" s="73"/>
      <c r="I59" s="74" t="n">
        <v>0.1524</v>
      </c>
      <c r="J59" s="72" t="n">
        <f aca="false">TRUNC(TRUNC(H59 * I59, 2) + H59, 2)</f>
        <v>0</v>
      </c>
      <c r="K59" s="72" t="n">
        <f aca="false">TRUNC(F59 * J59,2)</f>
        <v>0</v>
      </c>
      <c r="L59" s="75" t="n">
        <f aca="false">IF(H59=0,0,H59/G59-1)*-1</f>
        <v>-0</v>
      </c>
      <c r="M59" s="74" t="n">
        <f aca="false">IF(K59=0,0,K59 / $K$18)</f>
        <v>0</v>
      </c>
    </row>
    <row r="60" s="1" customFormat="true" ht="108.95" hidden="false" customHeight="false" outlineLevel="0" collapsed="false">
      <c r="A60" s="69" t="s">
        <v>288</v>
      </c>
      <c r="B60" s="69" t="s">
        <v>286</v>
      </c>
      <c r="C60" s="69" t="s">
        <v>107</v>
      </c>
      <c r="D60" s="69" t="s">
        <v>289</v>
      </c>
      <c r="E60" s="70" t="s">
        <v>69</v>
      </c>
      <c r="F60" s="71" t="n">
        <v>5.9325</v>
      </c>
      <c r="G60" s="72" t="n">
        <v>180</v>
      </c>
      <c r="H60" s="73"/>
      <c r="I60" s="74" t="n">
        <v>0.1524</v>
      </c>
      <c r="J60" s="72" t="n">
        <f aca="false">TRUNC(TRUNC(H60 * I60, 2) + H60, 2)</f>
        <v>0</v>
      </c>
      <c r="K60" s="72" t="n">
        <f aca="false">TRUNC(F60 * J60,2)</f>
        <v>0</v>
      </c>
      <c r="L60" s="75" t="n">
        <f aca="false">IF(H60=0,0,H60/G60-1)*-1</f>
        <v>-0</v>
      </c>
      <c r="M60" s="74" t="n">
        <f aca="false">IF(K60=0,0,K60 / $K$18)</f>
        <v>0</v>
      </c>
    </row>
    <row r="61" s="1" customFormat="true" ht="73.1" hidden="false" customHeight="false" outlineLevel="0" collapsed="false">
      <c r="A61" s="66" t="s">
        <v>290</v>
      </c>
      <c r="B61" s="66" t="s">
        <v>291</v>
      </c>
      <c r="C61" s="66" t="s">
        <v>275</v>
      </c>
      <c r="D61" s="66" t="s">
        <v>292</v>
      </c>
      <c r="E61" s="67" t="s">
        <v>293</v>
      </c>
      <c r="F61" s="65" t="n">
        <v>1</v>
      </c>
      <c r="G61" s="49" t="n">
        <v>4455.37</v>
      </c>
      <c r="H61" s="47"/>
      <c r="I61" s="68"/>
      <c r="J61" s="49" t="n">
        <f aca="false">TRUNC(TRUNC(H61 * $K$17, 2) + H61, 2)</f>
        <v>0</v>
      </c>
      <c r="K61" s="49" t="n">
        <f aca="false">TRUNC(F61 * J61,2)</f>
        <v>0</v>
      </c>
      <c r="L61" s="50" t="n">
        <f aca="false">IF(H61=0,0,H61/G61-1)*-1</f>
        <v>-0</v>
      </c>
      <c r="M61" s="51" t="n">
        <f aca="false">IF(K61=0,0,K61 / $K$18)</f>
        <v>0</v>
      </c>
    </row>
    <row r="62" s="1" customFormat="true" ht="73.1" hidden="false" customHeight="false" outlineLevel="0" collapsed="false">
      <c r="A62" s="63" t="s">
        <v>294</v>
      </c>
      <c r="B62" s="63" t="s">
        <v>295</v>
      </c>
      <c r="C62" s="63" t="s">
        <v>275</v>
      </c>
      <c r="D62" s="63" t="s">
        <v>296</v>
      </c>
      <c r="E62" s="64" t="s">
        <v>293</v>
      </c>
      <c r="F62" s="65" t="n">
        <v>1</v>
      </c>
      <c r="G62" s="49" t="n">
        <v>4062.64</v>
      </c>
      <c r="H62" s="77"/>
      <c r="I62" s="68"/>
      <c r="J62" s="49" t="n">
        <f aca="false">TRUNC(TRUNC(H62 * $K$17, 2) + H62, 2)</f>
        <v>0</v>
      </c>
      <c r="K62" s="49" t="n">
        <f aca="false">TRUNC(F62 * J62,2)</f>
        <v>0</v>
      </c>
      <c r="L62" s="50" t="n">
        <f aca="false">IF(H62=0,0,H62/G62-1)*-1</f>
        <v>-0</v>
      </c>
      <c r="M62" s="51" t="n">
        <f aca="false">IF(K62=0,0,K62 / $K$18)</f>
        <v>0</v>
      </c>
    </row>
    <row r="63" s="1" customFormat="true" ht="132.8" hidden="false" customHeight="false" outlineLevel="0" collapsed="false">
      <c r="A63" s="66" t="s">
        <v>297</v>
      </c>
      <c r="B63" s="66" t="s">
        <v>298</v>
      </c>
      <c r="C63" s="66" t="s">
        <v>275</v>
      </c>
      <c r="D63" s="66" t="s">
        <v>299</v>
      </c>
      <c r="E63" s="67" t="s">
        <v>69</v>
      </c>
      <c r="F63" s="65" t="n">
        <v>407.5478</v>
      </c>
      <c r="G63" s="49" t="n">
        <v>21.87</v>
      </c>
      <c r="H63" s="47"/>
      <c r="I63" s="68"/>
      <c r="J63" s="49" t="n">
        <f aca="false">TRUNC(TRUNC(H63 * $K$17, 2) + H63, 2)</f>
        <v>0</v>
      </c>
      <c r="K63" s="49" t="n">
        <f aca="false">TRUNC(F63 * J63,2)</f>
        <v>0</v>
      </c>
      <c r="L63" s="50" t="n">
        <f aca="false">IF(H63=0,0,H63/G63-1)*-1</f>
        <v>-0</v>
      </c>
      <c r="M63" s="51" t="n">
        <f aca="false">IF(K63=0,0,K63 / $K$18)</f>
        <v>0</v>
      </c>
    </row>
    <row r="64" s="1" customFormat="true" ht="25.35" hidden="false" customHeight="false" outlineLevel="0" collapsed="false">
      <c r="A64" s="35" t="s">
        <v>54</v>
      </c>
      <c r="B64" s="35" t="s">
        <v>38</v>
      </c>
      <c r="C64" s="35"/>
      <c r="D64" s="35" t="s">
        <v>300</v>
      </c>
      <c r="E64" s="36"/>
      <c r="F64" s="38" t="n">
        <v>1</v>
      </c>
      <c r="G64" s="38"/>
      <c r="H64" s="62"/>
      <c r="I64" s="40"/>
      <c r="J64" s="41" t="n">
        <f aca="false">K65 + K66 + K67 + K68 + K69 + K70 + K71 + K72 + K73</f>
        <v>0</v>
      </c>
      <c r="K64" s="41" t="n">
        <f aca="false">TRUNC(F64 * J64,2)</f>
        <v>0</v>
      </c>
      <c r="L64" s="41"/>
      <c r="M64" s="40" t="n">
        <f aca="false">IF(K64=0,0,K64 / $K$18)</f>
        <v>0</v>
      </c>
    </row>
    <row r="65" s="1" customFormat="true" ht="180.55" hidden="false" customHeight="false" outlineLevel="0" collapsed="false">
      <c r="A65" s="66" t="s">
        <v>301</v>
      </c>
      <c r="B65" s="66" t="s">
        <v>257</v>
      </c>
      <c r="C65" s="66" t="s">
        <v>42</v>
      </c>
      <c r="D65" s="66" t="s">
        <v>258</v>
      </c>
      <c r="E65" s="67" t="s">
        <v>79</v>
      </c>
      <c r="F65" s="65" t="n">
        <v>2.48</v>
      </c>
      <c r="G65" s="49" t="n">
        <v>742.5</v>
      </c>
      <c r="H65" s="47"/>
      <c r="I65" s="51" t="n">
        <v>0.209</v>
      </c>
      <c r="J65" s="49" t="n">
        <f aca="false">TRUNC(TRUNC(H65 * I65, 2) + H65, 2)</f>
        <v>0</v>
      </c>
      <c r="K65" s="49" t="n">
        <f aca="false">TRUNC(F65 * J65,2)</f>
        <v>0</v>
      </c>
      <c r="L65" s="50" t="n">
        <f aca="false">IF(H65=0,0,H65/G65-1)*-1</f>
        <v>-0</v>
      </c>
      <c r="M65" s="51" t="n">
        <f aca="false">IF(K65=0,0,K65 / $K$18)</f>
        <v>0</v>
      </c>
    </row>
    <row r="66" s="1" customFormat="true" ht="228.35" hidden="false" customHeight="false" outlineLevel="0" collapsed="false">
      <c r="A66" s="69" t="s">
        <v>302</v>
      </c>
      <c r="B66" s="69" t="s">
        <v>303</v>
      </c>
      <c r="C66" s="69" t="s">
        <v>42</v>
      </c>
      <c r="D66" s="69" t="s">
        <v>304</v>
      </c>
      <c r="E66" s="70" t="s">
        <v>44</v>
      </c>
      <c r="F66" s="71" t="n">
        <v>140</v>
      </c>
      <c r="G66" s="72" t="n">
        <v>5.59</v>
      </c>
      <c r="H66" s="73"/>
      <c r="I66" s="74" t="n">
        <v>0.1524</v>
      </c>
      <c r="J66" s="72" t="n">
        <f aca="false">TRUNC(TRUNC(H66 * I66, 2) + H66, 2)</f>
        <v>0</v>
      </c>
      <c r="K66" s="72" t="n">
        <f aca="false">TRUNC(F66 * J66,2)</f>
        <v>0</v>
      </c>
      <c r="L66" s="75" t="n">
        <f aca="false">IF(H66=0,0,H66/G66-1)*-1</f>
        <v>-0</v>
      </c>
      <c r="M66" s="74" t="n">
        <f aca="false">IF(K66=0,0,K66 / $K$18)</f>
        <v>0</v>
      </c>
    </row>
    <row r="67" s="1" customFormat="true" ht="85.05" hidden="false" customHeight="false" outlineLevel="0" collapsed="false">
      <c r="A67" s="69" t="s">
        <v>305</v>
      </c>
      <c r="B67" s="69" t="s">
        <v>306</v>
      </c>
      <c r="C67" s="69" t="s">
        <v>107</v>
      </c>
      <c r="D67" s="69" t="s">
        <v>307</v>
      </c>
      <c r="E67" s="70" t="s">
        <v>83</v>
      </c>
      <c r="F67" s="71" t="n">
        <v>35</v>
      </c>
      <c r="G67" s="72" t="n">
        <v>3.59</v>
      </c>
      <c r="H67" s="73"/>
      <c r="I67" s="74" t="n">
        <v>0.1524</v>
      </c>
      <c r="J67" s="72" t="n">
        <f aca="false">TRUNC(TRUNC(H67 * I67, 2) + H67, 2)</f>
        <v>0</v>
      </c>
      <c r="K67" s="72" t="n">
        <f aca="false">TRUNC(F67 * J67,2)</f>
        <v>0</v>
      </c>
      <c r="L67" s="75" t="n">
        <f aca="false">IF(H67=0,0,H67/G67-1)*-1</f>
        <v>-0</v>
      </c>
      <c r="M67" s="74" t="n">
        <f aca="false">IF(K67=0,0,K67 / $K$18)</f>
        <v>0</v>
      </c>
    </row>
    <row r="68" s="1" customFormat="true" ht="240.25" hidden="false" customHeight="false" outlineLevel="0" collapsed="false">
      <c r="A68" s="63" t="s">
        <v>308</v>
      </c>
      <c r="B68" s="63" t="s">
        <v>309</v>
      </c>
      <c r="C68" s="63" t="s">
        <v>42</v>
      </c>
      <c r="D68" s="63" t="s">
        <v>310</v>
      </c>
      <c r="E68" s="64" t="s">
        <v>65</v>
      </c>
      <c r="F68" s="65" t="n">
        <v>73.37</v>
      </c>
      <c r="G68" s="49" t="n">
        <v>30.06</v>
      </c>
      <c r="H68" s="47"/>
      <c r="I68" s="51"/>
      <c r="J68" s="49" t="n">
        <f aca="false">TRUNC(TRUNC(H68 * $K$17, 2) + H68, 2)</f>
        <v>0</v>
      </c>
      <c r="K68" s="49" t="n">
        <f aca="false">TRUNC(F68 * J68,2)</f>
        <v>0</v>
      </c>
      <c r="L68" s="50" t="n">
        <f aca="false">IF(H68=0,0,H68/G68-1)*-1</f>
        <v>-0</v>
      </c>
      <c r="M68" s="51" t="n">
        <f aca="false">IF(K68=0,0,K68 / $K$18)</f>
        <v>0</v>
      </c>
    </row>
    <row r="69" s="1" customFormat="true" ht="73.1" hidden="false" customHeight="false" outlineLevel="0" collapsed="false">
      <c r="A69" s="63" t="s">
        <v>311</v>
      </c>
      <c r="B69" s="63" t="s">
        <v>312</v>
      </c>
      <c r="C69" s="63" t="s">
        <v>279</v>
      </c>
      <c r="D69" s="63" t="s">
        <v>313</v>
      </c>
      <c r="E69" s="64" t="s">
        <v>314</v>
      </c>
      <c r="F69" s="65" t="n">
        <v>544.04</v>
      </c>
      <c r="G69" s="49" t="n">
        <v>8</v>
      </c>
      <c r="H69" s="47"/>
      <c r="I69" s="51"/>
      <c r="J69" s="49" t="n">
        <f aca="false">TRUNC(TRUNC(H69 * $K$17, 2) + H69, 2)</f>
        <v>0</v>
      </c>
      <c r="K69" s="49" t="n">
        <f aca="false">TRUNC(F69 * J69,2)</f>
        <v>0</v>
      </c>
      <c r="L69" s="50" t="n">
        <f aca="false">IF(H69=0,0,H69/G69-1)*-1</f>
        <v>-0</v>
      </c>
      <c r="M69" s="51" t="n">
        <f aca="false">IF(K69=0,0,K69 / $K$18)</f>
        <v>0</v>
      </c>
    </row>
    <row r="70" s="1" customFormat="true" ht="49.25" hidden="false" customHeight="false" outlineLevel="0" collapsed="false">
      <c r="A70" s="69" t="s">
        <v>315</v>
      </c>
      <c r="B70" s="69" t="s">
        <v>316</v>
      </c>
      <c r="C70" s="69" t="s">
        <v>279</v>
      </c>
      <c r="D70" s="69" t="s">
        <v>317</v>
      </c>
      <c r="E70" s="70" t="s">
        <v>44</v>
      </c>
      <c r="F70" s="71" t="n">
        <v>70</v>
      </c>
      <c r="G70" s="72" t="n">
        <v>2.08</v>
      </c>
      <c r="H70" s="73"/>
      <c r="I70" s="74" t="n">
        <v>0.1524</v>
      </c>
      <c r="J70" s="72" t="n">
        <f aca="false">TRUNC(TRUNC(H70 * I70, 2) + H70, 2)</f>
        <v>0</v>
      </c>
      <c r="K70" s="72" t="n">
        <f aca="false">TRUNC(F70 * J70,2)</f>
        <v>0</v>
      </c>
      <c r="L70" s="75" t="n">
        <f aca="false">IF(H70=0,0,H70/G70-1)*-1</f>
        <v>-0</v>
      </c>
      <c r="M70" s="74" t="n">
        <f aca="false">IF(K70=0,0,K70 / $K$18)</f>
        <v>0</v>
      </c>
    </row>
    <row r="71" s="1" customFormat="true" ht="61.15" hidden="false" customHeight="false" outlineLevel="0" collapsed="false">
      <c r="A71" s="69" t="s">
        <v>318</v>
      </c>
      <c r="B71" s="69" t="s">
        <v>271</v>
      </c>
      <c r="C71" s="69" t="s">
        <v>107</v>
      </c>
      <c r="D71" s="69" t="s">
        <v>272</v>
      </c>
      <c r="E71" s="70" t="s">
        <v>83</v>
      </c>
      <c r="F71" s="71" t="n">
        <v>58</v>
      </c>
      <c r="G71" s="72" t="n">
        <v>0.1</v>
      </c>
      <c r="H71" s="73"/>
      <c r="I71" s="74" t="n">
        <v>0.1524</v>
      </c>
      <c r="J71" s="72" t="n">
        <f aca="false">TRUNC(TRUNC(H71 * I71, 2) + H71, 2)</f>
        <v>0</v>
      </c>
      <c r="K71" s="72" t="n">
        <f aca="false">TRUNC(F71 * J71,2)</f>
        <v>0</v>
      </c>
      <c r="L71" s="75" t="n">
        <f aca="false">IF(H71=0,0,H71/G71-1)*-1</f>
        <v>-0</v>
      </c>
      <c r="M71" s="74" t="n">
        <f aca="false">IF(K71=0,0,K71 / $K$18)</f>
        <v>0</v>
      </c>
    </row>
    <row r="72" s="1" customFormat="true" ht="252.2" hidden="false" customHeight="false" outlineLevel="0" collapsed="false">
      <c r="A72" s="63" t="s">
        <v>319</v>
      </c>
      <c r="B72" s="63" t="s">
        <v>309</v>
      </c>
      <c r="C72" s="63" t="s">
        <v>42</v>
      </c>
      <c r="D72" s="63" t="s">
        <v>320</v>
      </c>
      <c r="E72" s="64" t="s">
        <v>65</v>
      </c>
      <c r="F72" s="65" t="n">
        <v>42.72</v>
      </c>
      <c r="G72" s="49" t="n">
        <v>30.06</v>
      </c>
      <c r="H72" s="47"/>
      <c r="I72" s="51"/>
      <c r="J72" s="49" t="n">
        <f aca="false">TRUNC(TRUNC(H72 * $K$17, 2) + H72, 2)</f>
        <v>0</v>
      </c>
      <c r="K72" s="49" t="n">
        <f aca="false">TRUNC(F72 * J72,2)</f>
        <v>0</v>
      </c>
      <c r="L72" s="50" t="n">
        <f aca="false">IF(H72=0,0,H72/G72-1)*-1</f>
        <v>-0</v>
      </c>
      <c r="M72" s="51" t="n">
        <f aca="false">IF(K72=0,0,K72 / $K$18)</f>
        <v>0</v>
      </c>
    </row>
    <row r="73" s="1" customFormat="true" ht="132.8" hidden="false" customHeight="false" outlineLevel="0" collapsed="false">
      <c r="A73" s="63" t="s">
        <v>321</v>
      </c>
      <c r="B73" s="63" t="s">
        <v>298</v>
      </c>
      <c r="C73" s="63" t="s">
        <v>275</v>
      </c>
      <c r="D73" s="63" t="s">
        <v>299</v>
      </c>
      <c r="E73" s="64" t="s">
        <v>69</v>
      </c>
      <c r="F73" s="65" t="n">
        <v>36.69886</v>
      </c>
      <c r="G73" s="49" t="n">
        <v>21.87</v>
      </c>
      <c r="H73" s="47"/>
      <c r="I73" s="51"/>
      <c r="J73" s="49" t="n">
        <f aca="false">TRUNC(TRUNC(H73 * $K$17, 2) + H73, 2)</f>
        <v>0</v>
      </c>
      <c r="K73" s="49" t="n">
        <f aca="false">TRUNC(F73 * J73,2)</f>
        <v>0</v>
      </c>
      <c r="L73" s="50" t="n">
        <f aca="false">IF(H73=0,0,H73/G73-1)*-1</f>
        <v>-0</v>
      </c>
      <c r="M73" s="51" t="n">
        <f aca="false">IF(K73=0,0,K73 / $K$18)</f>
        <v>0</v>
      </c>
    </row>
    <row r="74" s="1" customFormat="true" ht="13.8" hidden="false" customHeight="false" outlineLevel="0" collapsed="false">
      <c r="A74" s="35" t="s">
        <v>60</v>
      </c>
      <c r="B74" s="35" t="s">
        <v>38</v>
      </c>
      <c r="C74" s="35"/>
      <c r="D74" s="35" t="s">
        <v>322</v>
      </c>
      <c r="E74" s="36"/>
      <c r="F74" s="38" t="n">
        <v>1</v>
      </c>
      <c r="G74" s="38"/>
      <c r="H74" s="62"/>
      <c r="I74" s="40"/>
      <c r="J74" s="41" t="n">
        <f aca="false">K75</f>
        <v>0</v>
      </c>
      <c r="K74" s="41" t="n">
        <f aca="false">TRUNC(F74 * J74,2)</f>
        <v>0</v>
      </c>
      <c r="L74" s="41"/>
      <c r="M74" s="40" t="n">
        <f aca="false">IF(K74=0,0,K74 / $K$18)</f>
        <v>0</v>
      </c>
    </row>
    <row r="75" s="1" customFormat="true" ht="37.3" hidden="false" customHeight="false" outlineLevel="0" collapsed="false">
      <c r="A75" s="35" t="s">
        <v>62</v>
      </c>
      <c r="B75" s="35" t="s">
        <v>38</v>
      </c>
      <c r="C75" s="35"/>
      <c r="D75" s="35" t="s">
        <v>323</v>
      </c>
      <c r="E75" s="36"/>
      <c r="F75" s="38" t="n">
        <v>1</v>
      </c>
      <c r="G75" s="38"/>
      <c r="H75" s="62"/>
      <c r="I75" s="40"/>
      <c r="J75" s="41" t="n">
        <f aca="false">K76 + K77 + K78 + K79 + K80 + K81 + K82 + K83 + K84 + K85</f>
        <v>0</v>
      </c>
      <c r="K75" s="41" t="n">
        <f aca="false">TRUNC(F75 * J75,2)</f>
        <v>0</v>
      </c>
      <c r="L75" s="41"/>
      <c r="M75" s="40" t="n">
        <f aca="false">IF(K75=0,0,K75 / $K$18)</f>
        <v>0</v>
      </c>
    </row>
    <row r="76" s="1" customFormat="true" ht="97" hidden="false" customHeight="false" outlineLevel="0" collapsed="false">
      <c r="A76" s="63" t="s">
        <v>324</v>
      </c>
      <c r="B76" s="63" t="s">
        <v>325</v>
      </c>
      <c r="C76" s="63" t="s">
        <v>107</v>
      </c>
      <c r="D76" s="63" t="s">
        <v>326</v>
      </c>
      <c r="E76" s="64" t="s">
        <v>69</v>
      </c>
      <c r="F76" s="65" t="n">
        <v>3.6</v>
      </c>
      <c r="G76" s="49" t="n">
        <v>17.94</v>
      </c>
      <c r="H76" s="47"/>
      <c r="I76" s="51"/>
      <c r="J76" s="49" t="n">
        <f aca="false">TRUNC(TRUNC(H76 * $K$17, 2) + H76, 2)</f>
        <v>0</v>
      </c>
      <c r="K76" s="49" t="n">
        <f aca="false">TRUNC(F76 * J76,2)</f>
        <v>0</v>
      </c>
      <c r="L76" s="50" t="n">
        <f aca="false">IF(H76=0,0,H76/G76-1)*-1</f>
        <v>-0</v>
      </c>
      <c r="M76" s="51" t="n">
        <f aca="false">IF(K76=0,0,K76 / $K$18)</f>
        <v>0</v>
      </c>
    </row>
    <row r="77" s="1" customFormat="true" ht="216.4" hidden="false" customHeight="false" outlineLevel="0" collapsed="false">
      <c r="A77" s="63" t="s">
        <v>327</v>
      </c>
      <c r="B77" s="63" t="s">
        <v>328</v>
      </c>
      <c r="C77" s="63" t="s">
        <v>275</v>
      </c>
      <c r="D77" s="63" t="s">
        <v>329</v>
      </c>
      <c r="E77" s="64" t="s">
        <v>79</v>
      </c>
      <c r="F77" s="65" t="n">
        <v>0.18</v>
      </c>
      <c r="G77" s="49" t="n">
        <v>688.42</v>
      </c>
      <c r="H77" s="47"/>
      <c r="I77" s="51"/>
      <c r="J77" s="49" t="n">
        <f aca="false">TRUNC(TRUNC(H77 * $K$17, 2) + H77, 2)</f>
        <v>0</v>
      </c>
      <c r="K77" s="49" t="n">
        <f aca="false">TRUNC(F77 * J77,2)</f>
        <v>0</v>
      </c>
      <c r="L77" s="50" t="n">
        <f aca="false">IF(H77=0,0,H77/G77-1)*-1</f>
        <v>-0</v>
      </c>
      <c r="M77" s="51" t="n">
        <f aca="false">IF(K77=0,0,K77 / $K$18)</f>
        <v>0</v>
      </c>
    </row>
    <row r="78" s="1" customFormat="true" ht="132.8" hidden="false" customHeight="false" outlineLevel="0" collapsed="false">
      <c r="A78" s="63" t="s">
        <v>330</v>
      </c>
      <c r="B78" s="63" t="s">
        <v>331</v>
      </c>
      <c r="C78" s="63" t="s">
        <v>279</v>
      </c>
      <c r="D78" s="63" t="s">
        <v>332</v>
      </c>
      <c r="E78" s="64" t="s">
        <v>69</v>
      </c>
      <c r="F78" s="65" t="n">
        <v>8.91</v>
      </c>
      <c r="G78" s="49" t="n">
        <v>73.42</v>
      </c>
      <c r="H78" s="47"/>
      <c r="I78" s="51"/>
      <c r="J78" s="49" t="n">
        <f aca="false">TRUNC(TRUNC(H78 * $K$17, 2) + H78, 2)</f>
        <v>0</v>
      </c>
      <c r="K78" s="49" t="n">
        <f aca="false">TRUNC(F78 * J78,2)</f>
        <v>0</v>
      </c>
      <c r="L78" s="50" t="n">
        <f aca="false">IF(H78=0,0,H78/G78-1)*-1</f>
        <v>-0</v>
      </c>
      <c r="M78" s="51" t="n">
        <f aca="false">IF(K78=0,0,K78 / $K$18)</f>
        <v>0</v>
      </c>
    </row>
    <row r="79" s="1" customFormat="true" ht="252.2" hidden="false" customHeight="false" outlineLevel="0" collapsed="false">
      <c r="A79" s="63" t="s">
        <v>333</v>
      </c>
      <c r="B79" s="63" t="s">
        <v>334</v>
      </c>
      <c r="C79" s="63" t="s">
        <v>275</v>
      </c>
      <c r="D79" s="63" t="s">
        <v>335</v>
      </c>
      <c r="E79" s="64" t="s">
        <v>69</v>
      </c>
      <c r="F79" s="65" t="n">
        <v>27.32</v>
      </c>
      <c r="G79" s="49" t="n">
        <v>8.11</v>
      </c>
      <c r="H79" s="47"/>
      <c r="I79" s="51"/>
      <c r="J79" s="49" t="n">
        <f aca="false">TRUNC(TRUNC(H79 * $K$17, 2) + H79, 2)</f>
        <v>0</v>
      </c>
      <c r="K79" s="49" t="n">
        <f aca="false">TRUNC(F79 * J79,2)</f>
        <v>0</v>
      </c>
      <c r="L79" s="50" t="n">
        <f aca="false">IF(H79=0,0,H79/G79-1)*-1</f>
        <v>-0</v>
      </c>
      <c r="M79" s="51" t="n">
        <f aca="false">IF(K79=0,0,K79 / $K$18)</f>
        <v>0</v>
      </c>
    </row>
    <row r="80" s="1" customFormat="true" ht="216.4" hidden="false" customHeight="false" outlineLevel="0" collapsed="false">
      <c r="A80" s="63" t="s">
        <v>336</v>
      </c>
      <c r="B80" s="63" t="s">
        <v>337</v>
      </c>
      <c r="C80" s="63" t="s">
        <v>42</v>
      </c>
      <c r="D80" s="63" t="s">
        <v>338</v>
      </c>
      <c r="E80" s="64" t="s">
        <v>69</v>
      </c>
      <c r="F80" s="65" t="n">
        <v>13.66</v>
      </c>
      <c r="G80" s="49" t="n">
        <v>34.54</v>
      </c>
      <c r="H80" s="47"/>
      <c r="I80" s="51"/>
      <c r="J80" s="49" t="n">
        <f aca="false">TRUNC(TRUNC(H80 * $K$17, 2) + H80, 2)</f>
        <v>0</v>
      </c>
      <c r="K80" s="49" t="n">
        <f aca="false">TRUNC(F80 * J80,2)</f>
        <v>0</v>
      </c>
      <c r="L80" s="50" t="n">
        <f aca="false">IF(H80=0,0,H80/G80-1)*-1</f>
        <v>-0</v>
      </c>
      <c r="M80" s="51" t="n">
        <f aca="false">IF(K80=0,0,K80 / $K$18)</f>
        <v>0</v>
      </c>
    </row>
    <row r="81" s="1" customFormat="true" ht="156.7" hidden="false" customHeight="false" outlineLevel="0" collapsed="false">
      <c r="A81" s="63" t="s">
        <v>339</v>
      </c>
      <c r="B81" s="63" t="s">
        <v>340</v>
      </c>
      <c r="C81" s="63" t="s">
        <v>42</v>
      </c>
      <c r="D81" s="63" t="s">
        <v>341</v>
      </c>
      <c r="E81" s="64" t="s">
        <v>69</v>
      </c>
      <c r="F81" s="65" t="n">
        <v>13.66</v>
      </c>
      <c r="G81" s="49" t="n">
        <v>41.41</v>
      </c>
      <c r="H81" s="47"/>
      <c r="I81" s="51"/>
      <c r="J81" s="49" t="n">
        <f aca="false">TRUNC(TRUNC(H81 * $K$17, 2) + H81, 2)</f>
        <v>0</v>
      </c>
      <c r="K81" s="49" t="n">
        <f aca="false">TRUNC(F81 * J81,2)</f>
        <v>0</v>
      </c>
      <c r="L81" s="50" t="n">
        <f aca="false">IF(H81=0,0,H81/G81-1)*-1</f>
        <v>-0</v>
      </c>
      <c r="M81" s="51" t="n">
        <f aca="false">IF(K81=0,0,K81 / $K$18)</f>
        <v>0</v>
      </c>
    </row>
    <row r="82" s="1" customFormat="true" ht="61.15" hidden="false" customHeight="false" outlineLevel="0" collapsed="false">
      <c r="A82" s="69" t="s">
        <v>342</v>
      </c>
      <c r="B82" s="69" t="s">
        <v>343</v>
      </c>
      <c r="C82" s="69" t="s">
        <v>344</v>
      </c>
      <c r="D82" s="69" t="s">
        <v>345</v>
      </c>
      <c r="E82" s="70" t="s">
        <v>346</v>
      </c>
      <c r="F82" s="71" t="n">
        <v>0.96</v>
      </c>
      <c r="G82" s="72" t="n">
        <v>7.99</v>
      </c>
      <c r="H82" s="73"/>
      <c r="I82" s="74" t="n">
        <v>0.1524</v>
      </c>
      <c r="J82" s="72" t="n">
        <f aca="false">TRUNC(TRUNC(H82 * I82, 2) + H82, 2)</f>
        <v>0</v>
      </c>
      <c r="K82" s="72" t="n">
        <f aca="false">TRUNC(F82 * J82,2)</f>
        <v>0</v>
      </c>
      <c r="L82" s="75" t="n">
        <f aca="false">IF(H82=0,0,H82/G82-1)*-1</f>
        <v>-0</v>
      </c>
      <c r="M82" s="74" t="n">
        <f aca="false">IF(K82=0,0,K82 / $K$18)</f>
        <v>0</v>
      </c>
    </row>
    <row r="83" s="1" customFormat="true" ht="73.1" hidden="false" customHeight="false" outlineLevel="0" collapsed="false">
      <c r="A83" s="69" t="s">
        <v>347</v>
      </c>
      <c r="B83" s="69" t="s">
        <v>348</v>
      </c>
      <c r="C83" s="69" t="s">
        <v>275</v>
      </c>
      <c r="D83" s="69" t="s">
        <v>349</v>
      </c>
      <c r="E83" s="70" t="s">
        <v>350</v>
      </c>
      <c r="F83" s="71" t="n">
        <v>0.9</v>
      </c>
      <c r="G83" s="72" t="n">
        <v>52.83</v>
      </c>
      <c r="H83" s="73"/>
      <c r="I83" s="74" t="n">
        <v>0.1524</v>
      </c>
      <c r="J83" s="72" t="n">
        <f aca="false">TRUNC(TRUNC(H83 * I83, 2) + H83, 2)</f>
        <v>0</v>
      </c>
      <c r="K83" s="72" t="n">
        <f aca="false">TRUNC(F83 * J83,2)</f>
        <v>0</v>
      </c>
      <c r="L83" s="75" t="n">
        <f aca="false">IF(H83=0,0,H83/G83-1)*-1</f>
        <v>-0</v>
      </c>
      <c r="M83" s="74" t="n">
        <f aca="false">IF(K83=0,0,K83 / $K$18)</f>
        <v>0</v>
      </c>
    </row>
    <row r="84" s="1" customFormat="true" ht="49.25" hidden="false" customHeight="false" outlineLevel="0" collapsed="false">
      <c r="A84" s="69" t="s">
        <v>351</v>
      </c>
      <c r="B84" s="69" t="s">
        <v>352</v>
      </c>
      <c r="C84" s="69" t="s">
        <v>107</v>
      </c>
      <c r="D84" s="69" t="s">
        <v>353</v>
      </c>
      <c r="E84" s="70" t="s">
        <v>69</v>
      </c>
      <c r="F84" s="71" t="n">
        <v>2.4</v>
      </c>
      <c r="G84" s="72" t="n">
        <v>109.9</v>
      </c>
      <c r="H84" s="73"/>
      <c r="I84" s="74" t="n">
        <v>0.1524</v>
      </c>
      <c r="J84" s="72" t="n">
        <f aca="false">TRUNC(TRUNC(H84 * I84, 2) + H84, 2)</f>
        <v>0</v>
      </c>
      <c r="K84" s="72" t="n">
        <f aca="false">TRUNC(F84 * J84,2)</f>
        <v>0</v>
      </c>
      <c r="L84" s="75" t="n">
        <f aca="false">IF(H84=0,0,H84/G84-1)*-1</f>
        <v>-0</v>
      </c>
      <c r="M84" s="74" t="n">
        <f aca="false">IF(K84=0,0,K84 / $K$18)</f>
        <v>0</v>
      </c>
    </row>
    <row r="85" s="1" customFormat="true" ht="132.8" hidden="false" customHeight="false" outlineLevel="0" collapsed="false">
      <c r="A85" s="63" t="s">
        <v>354</v>
      </c>
      <c r="B85" s="63" t="s">
        <v>298</v>
      </c>
      <c r="C85" s="63" t="s">
        <v>275</v>
      </c>
      <c r="D85" s="63" t="s">
        <v>299</v>
      </c>
      <c r="E85" s="64" t="s">
        <v>69</v>
      </c>
      <c r="F85" s="65" t="n">
        <v>7.92</v>
      </c>
      <c r="G85" s="49" t="n">
        <v>21.87</v>
      </c>
      <c r="H85" s="47"/>
      <c r="I85" s="51"/>
      <c r="J85" s="49" t="n">
        <f aca="false">TRUNC(TRUNC(H85 * $K$17, 2) + H85, 2)</f>
        <v>0</v>
      </c>
      <c r="K85" s="49" t="n">
        <f aca="false">TRUNC(F85 * J85,2)</f>
        <v>0</v>
      </c>
      <c r="L85" s="50" t="n">
        <f aca="false">IF(H85=0,0,H85/G85-1)*-1</f>
        <v>-0</v>
      </c>
      <c r="M85" s="51" t="n">
        <f aca="false">IF(K85=0,0,K85 / $K$18)</f>
        <v>0</v>
      </c>
    </row>
    <row r="86" s="1" customFormat="true" ht="13.8" hidden="false" customHeight="false" outlineLevel="0" collapsed="false">
      <c r="A86" s="35" t="s">
        <v>70</v>
      </c>
      <c r="B86" s="35" t="s">
        <v>38</v>
      </c>
      <c r="C86" s="35"/>
      <c r="D86" s="35" t="s">
        <v>355</v>
      </c>
      <c r="E86" s="36"/>
      <c r="F86" s="38" t="n">
        <v>1</v>
      </c>
      <c r="G86" s="38"/>
      <c r="H86" s="62"/>
      <c r="I86" s="40"/>
      <c r="J86" s="41" t="n">
        <f aca="false">K87 + K88 + K89 + K90 + K91 + K92 + K93 + K94 + K95 + K96 + K97 + K98 + K99 + K100 + K101 + K102 + K103 + K104</f>
        <v>0</v>
      </c>
      <c r="K86" s="41" t="n">
        <f aca="false">TRUNC(F86 * J86,2)</f>
        <v>0</v>
      </c>
      <c r="L86" s="41"/>
      <c r="M86" s="40" t="n">
        <f aca="false">IF(K86=0,0,K86 / $K$18)</f>
        <v>0</v>
      </c>
    </row>
    <row r="87" s="1" customFormat="true" ht="25.35" hidden="false" customHeight="false" outlineLevel="0" collapsed="false">
      <c r="A87" s="63" t="s">
        <v>72</v>
      </c>
      <c r="B87" s="63" t="s">
        <v>356</v>
      </c>
      <c r="C87" s="63" t="s">
        <v>357</v>
      </c>
      <c r="D87" s="63" t="s">
        <v>358</v>
      </c>
      <c r="E87" s="64" t="s">
        <v>83</v>
      </c>
      <c r="F87" s="65" t="n">
        <v>1</v>
      </c>
      <c r="G87" s="49" t="n">
        <v>299.01</v>
      </c>
      <c r="H87" s="47"/>
      <c r="I87" s="51"/>
      <c r="J87" s="49" t="n">
        <f aca="false">TRUNC(TRUNC(H87 * $K$17, 2) + H87, 2)</f>
        <v>0</v>
      </c>
      <c r="K87" s="49" t="n">
        <f aca="false">TRUNC(F87 * J87,2)</f>
        <v>0</v>
      </c>
      <c r="L87" s="50" t="n">
        <f aca="false">IF(H87=0,0,H87/G87-1)*-1</f>
        <v>-0</v>
      </c>
      <c r="M87" s="51" t="n">
        <f aca="false">IF(K87=0,0,K87 / $K$18)</f>
        <v>0</v>
      </c>
    </row>
    <row r="88" s="1" customFormat="true" ht="276.1" hidden="false" customHeight="false" outlineLevel="0" collapsed="false">
      <c r="A88" s="63" t="s">
        <v>75</v>
      </c>
      <c r="B88" s="63" t="s">
        <v>359</v>
      </c>
      <c r="C88" s="63" t="s">
        <v>42</v>
      </c>
      <c r="D88" s="63" t="s">
        <v>360</v>
      </c>
      <c r="E88" s="64" t="s">
        <v>44</v>
      </c>
      <c r="F88" s="65" t="n">
        <v>1</v>
      </c>
      <c r="G88" s="49" t="n">
        <v>478.4</v>
      </c>
      <c r="H88" s="47"/>
      <c r="I88" s="51"/>
      <c r="J88" s="49" t="n">
        <f aca="false">TRUNC(TRUNC(H88 * $K$17, 2) + H88, 2)</f>
        <v>0</v>
      </c>
      <c r="K88" s="49" t="n">
        <f aca="false">TRUNC(F88 * J88,2)</f>
        <v>0</v>
      </c>
      <c r="L88" s="50" t="n">
        <f aca="false">IF(H88=0,0,H88/G88-1)*-1</f>
        <v>-0</v>
      </c>
      <c r="M88" s="51" t="n">
        <f aca="false">IF(K88=0,0,K88 / $K$18)</f>
        <v>0</v>
      </c>
    </row>
    <row r="89" s="1" customFormat="true" ht="49.25" hidden="false" customHeight="false" outlineLevel="0" collapsed="false">
      <c r="A89" s="63" t="s">
        <v>80</v>
      </c>
      <c r="B89" s="63" t="s">
        <v>361</v>
      </c>
      <c r="C89" s="63" t="s">
        <v>357</v>
      </c>
      <c r="D89" s="63" t="s">
        <v>362</v>
      </c>
      <c r="E89" s="64" t="s">
        <v>363</v>
      </c>
      <c r="F89" s="65" t="n">
        <v>6</v>
      </c>
      <c r="G89" s="49" t="n">
        <v>699.86</v>
      </c>
      <c r="H89" s="47"/>
      <c r="I89" s="51"/>
      <c r="J89" s="49" t="n">
        <f aca="false">TRUNC(TRUNC(H89 * $K$17, 2) + H89, 2)</f>
        <v>0</v>
      </c>
      <c r="K89" s="49" t="n">
        <f aca="false">TRUNC(F89 * J89,2)</f>
        <v>0</v>
      </c>
      <c r="L89" s="50" t="n">
        <f aca="false">IF(H89=0,0,H89/G89-1)*-1</f>
        <v>-0</v>
      </c>
      <c r="M89" s="51" t="n">
        <f aca="false">IF(K89=0,0,K89 / $K$18)</f>
        <v>0</v>
      </c>
    </row>
    <row r="90" s="1" customFormat="true" ht="288.05" hidden="false" customHeight="false" outlineLevel="0" collapsed="false">
      <c r="A90" s="63" t="s">
        <v>84</v>
      </c>
      <c r="B90" s="63" t="s">
        <v>364</v>
      </c>
      <c r="C90" s="63" t="s">
        <v>42</v>
      </c>
      <c r="D90" s="63" t="s">
        <v>365</v>
      </c>
      <c r="E90" s="64" t="s">
        <v>65</v>
      </c>
      <c r="F90" s="65" t="n">
        <v>206.3</v>
      </c>
      <c r="G90" s="49" t="n">
        <v>10.31</v>
      </c>
      <c r="H90" s="47"/>
      <c r="I90" s="51"/>
      <c r="J90" s="49" t="n">
        <f aca="false">TRUNC(TRUNC(H90 * $K$17, 2) + H90, 2)</f>
        <v>0</v>
      </c>
      <c r="K90" s="49" t="n">
        <f aca="false">TRUNC(F90 * J90,2)</f>
        <v>0</v>
      </c>
      <c r="L90" s="50" t="n">
        <f aca="false">IF(H90=0,0,H90/G90-1)*-1</f>
        <v>-0</v>
      </c>
      <c r="M90" s="51" t="n">
        <f aca="false">IF(K90=0,0,K90 / $K$18)</f>
        <v>0</v>
      </c>
    </row>
    <row r="91" s="1" customFormat="true" ht="204.45" hidden="false" customHeight="false" outlineLevel="0" collapsed="false">
      <c r="A91" s="63" t="s">
        <v>87</v>
      </c>
      <c r="B91" s="63" t="s">
        <v>366</v>
      </c>
      <c r="C91" s="63" t="s">
        <v>275</v>
      </c>
      <c r="D91" s="63" t="s">
        <v>367</v>
      </c>
      <c r="E91" s="64" t="s">
        <v>83</v>
      </c>
      <c r="F91" s="65" t="n">
        <v>7</v>
      </c>
      <c r="G91" s="49" t="n">
        <v>177.19</v>
      </c>
      <c r="H91" s="47"/>
      <c r="I91" s="51"/>
      <c r="J91" s="49" t="n">
        <f aca="false">TRUNC(TRUNC(H91 * $K$17, 2) + H91, 2)</f>
        <v>0</v>
      </c>
      <c r="K91" s="49" t="n">
        <f aca="false">TRUNC(F91 * J91,2)</f>
        <v>0</v>
      </c>
      <c r="L91" s="50" t="n">
        <f aca="false">IF(H91=0,0,H91/G91-1)*-1</f>
        <v>-0</v>
      </c>
      <c r="M91" s="51" t="n">
        <f aca="false">IF(K91=0,0,K91 / $K$18)</f>
        <v>0</v>
      </c>
    </row>
    <row r="92" s="1" customFormat="true" ht="97" hidden="false" customHeight="false" outlineLevel="0" collapsed="false">
      <c r="A92" s="63" t="s">
        <v>91</v>
      </c>
      <c r="B92" s="63" t="s">
        <v>368</v>
      </c>
      <c r="C92" s="63" t="s">
        <v>107</v>
      </c>
      <c r="D92" s="63" t="s">
        <v>369</v>
      </c>
      <c r="E92" s="64" t="s">
        <v>83</v>
      </c>
      <c r="F92" s="65" t="n">
        <v>1</v>
      </c>
      <c r="G92" s="49" t="n">
        <v>347.06</v>
      </c>
      <c r="H92" s="47"/>
      <c r="I92" s="51"/>
      <c r="J92" s="49" t="n">
        <f aca="false">TRUNC(TRUNC(H92 * $K$17, 2) + H92, 2)</f>
        <v>0</v>
      </c>
      <c r="K92" s="49" t="n">
        <f aca="false">TRUNC(F92 * J92,2)</f>
        <v>0</v>
      </c>
      <c r="L92" s="50" t="n">
        <f aca="false">IF(H92=0,0,H92/G92-1)*-1</f>
        <v>-0</v>
      </c>
      <c r="M92" s="51" t="n">
        <f aca="false">IF(K92=0,0,K92 / $K$18)</f>
        <v>0</v>
      </c>
    </row>
    <row r="93" s="1" customFormat="true" ht="156.7" hidden="false" customHeight="false" outlineLevel="0" collapsed="false">
      <c r="A93" s="63" t="s">
        <v>94</v>
      </c>
      <c r="B93" s="63" t="s">
        <v>370</v>
      </c>
      <c r="C93" s="63" t="s">
        <v>42</v>
      </c>
      <c r="D93" s="63" t="s">
        <v>371</v>
      </c>
      <c r="E93" s="64" t="s">
        <v>44</v>
      </c>
      <c r="F93" s="65" t="n">
        <v>1</v>
      </c>
      <c r="G93" s="49" t="n">
        <v>69.61</v>
      </c>
      <c r="H93" s="47"/>
      <c r="I93" s="51"/>
      <c r="J93" s="49" t="n">
        <f aca="false">TRUNC(TRUNC(H93 * $K$17, 2) + H93, 2)</f>
        <v>0</v>
      </c>
      <c r="K93" s="49" t="n">
        <f aca="false">TRUNC(F93 * J93,2)</f>
        <v>0</v>
      </c>
      <c r="L93" s="50" t="n">
        <f aca="false">IF(H93=0,0,H93/G93-1)*-1</f>
        <v>-0</v>
      </c>
      <c r="M93" s="51" t="n">
        <f aca="false">IF(K93=0,0,K93 / $K$18)</f>
        <v>0</v>
      </c>
    </row>
    <row r="94" s="1" customFormat="true" ht="156.7" hidden="false" customHeight="false" outlineLevel="0" collapsed="false">
      <c r="A94" s="63" t="s">
        <v>372</v>
      </c>
      <c r="B94" s="63" t="s">
        <v>373</v>
      </c>
      <c r="C94" s="63" t="s">
        <v>42</v>
      </c>
      <c r="D94" s="63" t="s">
        <v>374</v>
      </c>
      <c r="E94" s="64" t="s">
        <v>44</v>
      </c>
      <c r="F94" s="65" t="n">
        <v>1</v>
      </c>
      <c r="G94" s="49" t="n">
        <v>49.94</v>
      </c>
      <c r="H94" s="47"/>
      <c r="I94" s="51"/>
      <c r="J94" s="49" t="n">
        <f aca="false">TRUNC(TRUNC(H94 * $K$17, 2) + H94, 2)</f>
        <v>0</v>
      </c>
      <c r="K94" s="49" t="n">
        <f aca="false">TRUNC(F94 * J94,2)</f>
        <v>0</v>
      </c>
      <c r="L94" s="50" t="n">
        <f aca="false">IF(H94=0,0,H94/G94-1)*-1</f>
        <v>-0</v>
      </c>
      <c r="M94" s="51" t="n">
        <f aca="false">IF(K94=0,0,K94 / $K$18)</f>
        <v>0</v>
      </c>
    </row>
    <row r="95" s="1" customFormat="true" ht="180.55" hidden="false" customHeight="false" outlineLevel="0" collapsed="false">
      <c r="A95" s="63" t="s">
        <v>375</v>
      </c>
      <c r="B95" s="63" t="s">
        <v>376</v>
      </c>
      <c r="C95" s="63" t="s">
        <v>42</v>
      </c>
      <c r="D95" s="63" t="s">
        <v>377</v>
      </c>
      <c r="E95" s="64" t="s">
        <v>44</v>
      </c>
      <c r="F95" s="65" t="n">
        <v>4</v>
      </c>
      <c r="G95" s="49" t="n">
        <v>47.1</v>
      </c>
      <c r="H95" s="47"/>
      <c r="I95" s="51"/>
      <c r="J95" s="49" t="n">
        <f aca="false">TRUNC(TRUNC(H95 * $K$17, 2) + H95, 2)</f>
        <v>0</v>
      </c>
      <c r="K95" s="49" t="n">
        <f aca="false">TRUNC(F95 * J95,2)</f>
        <v>0</v>
      </c>
      <c r="L95" s="50" t="n">
        <f aca="false">IF(H95=0,0,H95/G95-1)*-1</f>
        <v>-0</v>
      </c>
      <c r="M95" s="51" t="n">
        <f aca="false">IF(K95=0,0,K95 / $K$18)</f>
        <v>0</v>
      </c>
    </row>
    <row r="96" s="1" customFormat="true" ht="252.2" hidden="false" customHeight="false" outlineLevel="0" collapsed="false">
      <c r="A96" s="63" t="s">
        <v>378</v>
      </c>
      <c r="B96" s="63" t="s">
        <v>379</v>
      </c>
      <c r="C96" s="63" t="s">
        <v>42</v>
      </c>
      <c r="D96" s="63" t="s">
        <v>380</v>
      </c>
      <c r="E96" s="64" t="s">
        <v>44</v>
      </c>
      <c r="F96" s="65" t="n">
        <v>1</v>
      </c>
      <c r="G96" s="49" t="n">
        <v>160.52</v>
      </c>
      <c r="H96" s="47"/>
      <c r="I96" s="51"/>
      <c r="J96" s="49" t="n">
        <f aca="false">TRUNC(TRUNC(H96 * $K$17, 2) + H96, 2)</f>
        <v>0</v>
      </c>
      <c r="K96" s="49" t="n">
        <f aca="false">TRUNC(F96 * J96,2)</f>
        <v>0</v>
      </c>
      <c r="L96" s="50" t="n">
        <f aca="false">IF(H96=0,0,H96/G96-1)*-1</f>
        <v>-0</v>
      </c>
      <c r="M96" s="51" t="n">
        <f aca="false">IF(K96=0,0,K96 / $K$18)</f>
        <v>0</v>
      </c>
    </row>
    <row r="97" s="1" customFormat="true" ht="156.7" hidden="false" customHeight="false" outlineLevel="0" collapsed="false">
      <c r="A97" s="63" t="s">
        <v>381</v>
      </c>
      <c r="B97" s="63" t="s">
        <v>382</v>
      </c>
      <c r="C97" s="63" t="s">
        <v>42</v>
      </c>
      <c r="D97" s="63" t="s">
        <v>383</v>
      </c>
      <c r="E97" s="64" t="s">
        <v>65</v>
      </c>
      <c r="F97" s="65" t="n">
        <v>32.55</v>
      </c>
      <c r="G97" s="49" t="n">
        <v>6.8</v>
      </c>
      <c r="H97" s="47"/>
      <c r="I97" s="51"/>
      <c r="J97" s="49" t="n">
        <f aca="false">TRUNC(TRUNC(H97 * $K$17, 2) + H97, 2)</f>
        <v>0</v>
      </c>
      <c r="K97" s="49" t="n">
        <f aca="false">TRUNC(F97 * J97,2)</f>
        <v>0</v>
      </c>
      <c r="L97" s="50" t="n">
        <f aca="false">IF(H97=0,0,H97/G97-1)*-1</f>
        <v>-0</v>
      </c>
      <c r="M97" s="51" t="n">
        <f aca="false">IF(K97=0,0,K97 / $K$18)</f>
        <v>0</v>
      </c>
    </row>
    <row r="98" s="1" customFormat="true" ht="216.4" hidden="false" customHeight="false" outlineLevel="0" collapsed="false">
      <c r="A98" s="63" t="s">
        <v>384</v>
      </c>
      <c r="B98" s="63" t="s">
        <v>385</v>
      </c>
      <c r="C98" s="63" t="s">
        <v>275</v>
      </c>
      <c r="D98" s="63" t="s">
        <v>386</v>
      </c>
      <c r="E98" s="64" t="s">
        <v>109</v>
      </c>
      <c r="F98" s="65" t="n">
        <v>40.5</v>
      </c>
      <c r="G98" s="49" t="n">
        <v>7.62</v>
      </c>
      <c r="H98" s="47"/>
      <c r="I98" s="51"/>
      <c r="J98" s="49" t="n">
        <f aca="false">TRUNC(TRUNC(H98 * $K$17, 2) + H98, 2)</f>
        <v>0</v>
      </c>
      <c r="K98" s="49" t="n">
        <f aca="false">TRUNC(F98 * J98,2)</f>
        <v>0</v>
      </c>
      <c r="L98" s="50" t="n">
        <f aca="false">IF(H98=0,0,H98/G98-1)*-1</f>
        <v>-0</v>
      </c>
      <c r="M98" s="51" t="n">
        <f aca="false">IF(K98=0,0,K98 / $K$18)</f>
        <v>0</v>
      </c>
    </row>
    <row r="99" s="1" customFormat="true" ht="144.75" hidden="false" customHeight="false" outlineLevel="0" collapsed="false">
      <c r="A99" s="63" t="s">
        <v>387</v>
      </c>
      <c r="B99" s="63" t="s">
        <v>388</v>
      </c>
      <c r="C99" s="63" t="s">
        <v>42</v>
      </c>
      <c r="D99" s="63" t="s">
        <v>389</v>
      </c>
      <c r="E99" s="64" t="s">
        <v>65</v>
      </c>
      <c r="F99" s="65" t="n">
        <v>3</v>
      </c>
      <c r="G99" s="49" t="n">
        <v>41.62</v>
      </c>
      <c r="H99" s="47"/>
      <c r="I99" s="51"/>
      <c r="J99" s="49" t="n">
        <f aca="false">TRUNC(TRUNC(H99 * $K$17, 2) + H99, 2)</f>
        <v>0</v>
      </c>
      <c r="K99" s="49" t="n">
        <f aca="false">TRUNC(F99 * J99,2)</f>
        <v>0</v>
      </c>
      <c r="L99" s="50" t="n">
        <f aca="false">IF(H99=0,0,H99/G99-1)*-1</f>
        <v>-0</v>
      </c>
      <c r="M99" s="51" t="n">
        <f aca="false">IF(K99=0,0,K99 / $K$18)</f>
        <v>0</v>
      </c>
    </row>
    <row r="100" s="1" customFormat="true" ht="156.7" hidden="false" customHeight="false" outlineLevel="0" collapsed="false">
      <c r="A100" s="63" t="s">
        <v>390</v>
      </c>
      <c r="B100" s="63" t="s">
        <v>391</v>
      </c>
      <c r="C100" s="63" t="s">
        <v>42</v>
      </c>
      <c r="D100" s="63" t="s">
        <v>392</v>
      </c>
      <c r="E100" s="64" t="s">
        <v>44</v>
      </c>
      <c r="F100" s="65" t="n">
        <v>8</v>
      </c>
      <c r="G100" s="49" t="n">
        <v>14.46</v>
      </c>
      <c r="H100" s="47"/>
      <c r="I100" s="51"/>
      <c r="J100" s="49" t="n">
        <f aca="false">TRUNC(TRUNC(H100 * $K$17, 2) + H100, 2)</f>
        <v>0</v>
      </c>
      <c r="K100" s="49" t="n">
        <f aca="false">TRUNC(F100 * J100,2)</f>
        <v>0</v>
      </c>
      <c r="L100" s="50" t="n">
        <f aca="false">IF(H100=0,0,H100/G100-1)*-1</f>
        <v>-0</v>
      </c>
      <c r="M100" s="51" t="n">
        <f aca="false">IF(K100=0,0,K100 / $K$18)</f>
        <v>0</v>
      </c>
    </row>
    <row r="101" s="1" customFormat="true" ht="144.75" hidden="false" customHeight="false" outlineLevel="0" collapsed="false">
      <c r="A101" s="63" t="s">
        <v>393</v>
      </c>
      <c r="B101" s="63" t="s">
        <v>394</v>
      </c>
      <c r="C101" s="63" t="s">
        <v>42</v>
      </c>
      <c r="D101" s="63" t="s">
        <v>395</v>
      </c>
      <c r="E101" s="64" t="s">
        <v>186</v>
      </c>
      <c r="F101" s="65" t="n">
        <v>7</v>
      </c>
      <c r="G101" s="49" t="n">
        <v>184.01</v>
      </c>
      <c r="H101" s="47"/>
      <c r="I101" s="51"/>
      <c r="J101" s="49" t="n">
        <f aca="false">TRUNC(TRUNC(H101 * $K$17, 2) + H101, 2)</f>
        <v>0</v>
      </c>
      <c r="K101" s="49" t="n">
        <f aca="false">TRUNC(F101 * J101,2)</f>
        <v>0</v>
      </c>
      <c r="L101" s="50" t="n">
        <f aca="false">IF(H101=0,0,H101/G101-1)*-1</f>
        <v>-0</v>
      </c>
      <c r="M101" s="51" t="n">
        <f aca="false">IF(K101=0,0,K101 / $K$18)</f>
        <v>0</v>
      </c>
    </row>
    <row r="102" s="1" customFormat="true" ht="108.95" hidden="false" customHeight="false" outlineLevel="0" collapsed="false">
      <c r="A102" s="63" t="s">
        <v>396</v>
      </c>
      <c r="B102" s="63" t="s">
        <v>397</v>
      </c>
      <c r="C102" s="63" t="s">
        <v>42</v>
      </c>
      <c r="D102" s="63" t="s">
        <v>398</v>
      </c>
      <c r="E102" s="64" t="s">
        <v>186</v>
      </c>
      <c r="F102" s="65" t="n">
        <v>7</v>
      </c>
      <c r="G102" s="49" t="n">
        <v>28.45</v>
      </c>
      <c r="H102" s="47"/>
      <c r="I102" s="51"/>
      <c r="J102" s="49" t="n">
        <f aca="false">TRUNC(TRUNC(H102 * $K$17, 2) + H102, 2)</f>
        <v>0</v>
      </c>
      <c r="K102" s="49" t="n">
        <f aca="false">TRUNC(F102 * J102,2)</f>
        <v>0</v>
      </c>
      <c r="L102" s="50" t="n">
        <f aca="false">IF(H102=0,0,H102/G102-1)*-1</f>
        <v>-0</v>
      </c>
      <c r="M102" s="51" t="n">
        <f aca="false">IF(K102=0,0,K102 / $K$18)</f>
        <v>0</v>
      </c>
    </row>
    <row r="103" s="1" customFormat="true" ht="311.9" hidden="false" customHeight="false" outlineLevel="0" collapsed="false">
      <c r="A103" s="63" t="s">
        <v>399</v>
      </c>
      <c r="B103" s="63" t="s">
        <v>400</v>
      </c>
      <c r="C103" s="63" t="s">
        <v>42</v>
      </c>
      <c r="D103" s="63" t="s">
        <v>401</v>
      </c>
      <c r="E103" s="64" t="s">
        <v>44</v>
      </c>
      <c r="F103" s="65" t="n">
        <v>1</v>
      </c>
      <c r="G103" s="49" t="n">
        <v>3606.1</v>
      </c>
      <c r="H103" s="47"/>
      <c r="I103" s="51"/>
      <c r="J103" s="49" t="n">
        <f aca="false">TRUNC(TRUNC(H103 * $K$17, 2) + H103, 2)</f>
        <v>0</v>
      </c>
      <c r="K103" s="49" t="n">
        <f aca="false">TRUNC(F103 * J103,2)</f>
        <v>0</v>
      </c>
      <c r="L103" s="50" t="n">
        <f aca="false">IF(H103=0,0,H103/G103-1)*-1</f>
        <v>-0</v>
      </c>
      <c r="M103" s="51" t="n">
        <f aca="false">IF(K103=0,0,K103 / $K$18)</f>
        <v>0</v>
      </c>
    </row>
    <row r="104" s="1" customFormat="true" ht="204.45" hidden="false" customHeight="false" outlineLevel="0" collapsed="false">
      <c r="A104" s="63" t="s">
        <v>402</v>
      </c>
      <c r="B104" s="63" t="s">
        <v>403</v>
      </c>
      <c r="C104" s="63" t="s">
        <v>42</v>
      </c>
      <c r="D104" s="63" t="s">
        <v>404</v>
      </c>
      <c r="E104" s="64" t="s">
        <v>44</v>
      </c>
      <c r="F104" s="65" t="n">
        <v>1</v>
      </c>
      <c r="G104" s="49" t="n">
        <v>473.25</v>
      </c>
      <c r="H104" s="47"/>
      <c r="I104" s="51"/>
      <c r="J104" s="49" t="n">
        <f aca="false">TRUNC(TRUNC(H104 * $K$17, 2) + H104, 2)</f>
        <v>0</v>
      </c>
      <c r="K104" s="49" t="n">
        <f aca="false">TRUNC(F104 * J104,2)</f>
        <v>0</v>
      </c>
      <c r="L104" s="50" t="n">
        <f aca="false">IF(H104=0,0,H104/G104-1)*-1</f>
        <v>-0</v>
      </c>
      <c r="M104" s="51" t="n">
        <f aca="false">IF(K104=0,0,K104 / $K$18)</f>
        <v>0</v>
      </c>
    </row>
    <row r="105" s="1" customFormat="true" ht="25.35" hidden="false" customHeight="false" outlineLevel="0" collapsed="false">
      <c r="A105" s="35" t="s">
        <v>97</v>
      </c>
      <c r="B105" s="35" t="s">
        <v>38</v>
      </c>
      <c r="C105" s="35"/>
      <c r="D105" s="35" t="s">
        <v>162</v>
      </c>
      <c r="E105" s="36"/>
      <c r="F105" s="38" t="n">
        <v>1</v>
      </c>
      <c r="G105" s="38"/>
      <c r="H105" s="62"/>
      <c r="I105" s="40"/>
      <c r="J105" s="41" t="n">
        <f aca="false">K106 + K107 + K108 + K109 + K110 + K111</f>
        <v>0</v>
      </c>
      <c r="K105" s="41" t="n">
        <f aca="false">TRUNC(F105 * J105,2)</f>
        <v>0</v>
      </c>
      <c r="L105" s="41"/>
      <c r="M105" s="40" t="n">
        <f aca="false">IF(K105=0,0,K105 / $K$18)</f>
        <v>0</v>
      </c>
    </row>
    <row r="106" s="1" customFormat="true" ht="108.95" hidden="false" customHeight="false" outlineLevel="0" collapsed="false">
      <c r="A106" s="63" t="s">
        <v>99</v>
      </c>
      <c r="B106" s="63" t="s">
        <v>405</v>
      </c>
      <c r="C106" s="63" t="s">
        <v>275</v>
      </c>
      <c r="D106" s="63" t="s">
        <v>406</v>
      </c>
      <c r="E106" s="64" t="s">
        <v>69</v>
      </c>
      <c r="F106" s="65" t="n">
        <v>29.51</v>
      </c>
      <c r="G106" s="49" t="n">
        <v>16.96</v>
      </c>
      <c r="H106" s="47"/>
      <c r="I106" s="51" t="n">
        <v>0.209</v>
      </c>
      <c r="J106" s="49" t="n">
        <f aca="false">TRUNC(TRUNC(H106 * I106, 2) + H106, 2)</f>
        <v>0</v>
      </c>
      <c r="K106" s="49" t="n">
        <f aca="false">TRUNC(F106 * J106,2)</f>
        <v>0</v>
      </c>
      <c r="L106" s="50" t="n">
        <f aca="false">IF(H106=0,0,H106/G106-1)*-1</f>
        <v>-0</v>
      </c>
      <c r="M106" s="51" t="n">
        <f aca="false">IF(K106=0,0,K106 / $K$18)</f>
        <v>0</v>
      </c>
    </row>
    <row r="107" s="1" customFormat="true" ht="97" hidden="false" customHeight="false" outlineLevel="0" collapsed="false">
      <c r="A107" s="63" t="s">
        <v>112</v>
      </c>
      <c r="B107" s="63" t="s">
        <v>407</v>
      </c>
      <c r="C107" s="63" t="s">
        <v>42</v>
      </c>
      <c r="D107" s="63" t="s">
        <v>408</v>
      </c>
      <c r="E107" s="64" t="s">
        <v>69</v>
      </c>
      <c r="F107" s="65" t="n">
        <v>17.22</v>
      </c>
      <c r="G107" s="49" t="n">
        <v>83.25</v>
      </c>
      <c r="H107" s="47"/>
      <c r="I107" s="51" t="n">
        <v>0.209</v>
      </c>
      <c r="J107" s="49" t="n">
        <f aca="false">TRUNC(TRUNC(H107 * I107, 2) + H107, 2)</f>
        <v>0</v>
      </c>
      <c r="K107" s="49" t="n">
        <f aca="false">TRUNC(F107 * J107,2)</f>
        <v>0</v>
      </c>
      <c r="L107" s="50" t="n">
        <f aca="false">IF(H107=0,0,H107/G107-1)*-1</f>
        <v>-0</v>
      </c>
      <c r="M107" s="51" t="n">
        <f aca="false">IF(K107=0,0,K107 / $K$18)</f>
        <v>0</v>
      </c>
    </row>
    <row r="108" s="1" customFormat="true" ht="97" hidden="false" customHeight="false" outlineLevel="0" collapsed="false">
      <c r="A108" s="63" t="s">
        <v>409</v>
      </c>
      <c r="B108" s="63" t="s">
        <v>410</v>
      </c>
      <c r="C108" s="63" t="s">
        <v>42</v>
      </c>
      <c r="D108" s="63" t="s">
        <v>411</v>
      </c>
      <c r="E108" s="64" t="s">
        <v>69</v>
      </c>
      <c r="F108" s="65" t="n">
        <v>17.22</v>
      </c>
      <c r="G108" s="49" t="n">
        <v>100</v>
      </c>
      <c r="H108" s="47"/>
      <c r="I108" s="51" t="n">
        <v>0.209</v>
      </c>
      <c r="J108" s="49" t="n">
        <f aca="false">TRUNC(TRUNC(H108 * I108, 2) + H108, 2)</f>
        <v>0</v>
      </c>
      <c r="K108" s="49" t="n">
        <f aca="false">TRUNC(F108 * J108,2)</f>
        <v>0</v>
      </c>
      <c r="L108" s="50" t="n">
        <f aca="false">IF(H108=0,0,H108/G108-1)*-1</f>
        <v>-0</v>
      </c>
      <c r="M108" s="51" t="n">
        <f aca="false">IF(K108=0,0,K108 / $K$18)</f>
        <v>0</v>
      </c>
    </row>
    <row r="109" s="1" customFormat="true" ht="97" hidden="false" customHeight="false" outlineLevel="0" collapsed="false">
      <c r="A109" s="63" t="s">
        <v>412</v>
      </c>
      <c r="B109" s="63" t="s">
        <v>413</v>
      </c>
      <c r="C109" s="63" t="s">
        <v>42</v>
      </c>
      <c r="D109" s="63" t="s">
        <v>414</v>
      </c>
      <c r="E109" s="64" t="s">
        <v>69</v>
      </c>
      <c r="F109" s="65" t="n">
        <v>4.09</v>
      </c>
      <c r="G109" s="49" t="n">
        <v>100</v>
      </c>
      <c r="H109" s="47"/>
      <c r="I109" s="51" t="n">
        <v>0.209</v>
      </c>
      <c r="J109" s="49" t="n">
        <f aca="false">TRUNC(TRUNC(H109 * I109, 2) + H109, 2)</f>
        <v>0</v>
      </c>
      <c r="K109" s="49" t="n">
        <f aca="false">TRUNC(F109 * J109,2)</f>
        <v>0</v>
      </c>
      <c r="L109" s="50" t="n">
        <f aca="false">IF(H109=0,0,H109/G109-1)*-1</f>
        <v>-0</v>
      </c>
      <c r="M109" s="51" t="n">
        <f aca="false">IF(K109=0,0,K109 / $K$18)</f>
        <v>0</v>
      </c>
    </row>
    <row r="110" s="1" customFormat="true" ht="61.15" hidden="false" customHeight="false" outlineLevel="0" collapsed="false">
      <c r="A110" s="63" t="s">
        <v>415</v>
      </c>
      <c r="B110" s="63" t="s">
        <v>416</v>
      </c>
      <c r="C110" s="63" t="s">
        <v>275</v>
      </c>
      <c r="D110" s="63" t="s">
        <v>417</v>
      </c>
      <c r="E110" s="64" t="s">
        <v>83</v>
      </c>
      <c r="F110" s="65" t="n">
        <v>50</v>
      </c>
      <c r="G110" s="49" t="n">
        <v>63.85</v>
      </c>
      <c r="H110" s="47"/>
      <c r="I110" s="51" t="n">
        <v>0.209</v>
      </c>
      <c r="J110" s="49" t="n">
        <f aca="false">TRUNC(TRUNC(H110 * I110, 2) + H110, 2)</f>
        <v>0</v>
      </c>
      <c r="K110" s="49" t="n">
        <f aca="false">TRUNC(F110 * J110,2)</f>
        <v>0</v>
      </c>
      <c r="L110" s="50" t="n">
        <f aca="false">IF(H110=0,0,H110/G110-1)*-1</f>
        <v>-0</v>
      </c>
      <c r="M110" s="51" t="n">
        <f aca="false">IF(K110=0,0,K110 / $K$18)</f>
        <v>0</v>
      </c>
    </row>
    <row r="111" s="1" customFormat="true" ht="228.35" hidden="false" customHeight="false" outlineLevel="0" collapsed="false">
      <c r="A111" s="63" t="s">
        <v>418</v>
      </c>
      <c r="B111" s="63" t="s">
        <v>419</v>
      </c>
      <c r="C111" s="63" t="s">
        <v>275</v>
      </c>
      <c r="D111" s="63" t="s">
        <v>420</v>
      </c>
      <c r="E111" s="64" t="s">
        <v>83</v>
      </c>
      <c r="F111" s="65" t="n">
        <v>1</v>
      </c>
      <c r="G111" s="49" t="n">
        <v>1292.85</v>
      </c>
      <c r="H111" s="47"/>
      <c r="I111" s="51" t="n">
        <v>0.209</v>
      </c>
      <c r="J111" s="49" t="n">
        <f aca="false">TRUNC(TRUNC(H111 * I111, 2) + H111, 2)</f>
        <v>0</v>
      </c>
      <c r="K111" s="49" t="n">
        <f aca="false">TRUNC(F111 * J111,2)</f>
        <v>0</v>
      </c>
      <c r="L111" s="50" t="n">
        <f aca="false">IF(H111=0,0,H111/G111-1)*-1</f>
        <v>-0</v>
      </c>
      <c r="M111" s="51" t="n">
        <f aca="false">IF(K111=0,0,K111 / $K$18)</f>
        <v>0</v>
      </c>
    </row>
    <row r="112" s="1" customFormat="true" ht="13.8" hidden="false" customHeight="false" outlineLevel="0" collapsed="false">
      <c r="A112" s="35" t="s">
        <v>141</v>
      </c>
      <c r="B112" s="35" t="s">
        <v>38</v>
      </c>
      <c r="C112" s="35"/>
      <c r="D112" s="35" t="s">
        <v>421</v>
      </c>
      <c r="E112" s="36"/>
      <c r="F112" s="38" t="n">
        <v>1</v>
      </c>
      <c r="G112" s="38"/>
      <c r="H112" s="62"/>
      <c r="I112" s="40"/>
      <c r="J112" s="41" t="n">
        <f aca="false">K113 + K114 + K115</f>
        <v>0</v>
      </c>
      <c r="K112" s="41" t="n">
        <f aca="false">TRUNC(F112 * J112,2)</f>
        <v>0</v>
      </c>
      <c r="L112" s="41"/>
      <c r="M112" s="40" t="n">
        <f aca="false">IF(K112=0,0,K112 / $K$18)</f>
        <v>0</v>
      </c>
    </row>
    <row r="113" s="1" customFormat="true" ht="144.75" hidden="false" customHeight="false" outlineLevel="0" collapsed="false">
      <c r="A113" s="63" t="s">
        <v>143</v>
      </c>
      <c r="B113" s="63" t="s">
        <v>422</v>
      </c>
      <c r="C113" s="63" t="s">
        <v>275</v>
      </c>
      <c r="D113" s="63" t="s">
        <v>423</v>
      </c>
      <c r="E113" s="64" t="s">
        <v>69</v>
      </c>
      <c r="F113" s="65" t="n">
        <v>406.43</v>
      </c>
      <c r="G113" s="49" t="n">
        <v>45.78</v>
      </c>
      <c r="H113" s="47"/>
      <c r="I113" s="51"/>
      <c r="J113" s="49" t="n">
        <f aca="false">TRUNC(TRUNC(H113 * $K$17, 2) + H113, 2)</f>
        <v>0</v>
      </c>
      <c r="K113" s="49" t="n">
        <f aca="false">TRUNC(F113 * J113,2)</f>
        <v>0</v>
      </c>
      <c r="L113" s="50" t="n">
        <f aca="false">IF(H113=0,0,H113/G113-1)*-1</f>
        <v>-0</v>
      </c>
      <c r="M113" s="51" t="n">
        <f aca="false">IF(K113=0,0,K113 / $K$18)</f>
        <v>0</v>
      </c>
    </row>
    <row r="114" s="1" customFormat="true" ht="323.85" hidden="false" customHeight="false" outlineLevel="0" collapsed="false">
      <c r="A114" s="63" t="s">
        <v>424</v>
      </c>
      <c r="B114" s="63" t="s">
        <v>425</v>
      </c>
      <c r="C114" s="63" t="s">
        <v>42</v>
      </c>
      <c r="D114" s="63" t="s">
        <v>426</v>
      </c>
      <c r="E114" s="64" t="s">
        <v>69</v>
      </c>
      <c r="F114" s="65" t="n">
        <v>406.43</v>
      </c>
      <c r="G114" s="49" t="n">
        <v>144.14</v>
      </c>
      <c r="H114" s="47"/>
      <c r="I114" s="51" t="n">
        <v>0.209</v>
      </c>
      <c r="J114" s="49" t="n">
        <f aca="false">TRUNC(TRUNC(H114 * I114, 2) + H114, 2)</f>
        <v>0</v>
      </c>
      <c r="K114" s="49" t="n">
        <f aca="false">TRUNC(F114 * J114,2)</f>
        <v>0</v>
      </c>
      <c r="L114" s="50" t="n">
        <f aca="false">IF(H114=0,0,H114/G114-1)*-1</f>
        <v>-0</v>
      </c>
      <c r="M114" s="51" t="n">
        <f aca="false">IF(K114=0,0,K114 / $K$18)</f>
        <v>0</v>
      </c>
    </row>
    <row r="115" s="1" customFormat="true" ht="323.85" hidden="false" customHeight="false" outlineLevel="0" collapsed="false">
      <c r="A115" s="63" t="s">
        <v>427</v>
      </c>
      <c r="B115" s="63" t="s">
        <v>428</v>
      </c>
      <c r="C115" s="63" t="s">
        <v>42</v>
      </c>
      <c r="D115" s="63" t="s">
        <v>429</v>
      </c>
      <c r="E115" s="64" t="s">
        <v>65</v>
      </c>
      <c r="F115" s="65" t="n">
        <v>183.54</v>
      </c>
      <c r="G115" s="49" t="n">
        <v>140.4</v>
      </c>
      <c r="H115" s="47"/>
      <c r="I115" s="51"/>
      <c r="J115" s="49" t="n">
        <f aca="false">TRUNC(TRUNC(H115 * $K$17, 2) + H115, 2)</f>
        <v>0</v>
      </c>
      <c r="K115" s="49" t="n">
        <f aca="false">TRUNC(F115 * J115,2)</f>
        <v>0</v>
      </c>
      <c r="L115" s="50" t="n">
        <f aca="false">IF(H115=0,0,H115/G115-1)*-1</f>
        <v>-0</v>
      </c>
      <c r="M115" s="51" t="n">
        <f aca="false">IF(K115=0,0,K115 / $K$18)</f>
        <v>0</v>
      </c>
    </row>
    <row r="116" s="1" customFormat="true" ht="13.8" hidden="false" customHeight="false" outlineLevel="0" collapsed="false">
      <c r="A116" s="35" t="s">
        <v>146</v>
      </c>
      <c r="B116" s="35" t="s">
        <v>38</v>
      </c>
      <c r="C116" s="35"/>
      <c r="D116" s="35" t="s">
        <v>430</v>
      </c>
      <c r="E116" s="36"/>
      <c r="F116" s="38" t="n">
        <v>1</v>
      </c>
      <c r="G116" s="38"/>
      <c r="H116" s="38"/>
      <c r="I116" s="40"/>
      <c r="J116" s="41" t="n">
        <f aca="false">K117</f>
        <v>0</v>
      </c>
      <c r="K116" s="41" t="n">
        <f aca="false">TRUNC(F116 * J116,2)</f>
        <v>0</v>
      </c>
      <c r="L116" s="41"/>
      <c r="M116" s="40" t="n">
        <f aca="false">IF(K116=0,0,K116 / $K$18)</f>
        <v>0</v>
      </c>
    </row>
    <row r="117" s="1" customFormat="true" ht="681.3" hidden="false" customHeight="false" outlineLevel="0" collapsed="false">
      <c r="A117" s="63" t="s">
        <v>148</v>
      </c>
      <c r="B117" s="63" t="s">
        <v>431</v>
      </c>
      <c r="C117" s="63" t="s">
        <v>103</v>
      </c>
      <c r="D117" s="63" t="s">
        <v>432</v>
      </c>
      <c r="E117" s="64" t="s">
        <v>69</v>
      </c>
      <c r="F117" s="65" t="n">
        <v>348.3074</v>
      </c>
      <c r="G117" s="49" t="n">
        <v>220.07</v>
      </c>
      <c r="H117" s="47"/>
      <c r="I117" s="51" t="n">
        <v>0.209</v>
      </c>
      <c r="J117" s="49" t="n">
        <f aca="false">TRUNC(TRUNC(H117 * I117, 2) + H117, 2)</f>
        <v>0</v>
      </c>
      <c r="K117" s="49" t="n">
        <f aca="false">TRUNC(F117 * J117,2)</f>
        <v>0</v>
      </c>
      <c r="L117" s="50" t="n">
        <f aca="false">IF(H117=0,0,H117/G117-1)*-1</f>
        <v>-0</v>
      </c>
      <c r="M117" s="51" t="n">
        <f aca="false">IF(K117=0,0,K117 / $K$18)</f>
        <v>0</v>
      </c>
    </row>
    <row r="118" s="1" customFormat="true" ht="25.35" hidden="false" customHeight="false" outlineLevel="0" collapsed="false">
      <c r="A118" s="35" t="s">
        <v>161</v>
      </c>
      <c r="B118" s="35" t="s">
        <v>38</v>
      </c>
      <c r="C118" s="35"/>
      <c r="D118" s="35" t="s">
        <v>191</v>
      </c>
      <c r="E118" s="36"/>
      <c r="F118" s="38" t="n">
        <v>1</v>
      </c>
      <c r="G118" s="38"/>
      <c r="H118" s="62"/>
      <c r="I118" s="40"/>
      <c r="J118" s="41" t="n">
        <f aca="false">K119</f>
        <v>0</v>
      </c>
      <c r="K118" s="41" t="n">
        <f aca="false">TRUNC(F118 * J118,2)</f>
        <v>0</v>
      </c>
      <c r="L118" s="41"/>
      <c r="M118" s="40" t="n">
        <f aca="false">IF(K118=0,0,K118 / $K$18)</f>
        <v>0</v>
      </c>
    </row>
    <row r="119" s="1" customFormat="true" ht="49.25" hidden="false" customHeight="false" outlineLevel="0" collapsed="false">
      <c r="A119" s="63" t="s">
        <v>163</v>
      </c>
      <c r="B119" s="63" t="s">
        <v>433</v>
      </c>
      <c r="C119" s="63" t="s">
        <v>42</v>
      </c>
      <c r="D119" s="63" t="s">
        <v>434</v>
      </c>
      <c r="E119" s="64" t="s">
        <v>69</v>
      </c>
      <c r="F119" s="65" t="n">
        <v>562.93</v>
      </c>
      <c r="G119" s="49" t="n">
        <v>8.32</v>
      </c>
      <c r="H119" s="47"/>
      <c r="I119" s="51"/>
      <c r="J119" s="49" t="n">
        <f aca="false">TRUNC(TRUNC(H119 * $K$17, 2) + H119, 2)</f>
        <v>0</v>
      </c>
      <c r="K119" s="49" t="n">
        <f aca="false">TRUNC(F119 * J119,2)</f>
        <v>0</v>
      </c>
      <c r="L119" s="50" t="n">
        <f aca="false">IF(H119=0,0,H119/G119-1)*-1</f>
        <v>-0</v>
      </c>
      <c r="M119" s="51" t="n">
        <f aca="false">IF(K119=0,0,K119 / $K$18)</f>
        <v>0</v>
      </c>
    </row>
    <row r="120" s="1" customFormat="true" ht="13.8" hidden="false" customHeight="false" outlineLevel="0" collapsed="false">
      <c r="A120" s="9"/>
      <c r="B120" s="9"/>
      <c r="C120" s="9"/>
      <c r="D120" s="9"/>
      <c r="E120" s="9"/>
      <c r="F120" s="9"/>
      <c r="G120" s="9"/>
      <c r="H120" s="9"/>
      <c r="I120" s="9"/>
      <c r="J120" s="9"/>
      <c r="K120" s="9"/>
      <c r="L120" s="9"/>
      <c r="M120" s="9"/>
    </row>
    <row r="121" s="1" customFormat="true" ht="13.8" hidden="false" customHeight="false" outlineLevel="0" collapsed="false">
      <c r="A121" s="6"/>
      <c r="B121" s="6"/>
      <c r="C121" s="6"/>
      <c r="D121" s="6"/>
      <c r="E121" s="6"/>
      <c r="F121" s="6"/>
      <c r="G121" s="6"/>
      <c r="H121" s="6"/>
      <c r="I121" s="6"/>
      <c r="J121" s="6"/>
      <c r="K121" s="6"/>
      <c r="L121" s="6"/>
      <c r="M121" s="6"/>
    </row>
    <row r="122" s="1" customFormat="true" ht="14.25" hidden="false" customHeight="true" outlineLevel="0" collapsed="false">
      <c r="A122" s="52" t="s">
        <v>435</v>
      </c>
      <c r="B122" s="52"/>
      <c r="C122" s="52"/>
      <c r="D122" s="52"/>
      <c r="E122" s="52"/>
      <c r="F122" s="52"/>
      <c r="G122" s="52"/>
      <c r="H122" s="52"/>
      <c r="I122" s="52"/>
      <c r="J122" s="52"/>
      <c r="K122" s="52"/>
      <c r="L122" s="52"/>
      <c r="M122" s="52"/>
    </row>
    <row r="123" s="1" customFormat="true" ht="13.8" hidden="false" customHeight="false" outlineLevel="0" collapsed="false">
      <c r="A123" s="6"/>
      <c r="B123" s="6"/>
      <c r="C123" s="6"/>
      <c r="D123" s="6"/>
      <c r="E123" s="6"/>
      <c r="F123" s="6"/>
      <c r="G123" s="6"/>
      <c r="H123" s="6"/>
      <c r="I123" s="6"/>
      <c r="J123" s="6"/>
      <c r="K123" s="6"/>
      <c r="L123" s="6"/>
      <c r="M123" s="6"/>
    </row>
    <row r="124" s="1" customFormat="true" ht="13.8" hidden="false" customHeight="false" outlineLevel="0" collapsed="false">
      <c r="A124" s="6"/>
      <c r="B124" s="6"/>
      <c r="C124" s="6"/>
      <c r="D124" s="6"/>
      <c r="E124" s="6"/>
      <c r="F124" s="6"/>
      <c r="G124" s="6"/>
      <c r="H124" s="6"/>
      <c r="I124" s="6"/>
      <c r="J124" s="6"/>
      <c r="K124" s="6"/>
      <c r="L124" s="6"/>
      <c r="M124" s="6"/>
    </row>
    <row r="125" s="1" customFormat="true" ht="13.8" hidden="false" customHeight="false" outlineLevel="0" collapsed="false">
      <c r="A125" s="6"/>
      <c r="B125" s="6"/>
      <c r="C125" s="6"/>
      <c r="D125" s="6"/>
      <c r="E125" s="6"/>
      <c r="F125" s="6"/>
      <c r="G125" s="6"/>
      <c r="H125" s="6"/>
      <c r="I125" s="6"/>
      <c r="J125" s="6"/>
      <c r="K125" s="6"/>
      <c r="L125" s="6"/>
      <c r="M125" s="6"/>
    </row>
    <row r="126" s="1" customFormat="true" ht="13.8" hidden="false" customHeight="false" outlineLevel="0" collapsed="false">
      <c r="A126" s="6"/>
      <c r="B126" s="6"/>
      <c r="C126" s="6"/>
      <c r="D126" s="6"/>
      <c r="E126" s="6"/>
      <c r="F126" s="6"/>
      <c r="G126" s="6"/>
      <c r="H126" s="6"/>
      <c r="I126" s="6"/>
      <c r="J126" s="6"/>
      <c r="K126" s="6"/>
      <c r="L126" s="6"/>
      <c r="M126" s="6"/>
    </row>
    <row r="127" s="1" customFormat="true" ht="13.8" hidden="false" customHeight="false" outlineLevel="0" collapsed="false">
      <c r="A127" s="6"/>
      <c r="B127" s="6"/>
      <c r="C127" s="6"/>
      <c r="D127" s="53"/>
      <c r="E127" s="6"/>
      <c r="F127" s="6"/>
      <c r="G127" s="54"/>
      <c r="H127" s="54"/>
      <c r="I127" s="54"/>
      <c r="J127" s="54"/>
      <c r="K127" s="54"/>
      <c r="L127" s="55"/>
      <c r="M127" s="6"/>
    </row>
    <row r="128" s="1" customFormat="true" ht="13.8" hidden="false" customHeight="false" outlineLevel="0" collapsed="false">
      <c r="A128" s="6"/>
      <c r="B128" s="6"/>
      <c r="C128" s="6"/>
      <c r="D128" s="56" t="s">
        <v>197</v>
      </c>
      <c r="E128" s="6"/>
      <c r="F128" s="6"/>
      <c r="G128" s="57" t="s">
        <v>198</v>
      </c>
      <c r="H128" s="57"/>
      <c r="I128" s="57"/>
      <c r="J128" s="57"/>
      <c r="K128" s="57"/>
      <c r="L128" s="55"/>
      <c r="M128" s="6"/>
    </row>
    <row r="129" s="1" customFormat="true" ht="13.8" hidden="false" customHeight="false" outlineLevel="0" collapsed="false">
      <c r="A129" s="6"/>
      <c r="B129" s="6"/>
      <c r="C129" s="6"/>
      <c r="D129" s="58" t="s">
        <v>199</v>
      </c>
      <c r="E129" s="6"/>
      <c r="F129" s="6"/>
      <c r="G129" s="59" t="s">
        <v>200</v>
      </c>
      <c r="H129" s="59"/>
      <c r="I129" s="59"/>
      <c r="J129" s="59"/>
      <c r="K129" s="59"/>
      <c r="L129" s="55"/>
      <c r="M129" s="6"/>
    </row>
    <row r="130" s="1" customFormat="true" ht="13.8" hidden="false" customHeight="false" outlineLevel="0" collapsed="false">
      <c r="A130" s="6"/>
      <c r="B130" s="6"/>
      <c r="C130" s="6"/>
      <c r="D130" s="58" t="s">
        <v>201</v>
      </c>
      <c r="E130" s="6"/>
      <c r="F130" s="6"/>
      <c r="G130" s="59" t="s">
        <v>202</v>
      </c>
      <c r="H130" s="59"/>
      <c r="I130" s="59"/>
      <c r="J130" s="59"/>
      <c r="K130" s="59"/>
      <c r="L130" s="55"/>
      <c r="M130" s="6"/>
    </row>
    <row r="131" s="1" customFormat="true" ht="13.8" hidden="false" customHeight="false" outlineLevel="0" collapsed="false">
      <c r="A131" s="6"/>
      <c r="B131" s="6"/>
      <c r="C131" s="6"/>
      <c r="D131" s="6"/>
      <c r="E131" s="6"/>
      <c r="F131" s="6"/>
      <c r="G131" s="6"/>
      <c r="H131" s="6"/>
      <c r="I131" s="6"/>
      <c r="J131" s="6"/>
      <c r="K131" s="6"/>
      <c r="L131" s="55"/>
      <c r="M131" s="6"/>
    </row>
    <row r="132" s="1" customFormat="true" ht="13.8" hidden="false" customHeight="false" outlineLevel="0" collapsed="false"/>
  </sheetData>
  <mergeCells count="36">
    <mergeCell ref="A1:M1"/>
    <mergeCell ref="A3:M3"/>
    <mergeCell ref="A4:D4"/>
    <mergeCell ref="F4:I4"/>
    <mergeCell ref="J4:M4"/>
    <mergeCell ref="A5:D5"/>
    <mergeCell ref="F5:M5"/>
    <mergeCell ref="A6:M6"/>
    <mergeCell ref="P6:P12"/>
    <mergeCell ref="A8:D8"/>
    <mergeCell ref="E8:H8"/>
    <mergeCell ref="J8:M8"/>
    <mergeCell ref="A9:D9"/>
    <mergeCell ref="E9:H13"/>
    <mergeCell ref="I9:I13"/>
    <mergeCell ref="J9:M13"/>
    <mergeCell ref="A11:D11"/>
    <mergeCell ref="A12:D12"/>
    <mergeCell ref="A13:D13"/>
    <mergeCell ref="A14:M14"/>
    <mergeCell ref="H16:J16"/>
    <mergeCell ref="K16:M16"/>
    <mergeCell ref="H17:J17"/>
    <mergeCell ref="K17:M17"/>
    <mergeCell ref="H18:J18"/>
    <mergeCell ref="K18:M18"/>
    <mergeCell ref="H19:J19"/>
    <mergeCell ref="K19:M19"/>
    <mergeCell ref="A20:M20"/>
    <mergeCell ref="A21:M21"/>
    <mergeCell ref="A120:M120"/>
    <mergeCell ref="A122:M122"/>
    <mergeCell ref="G127:K127"/>
    <mergeCell ref="G128:K128"/>
    <mergeCell ref="G129:K129"/>
    <mergeCell ref="G130:K130"/>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9</TotalTime>
  <Application>LibreOffice/6.4.1.2$Windows_X86_64 LibreOffice_project/4d224e95b98b138af42a64d84056446d09082932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2025-05-05T18:02:28Z</dcterms:created>
  <dc:creator>axlsx</dc:creator>
  <dc:description/>
  <dc:language>pt-BR</dc:language>
  <cp:lastModifiedBy/>
  <cp:lastPrinted>2025-12-19T12:50:06Z</cp:lastPrinted>
  <dcterms:modified xsi:type="dcterms:W3CDTF">2026-05-12T13:49:08Z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